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MY DATA ANALYSIS\COACH\VISUALIZATION\"/>
    </mc:Choice>
  </mc:AlternateContent>
  <bookViews>
    <workbookView xWindow="0" yWindow="0" windowWidth="23040" windowHeight="9192" activeTab="3"/>
  </bookViews>
  <sheets>
    <sheet name="Raw Data" sheetId="1" r:id="rId1"/>
    <sheet name="CLEAN DATA" sheetId="3" r:id="rId2"/>
    <sheet name="SUMMARY" sheetId="4" r:id="rId3"/>
    <sheet name="DASHBOARD" sheetId="5" r:id="rId4"/>
  </sheets>
  <definedNames>
    <definedName name="ExternalData_1" localSheetId="1" hidden="1">'CLEAN DATA'!$A$1:$Q$1499</definedName>
    <definedName name="Slicer_activity_type">#N/A</definedName>
    <definedName name="Slicer_beneficiary_type1">#N/A</definedName>
    <definedName name="Slicer_disbursement_status">#N/A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 i="3" l="1"/>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S1002" i="3"/>
  <c r="S1003" i="3"/>
  <c r="S1004" i="3"/>
  <c r="S1005" i="3"/>
  <c r="S1006" i="3"/>
  <c r="S1007" i="3"/>
  <c r="S1008" i="3"/>
  <c r="S1009" i="3"/>
  <c r="S1010" i="3"/>
  <c r="S1011" i="3"/>
  <c r="S1012" i="3"/>
  <c r="S1013" i="3"/>
  <c r="S1014" i="3"/>
  <c r="S1015" i="3"/>
  <c r="S1016" i="3"/>
  <c r="S1017" i="3"/>
  <c r="S1018" i="3"/>
  <c r="S1019" i="3"/>
  <c r="S1020" i="3"/>
  <c r="S1021" i="3"/>
  <c r="S1022" i="3"/>
  <c r="S1023" i="3"/>
  <c r="S1024" i="3"/>
  <c r="S1025" i="3"/>
  <c r="S1026" i="3"/>
  <c r="S1027" i="3"/>
  <c r="S1028" i="3"/>
  <c r="S1029" i="3"/>
  <c r="S1030" i="3"/>
  <c r="S1031" i="3"/>
  <c r="S1032" i="3"/>
  <c r="S1033" i="3"/>
  <c r="S1034" i="3"/>
  <c r="S1035" i="3"/>
  <c r="S1036" i="3"/>
  <c r="S1037" i="3"/>
  <c r="S1038" i="3"/>
  <c r="S1039" i="3"/>
  <c r="S1040" i="3"/>
  <c r="S1041" i="3"/>
  <c r="S1042" i="3"/>
  <c r="S1043" i="3"/>
  <c r="S1044" i="3"/>
  <c r="S1045" i="3"/>
  <c r="S1046" i="3"/>
  <c r="S1047" i="3"/>
  <c r="S1048" i="3"/>
  <c r="S1049" i="3"/>
  <c r="S1050" i="3"/>
  <c r="S1051" i="3"/>
  <c r="S1052" i="3"/>
  <c r="S1053" i="3"/>
  <c r="S1054" i="3"/>
  <c r="S1055" i="3"/>
  <c r="S1056" i="3"/>
  <c r="S1057" i="3"/>
  <c r="S1058" i="3"/>
  <c r="S1059" i="3"/>
  <c r="S1060" i="3"/>
  <c r="S1061" i="3"/>
  <c r="S1062" i="3"/>
  <c r="S1063" i="3"/>
  <c r="S1064" i="3"/>
  <c r="S1065" i="3"/>
  <c r="S1066" i="3"/>
  <c r="S1067" i="3"/>
  <c r="S1068" i="3"/>
  <c r="S1069" i="3"/>
  <c r="S1070" i="3"/>
  <c r="S1071" i="3"/>
  <c r="S1072" i="3"/>
  <c r="S1073" i="3"/>
  <c r="S1074" i="3"/>
  <c r="S1075" i="3"/>
  <c r="S1076" i="3"/>
  <c r="S1077" i="3"/>
  <c r="S1078" i="3"/>
  <c r="S1079" i="3"/>
  <c r="S1080" i="3"/>
  <c r="S1081" i="3"/>
  <c r="S1082" i="3"/>
  <c r="S1083" i="3"/>
  <c r="S1084" i="3"/>
  <c r="S1085" i="3"/>
  <c r="S1086" i="3"/>
  <c r="S1087" i="3"/>
  <c r="S1088" i="3"/>
  <c r="S1089" i="3"/>
  <c r="S1090" i="3"/>
  <c r="S1091" i="3"/>
  <c r="S1092" i="3"/>
  <c r="S1093" i="3"/>
  <c r="S1094" i="3"/>
  <c r="S1095" i="3"/>
  <c r="S1096" i="3"/>
  <c r="S1097" i="3"/>
  <c r="S1098" i="3"/>
  <c r="S1099" i="3"/>
  <c r="S1100" i="3"/>
  <c r="S1101" i="3"/>
  <c r="S1102" i="3"/>
  <c r="S1103" i="3"/>
  <c r="S1104" i="3"/>
  <c r="S1105" i="3"/>
  <c r="S1106" i="3"/>
  <c r="S1107" i="3"/>
  <c r="S1108" i="3"/>
  <c r="S1109" i="3"/>
  <c r="S1110" i="3"/>
  <c r="S1111" i="3"/>
  <c r="S1112" i="3"/>
  <c r="S1113" i="3"/>
  <c r="S1114" i="3"/>
  <c r="S1115" i="3"/>
  <c r="S1116" i="3"/>
  <c r="S1117" i="3"/>
  <c r="S1118" i="3"/>
  <c r="S1119" i="3"/>
  <c r="S1120" i="3"/>
  <c r="S1121" i="3"/>
  <c r="S1122" i="3"/>
  <c r="S1123" i="3"/>
  <c r="S1124" i="3"/>
  <c r="S1125" i="3"/>
  <c r="S1126" i="3"/>
  <c r="S1127" i="3"/>
  <c r="S1128" i="3"/>
  <c r="S1129" i="3"/>
  <c r="S1130" i="3"/>
  <c r="S1131" i="3"/>
  <c r="S1132" i="3"/>
  <c r="S1133" i="3"/>
  <c r="S1134" i="3"/>
  <c r="S1135" i="3"/>
  <c r="S1136" i="3"/>
  <c r="S1137" i="3"/>
  <c r="S1138" i="3"/>
  <c r="S1139" i="3"/>
  <c r="S1140" i="3"/>
  <c r="S1141" i="3"/>
  <c r="S1142" i="3"/>
  <c r="S1143" i="3"/>
  <c r="S1144" i="3"/>
  <c r="S1145" i="3"/>
  <c r="S1146" i="3"/>
  <c r="S1147" i="3"/>
  <c r="S1148" i="3"/>
  <c r="S1149" i="3"/>
  <c r="S1150" i="3"/>
  <c r="S1151" i="3"/>
  <c r="S1152" i="3"/>
  <c r="S1153" i="3"/>
  <c r="S1154" i="3"/>
  <c r="S1155" i="3"/>
  <c r="S1156" i="3"/>
  <c r="S1157" i="3"/>
  <c r="S1158" i="3"/>
  <c r="S1159" i="3"/>
  <c r="S1160" i="3"/>
  <c r="S1161" i="3"/>
  <c r="S1162" i="3"/>
  <c r="S1163" i="3"/>
  <c r="S1164" i="3"/>
  <c r="S1165" i="3"/>
  <c r="S1166" i="3"/>
  <c r="S1167" i="3"/>
  <c r="S1168" i="3"/>
  <c r="S1169" i="3"/>
  <c r="S1170" i="3"/>
  <c r="S1171" i="3"/>
  <c r="S1172" i="3"/>
  <c r="S1173" i="3"/>
  <c r="S1174" i="3"/>
  <c r="S1175" i="3"/>
  <c r="S1176" i="3"/>
  <c r="S1177" i="3"/>
  <c r="S1178" i="3"/>
  <c r="S1179" i="3"/>
  <c r="S1180" i="3"/>
  <c r="S1181" i="3"/>
  <c r="S1182" i="3"/>
  <c r="S1183" i="3"/>
  <c r="S1184" i="3"/>
  <c r="S1185" i="3"/>
  <c r="S1186" i="3"/>
  <c r="S1187" i="3"/>
  <c r="S1188" i="3"/>
  <c r="S1189" i="3"/>
  <c r="S1190" i="3"/>
  <c r="S1191" i="3"/>
  <c r="S1192" i="3"/>
  <c r="S1193" i="3"/>
  <c r="S1194" i="3"/>
  <c r="S1195" i="3"/>
  <c r="S1196" i="3"/>
  <c r="S1197" i="3"/>
  <c r="S1198" i="3"/>
  <c r="S1199" i="3"/>
  <c r="S1200" i="3"/>
  <c r="S1201" i="3"/>
  <c r="S1202" i="3"/>
  <c r="S1203" i="3"/>
  <c r="S1204" i="3"/>
  <c r="S1205" i="3"/>
  <c r="S1206" i="3"/>
  <c r="S1207" i="3"/>
  <c r="S1208" i="3"/>
  <c r="S1209" i="3"/>
  <c r="S1210" i="3"/>
  <c r="S1211" i="3"/>
  <c r="S1212" i="3"/>
  <c r="S1213" i="3"/>
  <c r="S1214" i="3"/>
  <c r="S1215" i="3"/>
  <c r="S1216" i="3"/>
  <c r="S1217" i="3"/>
  <c r="S1218" i="3"/>
  <c r="S1219" i="3"/>
  <c r="S1220" i="3"/>
  <c r="S1221" i="3"/>
  <c r="S1222" i="3"/>
  <c r="S1223" i="3"/>
  <c r="S1224" i="3"/>
  <c r="S1225" i="3"/>
  <c r="S1226" i="3"/>
  <c r="S1227" i="3"/>
  <c r="S1228" i="3"/>
  <c r="S1229" i="3"/>
  <c r="S1230" i="3"/>
  <c r="S1231" i="3"/>
  <c r="S1232" i="3"/>
  <c r="S1233" i="3"/>
  <c r="S1234" i="3"/>
  <c r="S1235" i="3"/>
  <c r="S1236" i="3"/>
  <c r="S1237" i="3"/>
  <c r="S1238" i="3"/>
  <c r="S1239" i="3"/>
  <c r="S1240" i="3"/>
  <c r="S1241" i="3"/>
  <c r="S1242" i="3"/>
  <c r="S1243" i="3"/>
  <c r="S1244" i="3"/>
  <c r="S1245" i="3"/>
  <c r="S1246" i="3"/>
  <c r="S1247" i="3"/>
  <c r="S1248" i="3"/>
  <c r="S1249" i="3"/>
  <c r="S1250" i="3"/>
  <c r="S1251" i="3"/>
  <c r="S1252" i="3"/>
  <c r="S1253" i="3"/>
  <c r="S1254" i="3"/>
  <c r="S1255" i="3"/>
  <c r="S1256" i="3"/>
  <c r="S1257" i="3"/>
  <c r="S1258" i="3"/>
  <c r="S1259" i="3"/>
  <c r="S1260" i="3"/>
  <c r="S1261" i="3"/>
  <c r="S1262" i="3"/>
  <c r="S1263" i="3"/>
  <c r="S1264" i="3"/>
  <c r="S1265" i="3"/>
  <c r="S1266" i="3"/>
  <c r="S1267" i="3"/>
  <c r="S1268" i="3"/>
  <c r="S1269" i="3"/>
  <c r="S1270" i="3"/>
  <c r="S1271" i="3"/>
  <c r="S1272" i="3"/>
  <c r="S1273" i="3"/>
  <c r="S1274" i="3"/>
  <c r="S1275" i="3"/>
  <c r="S1276" i="3"/>
  <c r="S1277" i="3"/>
  <c r="S1278" i="3"/>
  <c r="S1279" i="3"/>
  <c r="S1280" i="3"/>
  <c r="S1281" i="3"/>
  <c r="S1282" i="3"/>
  <c r="S1283" i="3"/>
  <c r="S1284" i="3"/>
  <c r="S1285" i="3"/>
  <c r="S1286" i="3"/>
  <c r="S1287" i="3"/>
  <c r="S1288" i="3"/>
  <c r="S1289" i="3"/>
  <c r="S1290" i="3"/>
  <c r="S1291" i="3"/>
  <c r="S1292" i="3"/>
  <c r="S1293" i="3"/>
  <c r="S1294" i="3"/>
  <c r="S1295" i="3"/>
  <c r="S1296" i="3"/>
  <c r="S1297" i="3"/>
  <c r="S1298" i="3"/>
  <c r="S1299" i="3"/>
  <c r="S1300" i="3"/>
  <c r="S1301" i="3"/>
  <c r="S1302" i="3"/>
  <c r="S1303" i="3"/>
  <c r="S1304" i="3"/>
  <c r="S1305" i="3"/>
  <c r="S1306" i="3"/>
  <c r="S1307" i="3"/>
  <c r="S1308" i="3"/>
  <c r="S1309" i="3"/>
  <c r="S1310" i="3"/>
  <c r="S1311" i="3"/>
  <c r="S1312" i="3"/>
  <c r="S1313" i="3"/>
  <c r="S1314" i="3"/>
  <c r="S1315" i="3"/>
  <c r="S1316" i="3"/>
  <c r="S1317" i="3"/>
  <c r="S1318" i="3"/>
  <c r="S1319" i="3"/>
  <c r="S1320" i="3"/>
  <c r="S1321" i="3"/>
  <c r="S1322" i="3"/>
  <c r="S1323" i="3"/>
  <c r="S1324" i="3"/>
  <c r="S1325" i="3"/>
  <c r="S1326" i="3"/>
  <c r="S1327" i="3"/>
  <c r="S1328" i="3"/>
  <c r="S1329" i="3"/>
  <c r="S1330" i="3"/>
  <c r="S1331" i="3"/>
  <c r="S1332" i="3"/>
  <c r="S1333" i="3"/>
  <c r="S1334" i="3"/>
  <c r="S1335" i="3"/>
  <c r="S1336" i="3"/>
  <c r="S1337" i="3"/>
  <c r="S1338" i="3"/>
  <c r="S1339" i="3"/>
  <c r="S1340" i="3"/>
  <c r="S1341" i="3"/>
  <c r="S1342" i="3"/>
  <c r="S1343" i="3"/>
  <c r="S1344" i="3"/>
  <c r="S1345" i="3"/>
  <c r="S1346" i="3"/>
  <c r="S1347" i="3"/>
  <c r="S1348" i="3"/>
  <c r="S1349" i="3"/>
  <c r="S1350" i="3"/>
  <c r="S1351" i="3"/>
  <c r="S1352" i="3"/>
  <c r="S1353" i="3"/>
  <c r="S1354" i="3"/>
  <c r="S1355" i="3"/>
  <c r="S1356" i="3"/>
  <c r="S1357" i="3"/>
  <c r="S1358" i="3"/>
  <c r="S1359" i="3"/>
  <c r="S1360" i="3"/>
  <c r="S1361" i="3"/>
  <c r="S1362" i="3"/>
  <c r="S1363" i="3"/>
  <c r="S1364" i="3"/>
  <c r="S1365" i="3"/>
  <c r="S1366" i="3"/>
  <c r="S1367" i="3"/>
  <c r="S1368" i="3"/>
  <c r="S1369" i="3"/>
  <c r="S1370" i="3"/>
  <c r="S1371" i="3"/>
  <c r="S1372" i="3"/>
  <c r="S1373" i="3"/>
  <c r="S1374" i="3"/>
  <c r="S1375" i="3"/>
  <c r="S1376" i="3"/>
  <c r="S1377" i="3"/>
  <c r="S1378" i="3"/>
  <c r="S1379" i="3"/>
  <c r="S1380" i="3"/>
  <c r="S1381" i="3"/>
  <c r="S1382" i="3"/>
  <c r="S1383" i="3"/>
  <c r="S1384" i="3"/>
  <c r="S1385" i="3"/>
  <c r="S1386" i="3"/>
  <c r="S1387" i="3"/>
  <c r="S1388" i="3"/>
  <c r="S1389" i="3"/>
  <c r="S1390" i="3"/>
  <c r="S1391" i="3"/>
  <c r="S1392" i="3"/>
  <c r="S1393" i="3"/>
  <c r="S1394" i="3"/>
  <c r="S1395" i="3"/>
  <c r="S1396" i="3"/>
  <c r="S1397" i="3"/>
  <c r="S1398" i="3"/>
  <c r="S1399" i="3"/>
  <c r="S1400" i="3"/>
  <c r="S1401" i="3"/>
  <c r="S1402" i="3"/>
  <c r="S1403" i="3"/>
  <c r="S1404" i="3"/>
  <c r="S1405" i="3"/>
  <c r="S1406" i="3"/>
  <c r="S1407" i="3"/>
  <c r="S1408" i="3"/>
  <c r="S1409" i="3"/>
  <c r="S1410" i="3"/>
  <c r="S1411" i="3"/>
  <c r="S1412" i="3"/>
  <c r="S1413" i="3"/>
  <c r="S1414" i="3"/>
  <c r="S1415" i="3"/>
  <c r="S1416" i="3"/>
  <c r="S1417" i="3"/>
  <c r="S1418" i="3"/>
  <c r="S1419" i="3"/>
  <c r="S1420" i="3"/>
  <c r="S1421" i="3"/>
  <c r="S1422" i="3"/>
  <c r="S1423" i="3"/>
  <c r="S1424" i="3"/>
  <c r="S1425" i="3"/>
  <c r="S1426" i="3"/>
  <c r="S1427" i="3"/>
  <c r="S1428" i="3"/>
  <c r="S1429" i="3"/>
  <c r="S1430" i="3"/>
  <c r="S1431" i="3"/>
  <c r="S1432" i="3"/>
  <c r="S1433" i="3"/>
  <c r="S1434" i="3"/>
  <c r="S1435" i="3"/>
  <c r="S1436" i="3"/>
  <c r="S1437" i="3"/>
  <c r="S1438" i="3"/>
  <c r="S1439" i="3"/>
  <c r="S1440" i="3"/>
  <c r="S1441" i="3"/>
  <c r="S1442" i="3"/>
  <c r="S1443" i="3"/>
  <c r="S1444" i="3"/>
  <c r="S1445" i="3"/>
  <c r="S1446" i="3"/>
  <c r="S1447" i="3"/>
  <c r="S1448" i="3"/>
  <c r="S1449" i="3"/>
  <c r="S1450" i="3"/>
  <c r="S1451" i="3"/>
  <c r="S1452" i="3"/>
  <c r="S1453" i="3"/>
  <c r="S1454" i="3"/>
  <c r="S1455" i="3"/>
  <c r="S1456" i="3"/>
  <c r="S1457" i="3"/>
  <c r="S1458" i="3"/>
  <c r="S1459" i="3"/>
  <c r="S1460" i="3"/>
  <c r="S1461" i="3"/>
  <c r="S1462" i="3"/>
  <c r="S1463" i="3"/>
  <c r="S1464" i="3"/>
  <c r="S1465" i="3"/>
  <c r="S1466" i="3"/>
  <c r="S1467" i="3"/>
  <c r="S1468" i="3"/>
  <c r="S1469" i="3"/>
  <c r="S1470" i="3"/>
  <c r="S1471" i="3"/>
  <c r="S1472" i="3"/>
  <c r="S1473" i="3"/>
  <c r="S1474" i="3"/>
  <c r="S1475" i="3"/>
  <c r="S1476" i="3"/>
  <c r="S1477" i="3"/>
  <c r="S1478" i="3"/>
  <c r="S1479" i="3"/>
  <c r="S1480" i="3"/>
  <c r="S1481" i="3"/>
  <c r="S1482" i="3"/>
  <c r="S1483" i="3"/>
  <c r="S1484" i="3"/>
  <c r="S1485" i="3"/>
  <c r="S1486" i="3"/>
  <c r="S1487" i="3"/>
  <c r="S1488" i="3"/>
  <c r="S1489" i="3"/>
  <c r="S1490" i="3"/>
  <c r="S1491" i="3"/>
  <c r="S1492" i="3"/>
  <c r="S1493" i="3"/>
  <c r="S1494" i="3"/>
  <c r="S1495" i="3"/>
  <c r="S1496" i="3"/>
  <c r="S1497" i="3"/>
  <c r="S1498" i="3"/>
  <c r="S1499" i="3"/>
  <c r="R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R769" i="3"/>
  <c r="R770" i="3"/>
  <c r="R771" i="3"/>
  <c r="R772" i="3"/>
  <c r="R773" i="3"/>
  <c r="R774" i="3"/>
  <c r="R775" i="3"/>
  <c r="R776" i="3"/>
  <c r="R777" i="3"/>
  <c r="R778" i="3"/>
  <c r="R779" i="3"/>
  <c r="R780" i="3"/>
  <c r="R781" i="3"/>
  <c r="R782" i="3"/>
  <c r="R783" i="3"/>
  <c r="R784" i="3"/>
  <c r="R785" i="3"/>
  <c r="R786" i="3"/>
  <c r="R787" i="3"/>
  <c r="R788" i="3"/>
  <c r="R789" i="3"/>
  <c r="R790" i="3"/>
  <c r="R791" i="3"/>
  <c r="R792" i="3"/>
  <c r="R793" i="3"/>
  <c r="R794" i="3"/>
  <c r="R795" i="3"/>
  <c r="R796" i="3"/>
  <c r="R797" i="3"/>
  <c r="R798" i="3"/>
  <c r="R799" i="3"/>
  <c r="R800" i="3"/>
  <c r="R801" i="3"/>
  <c r="R802" i="3"/>
  <c r="R803" i="3"/>
  <c r="R804" i="3"/>
  <c r="R805" i="3"/>
  <c r="R806" i="3"/>
  <c r="R807" i="3"/>
  <c r="R808" i="3"/>
  <c r="R809" i="3"/>
  <c r="R810" i="3"/>
  <c r="R811" i="3"/>
  <c r="R812" i="3"/>
  <c r="R813" i="3"/>
  <c r="R814" i="3"/>
  <c r="R815" i="3"/>
  <c r="R816" i="3"/>
  <c r="R817" i="3"/>
  <c r="R818" i="3"/>
  <c r="R819" i="3"/>
  <c r="R820" i="3"/>
  <c r="R821" i="3"/>
  <c r="R822" i="3"/>
  <c r="R823" i="3"/>
  <c r="R824" i="3"/>
  <c r="R825" i="3"/>
  <c r="R826" i="3"/>
  <c r="R827" i="3"/>
  <c r="R828" i="3"/>
  <c r="R829" i="3"/>
  <c r="R830" i="3"/>
  <c r="R831" i="3"/>
  <c r="R832" i="3"/>
  <c r="R833" i="3"/>
  <c r="R834" i="3"/>
  <c r="R835" i="3"/>
  <c r="R836" i="3"/>
  <c r="R837" i="3"/>
  <c r="R838" i="3"/>
  <c r="R839" i="3"/>
  <c r="R840" i="3"/>
  <c r="R841" i="3"/>
  <c r="R842" i="3"/>
  <c r="R843" i="3"/>
  <c r="R844" i="3"/>
  <c r="R845" i="3"/>
  <c r="R846" i="3"/>
  <c r="R847" i="3"/>
  <c r="R848" i="3"/>
  <c r="R849" i="3"/>
  <c r="R850" i="3"/>
  <c r="R851" i="3"/>
  <c r="R852" i="3"/>
  <c r="R853" i="3"/>
  <c r="R854" i="3"/>
  <c r="R855" i="3"/>
  <c r="R856" i="3"/>
  <c r="R857" i="3"/>
  <c r="R858" i="3"/>
  <c r="R859" i="3"/>
  <c r="R860" i="3"/>
  <c r="R861" i="3"/>
  <c r="R862" i="3"/>
  <c r="R863" i="3"/>
  <c r="R864" i="3"/>
  <c r="R865" i="3"/>
  <c r="R866" i="3"/>
  <c r="R867" i="3"/>
  <c r="R868" i="3"/>
  <c r="R869" i="3"/>
  <c r="R870" i="3"/>
  <c r="R871" i="3"/>
  <c r="R872" i="3"/>
  <c r="R873" i="3"/>
  <c r="R874" i="3"/>
  <c r="R875" i="3"/>
  <c r="R876" i="3"/>
  <c r="R877" i="3"/>
  <c r="R878" i="3"/>
  <c r="R879" i="3"/>
  <c r="R880" i="3"/>
  <c r="R881" i="3"/>
  <c r="R882" i="3"/>
  <c r="R883" i="3"/>
  <c r="R884" i="3"/>
  <c r="R885" i="3"/>
  <c r="R886" i="3"/>
  <c r="R887" i="3"/>
  <c r="R888" i="3"/>
  <c r="R889" i="3"/>
  <c r="R890" i="3"/>
  <c r="R891" i="3"/>
  <c r="R892" i="3"/>
  <c r="R893" i="3"/>
  <c r="R894" i="3"/>
  <c r="R895" i="3"/>
  <c r="R896" i="3"/>
  <c r="R897" i="3"/>
  <c r="R898" i="3"/>
  <c r="R899" i="3"/>
  <c r="R900" i="3"/>
  <c r="R901" i="3"/>
  <c r="R902" i="3"/>
  <c r="R903" i="3"/>
  <c r="R904" i="3"/>
  <c r="R905" i="3"/>
  <c r="R906" i="3"/>
  <c r="R907" i="3"/>
  <c r="R908" i="3"/>
  <c r="R909" i="3"/>
  <c r="R910" i="3"/>
  <c r="R911" i="3"/>
  <c r="R912" i="3"/>
  <c r="R913" i="3"/>
  <c r="R914" i="3"/>
  <c r="R915" i="3"/>
  <c r="R916" i="3"/>
  <c r="R917" i="3"/>
  <c r="R918" i="3"/>
  <c r="R919" i="3"/>
  <c r="R920" i="3"/>
  <c r="R921" i="3"/>
  <c r="R922" i="3"/>
  <c r="R923" i="3"/>
  <c r="R924" i="3"/>
  <c r="R925" i="3"/>
  <c r="R926" i="3"/>
  <c r="R927" i="3"/>
  <c r="R928" i="3"/>
  <c r="R929" i="3"/>
  <c r="R930" i="3"/>
  <c r="R931" i="3"/>
  <c r="R932" i="3"/>
  <c r="R933" i="3"/>
  <c r="R934" i="3"/>
  <c r="R935" i="3"/>
  <c r="R936" i="3"/>
  <c r="R937" i="3"/>
  <c r="R938" i="3"/>
  <c r="R939" i="3"/>
  <c r="R940" i="3"/>
  <c r="R941" i="3"/>
  <c r="R942" i="3"/>
  <c r="R943" i="3"/>
  <c r="R944" i="3"/>
  <c r="R945" i="3"/>
  <c r="R946" i="3"/>
  <c r="R947" i="3"/>
  <c r="R948" i="3"/>
  <c r="R949" i="3"/>
  <c r="R950" i="3"/>
  <c r="R951" i="3"/>
  <c r="R952" i="3"/>
  <c r="R953" i="3"/>
  <c r="R954" i="3"/>
  <c r="R955" i="3"/>
  <c r="R956" i="3"/>
  <c r="R957" i="3"/>
  <c r="R958" i="3"/>
  <c r="R959" i="3"/>
  <c r="R960" i="3"/>
  <c r="R961" i="3"/>
  <c r="R962" i="3"/>
  <c r="R963" i="3"/>
  <c r="R964" i="3"/>
  <c r="R965" i="3"/>
  <c r="R966" i="3"/>
  <c r="R967" i="3"/>
  <c r="R968" i="3"/>
  <c r="R969" i="3"/>
  <c r="R970" i="3"/>
  <c r="R971" i="3"/>
  <c r="R972" i="3"/>
  <c r="R973" i="3"/>
  <c r="R974" i="3"/>
  <c r="R975" i="3"/>
  <c r="R976" i="3"/>
  <c r="R977" i="3"/>
  <c r="R978" i="3"/>
  <c r="R979" i="3"/>
  <c r="R980" i="3"/>
  <c r="R981" i="3"/>
  <c r="R982" i="3"/>
  <c r="R983" i="3"/>
  <c r="R984" i="3"/>
  <c r="R985" i="3"/>
  <c r="R986" i="3"/>
  <c r="R987" i="3"/>
  <c r="R988" i="3"/>
  <c r="R989" i="3"/>
  <c r="R990" i="3"/>
  <c r="R991" i="3"/>
  <c r="R992" i="3"/>
  <c r="R993" i="3"/>
  <c r="R994" i="3"/>
  <c r="R995" i="3"/>
  <c r="R996" i="3"/>
  <c r="R997" i="3"/>
  <c r="R998" i="3"/>
  <c r="R999" i="3"/>
  <c r="R1000" i="3"/>
  <c r="R1001" i="3"/>
  <c r="R1002" i="3"/>
  <c r="R1003" i="3"/>
  <c r="R1004" i="3"/>
  <c r="R1005" i="3"/>
  <c r="R1006" i="3"/>
  <c r="R1007" i="3"/>
  <c r="R1008" i="3"/>
  <c r="R1009" i="3"/>
  <c r="R1010" i="3"/>
  <c r="R1011" i="3"/>
  <c r="R1012" i="3"/>
  <c r="R1013" i="3"/>
  <c r="R1014" i="3"/>
  <c r="R1015" i="3"/>
  <c r="R1016" i="3"/>
  <c r="R1017" i="3"/>
  <c r="R1018" i="3"/>
  <c r="R1019" i="3"/>
  <c r="R1020" i="3"/>
  <c r="R1021" i="3"/>
  <c r="R1022" i="3"/>
  <c r="R1023" i="3"/>
  <c r="R1024" i="3"/>
  <c r="R1025" i="3"/>
  <c r="R1026" i="3"/>
  <c r="R1027" i="3"/>
  <c r="R1028" i="3"/>
  <c r="R1029" i="3"/>
  <c r="R1030" i="3"/>
  <c r="R1031" i="3"/>
  <c r="R1032" i="3"/>
  <c r="R1033" i="3"/>
  <c r="R1034" i="3"/>
  <c r="R1035" i="3"/>
  <c r="R1036" i="3"/>
  <c r="R1037" i="3"/>
  <c r="R1038" i="3"/>
  <c r="R1039" i="3"/>
  <c r="R1040" i="3"/>
  <c r="R1041" i="3"/>
  <c r="R1042" i="3"/>
  <c r="R1043" i="3"/>
  <c r="R1044" i="3"/>
  <c r="R1045" i="3"/>
  <c r="R1046" i="3"/>
  <c r="R1047" i="3"/>
  <c r="R1048" i="3"/>
  <c r="R1049" i="3"/>
  <c r="R1050" i="3"/>
  <c r="R1051" i="3"/>
  <c r="R1052" i="3"/>
  <c r="R1053" i="3"/>
  <c r="R1054" i="3"/>
  <c r="R1055" i="3"/>
  <c r="R1056" i="3"/>
  <c r="R1057" i="3"/>
  <c r="R1058" i="3"/>
  <c r="R1059" i="3"/>
  <c r="R1060" i="3"/>
  <c r="R1061" i="3"/>
  <c r="R1062" i="3"/>
  <c r="R1063" i="3"/>
  <c r="R1064" i="3"/>
  <c r="R1065" i="3"/>
  <c r="R1066" i="3"/>
  <c r="R1067" i="3"/>
  <c r="R1068" i="3"/>
  <c r="R1069" i="3"/>
  <c r="R1070" i="3"/>
  <c r="R1071" i="3"/>
  <c r="R1072" i="3"/>
  <c r="R1073" i="3"/>
  <c r="R1074" i="3"/>
  <c r="R1075" i="3"/>
  <c r="R1076" i="3"/>
  <c r="R1077" i="3"/>
  <c r="R1078" i="3"/>
  <c r="R1079" i="3"/>
  <c r="R1080" i="3"/>
  <c r="R1081" i="3"/>
  <c r="R1082" i="3"/>
  <c r="R1083" i="3"/>
  <c r="R1084" i="3"/>
  <c r="R1085" i="3"/>
  <c r="R1086" i="3"/>
  <c r="R1087" i="3"/>
  <c r="R1088" i="3"/>
  <c r="R1089" i="3"/>
  <c r="R1090" i="3"/>
  <c r="R1091" i="3"/>
  <c r="R1092" i="3"/>
  <c r="R1093" i="3"/>
  <c r="R1094" i="3"/>
  <c r="R1095" i="3"/>
  <c r="R1096" i="3"/>
  <c r="R1097" i="3"/>
  <c r="R1098" i="3"/>
  <c r="R1099" i="3"/>
  <c r="R1100" i="3"/>
  <c r="R1101" i="3"/>
  <c r="R1102" i="3"/>
  <c r="R1103" i="3"/>
  <c r="R1104" i="3"/>
  <c r="R1105" i="3"/>
  <c r="R1106" i="3"/>
  <c r="R1107" i="3"/>
  <c r="R1108" i="3"/>
  <c r="R1109" i="3"/>
  <c r="R1110" i="3"/>
  <c r="R1111" i="3"/>
  <c r="R1112" i="3"/>
  <c r="R1113" i="3"/>
  <c r="R1114" i="3"/>
  <c r="R1115" i="3"/>
  <c r="R1116" i="3"/>
  <c r="R1117" i="3"/>
  <c r="R1118" i="3"/>
  <c r="R1119" i="3"/>
  <c r="R1120" i="3"/>
  <c r="R1121" i="3"/>
  <c r="R1122" i="3"/>
  <c r="R1123" i="3"/>
  <c r="R1124" i="3"/>
  <c r="R1125" i="3"/>
  <c r="R1126" i="3"/>
  <c r="R1127" i="3"/>
  <c r="R1128" i="3"/>
  <c r="R1129" i="3"/>
  <c r="R1130" i="3"/>
  <c r="R1131" i="3"/>
  <c r="R1132" i="3"/>
  <c r="R1133" i="3"/>
  <c r="R1134" i="3"/>
  <c r="R1135" i="3"/>
  <c r="R1136" i="3"/>
  <c r="R1137" i="3"/>
  <c r="R1138" i="3"/>
  <c r="R1139" i="3"/>
  <c r="R1140" i="3"/>
  <c r="R1141" i="3"/>
  <c r="R1142" i="3"/>
  <c r="R1143" i="3"/>
  <c r="R1144" i="3"/>
  <c r="R1145" i="3"/>
  <c r="R1146" i="3"/>
  <c r="R1147" i="3"/>
  <c r="R1148" i="3"/>
  <c r="R1149" i="3"/>
  <c r="R1150" i="3"/>
  <c r="R1151" i="3"/>
  <c r="R1152" i="3"/>
  <c r="R1153" i="3"/>
  <c r="R1154" i="3"/>
  <c r="R1155" i="3"/>
  <c r="R1156" i="3"/>
  <c r="R1157" i="3"/>
  <c r="R1158" i="3"/>
  <c r="R1159" i="3"/>
  <c r="R1160" i="3"/>
  <c r="R1161" i="3"/>
  <c r="R1162" i="3"/>
  <c r="R1163" i="3"/>
  <c r="R1164" i="3"/>
  <c r="R1165" i="3"/>
  <c r="R1166" i="3"/>
  <c r="R1167" i="3"/>
  <c r="R1168" i="3"/>
  <c r="R1169" i="3"/>
  <c r="R1170" i="3"/>
  <c r="R1171" i="3"/>
  <c r="R1172" i="3"/>
  <c r="R1173" i="3"/>
  <c r="R1174" i="3"/>
  <c r="R1175" i="3"/>
  <c r="R1176" i="3"/>
  <c r="R1177" i="3"/>
  <c r="R1178" i="3"/>
  <c r="R1179" i="3"/>
  <c r="R1180" i="3"/>
  <c r="R1181" i="3"/>
  <c r="R1182" i="3"/>
  <c r="R1183" i="3"/>
  <c r="R1184" i="3"/>
  <c r="R1185" i="3"/>
  <c r="R1186" i="3"/>
  <c r="R1187" i="3"/>
  <c r="R1188" i="3"/>
  <c r="R1189" i="3"/>
  <c r="R1190" i="3"/>
  <c r="R1191" i="3"/>
  <c r="R1192" i="3"/>
  <c r="R1193" i="3"/>
  <c r="R1194" i="3"/>
  <c r="R1195" i="3"/>
  <c r="R1196" i="3"/>
  <c r="R1197" i="3"/>
  <c r="R1198" i="3"/>
  <c r="R1199" i="3"/>
  <c r="R1200" i="3"/>
  <c r="R1201" i="3"/>
  <c r="R1202" i="3"/>
  <c r="R1203" i="3"/>
  <c r="R1204" i="3"/>
  <c r="R1205" i="3"/>
  <c r="R1206" i="3"/>
  <c r="R1207" i="3"/>
  <c r="R1208" i="3"/>
  <c r="R1209" i="3"/>
  <c r="R1210" i="3"/>
  <c r="R1211" i="3"/>
  <c r="R1212" i="3"/>
  <c r="R1213" i="3"/>
  <c r="R1214" i="3"/>
  <c r="R1215" i="3"/>
  <c r="R1216" i="3"/>
  <c r="R1217" i="3"/>
  <c r="R1218" i="3"/>
  <c r="R1219" i="3"/>
  <c r="R1220" i="3"/>
  <c r="R1221" i="3"/>
  <c r="R1222" i="3"/>
  <c r="R1223" i="3"/>
  <c r="R1224" i="3"/>
  <c r="R1225" i="3"/>
  <c r="R1226" i="3"/>
  <c r="R1227" i="3"/>
  <c r="R1228" i="3"/>
  <c r="R1229" i="3"/>
  <c r="R1230" i="3"/>
  <c r="R1231" i="3"/>
  <c r="R1232" i="3"/>
  <c r="R1233" i="3"/>
  <c r="R1234" i="3"/>
  <c r="R1235" i="3"/>
  <c r="R1236" i="3"/>
  <c r="R1237" i="3"/>
  <c r="R1238" i="3"/>
  <c r="R1239" i="3"/>
  <c r="R1240" i="3"/>
  <c r="R1241" i="3"/>
  <c r="R1242" i="3"/>
  <c r="R1243" i="3"/>
  <c r="R1244" i="3"/>
  <c r="R1245" i="3"/>
  <c r="R1246" i="3"/>
  <c r="R1247" i="3"/>
  <c r="R1248" i="3"/>
  <c r="R1249" i="3"/>
  <c r="R1250" i="3"/>
  <c r="R1251" i="3"/>
  <c r="R1252" i="3"/>
  <c r="R1253" i="3"/>
  <c r="R1254" i="3"/>
  <c r="R1255" i="3"/>
  <c r="R1256" i="3"/>
  <c r="R1257" i="3"/>
  <c r="R1258" i="3"/>
  <c r="R1259" i="3"/>
  <c r="R1260" i="3"/>
  <c r="R1261" i="3"/>
  <c r="R1262" i="3"/>
  <c r="R1263" i="3"/>
  <c r="R1264" i="3"/>
  <c r="R1265" i="3"/>
  <c r="R1266" i="3"/>
  <c r="R1267" i="3"/>
  <c r="R1268" i="3"/>
  <c r="R1269" i="3"/>
  <c r="R1270" i="3"/>
  <c r="R1271" i="3"/>
  <c r="R1272" i="3"/>
  <c r="R1273" i="3"/>
  <c r="R1274" i="3"/>
  <c r="R1275" i="3"/>
  <c r="R1276" i="3"/>
  <c r="R1277" i="3"/>
  <c r="R1278" i="3"/>
  <c r="R1279" i="3"/>
  <c r="R1280" i="3"/>
  <c r="R1281" i="3"/>
  <c r="R1282" i="3"/>
  <c r="R1283" i="3"/>
  <c r="R1284" i="3"/>
  <c r="R1285" i="3"/>
  <c r="R1286" i="3"/>
  <c r="R1287" i="3"/>
  <c r="R1288" i="3"/>
  <c r="R1289" i="3"/>
  <c r="R1290" i="3"/>
  <c r="R1291" i="3"/>
  <c r="R1292" i="3"/>
  <c r="R1293" i="3"/>
  <c r="R1294" i="3"/>
  <c r="R1295" i="3"/>
  <c r="R1296" i="3"/>
  <c r="R1297" i="3"/>
  <c r="R1298" i="3"/>
  <c r="R1299" i="3"/>
  <c r="R1300" i="3"/>
  <c r="R1301" i="3"/>
  <c r="R1302" i="3"/>
  <c r="R1303" i="3"/>
  <c r="R1304" i="3"/>
  <c r="R1305" i="3"/>
  <c r="R1306" i="3"/>
  <c r="R1307" i="3"/>
  <c r="R1308" i="3"/>
  <c r="R1309" i="3"/>
  <c r="R1310" i="3"/>
  <c r="R1311" i="3"/>
  <c r="R1312" i="3"/>
  <c r="R1313" i="3"/>
  <c r="R1314" i="3"/>
  <c r="R1315" i="3"/>
  <c r="R1316" i="3"/>
  <c r="R1317" i="3"/>
  <c r="R1318" i="3"/>
  <c r="R1319" i="3"/>
  <c r="R1320" i="3"/>
  <c r="R1321" i="3"/>
  <c r="R1322" i="3"/>
  <c r="R1323" i="3"/>
  <c r="R1324" i="3"/>
  <c r="R1325" i="3"/>
  <c r="R1326" i="3"/>
  <c r="R1327" i="3"/>
  <c r="R1328" i="3"/>
  <c r="R1329" i="3"/>
  <c r="R1330" i="3"/>
  <c r="R1331" i="3"/>
  <c r="R1332" i="3"/>
  <c r="R1333" i="3"/>
  <c r="R1334" i="3"/>
  <c r="R1335" i="3"/>
  <c r="R1336" i="3"/>
  <c r="R1337" i="3"/>
  <c r="R1338" i="3"/>
  <c r="R1339" i="3"/>
  <c r="R1340" i="3"/>
  <c r="R1341" i="3"/>
  <c r="R1342" i="3"/>
  <c r="R1343" i="3"/>
  <c r="R1344" i="3"/>
  <c r="R1345" i="3"/>
  <c r="R1346" i="3"/>
  <c r="R1347" i="3"/>
  <c r="R1348" i="3"/>
  <c r="R1349" i="3"/>
  <c r="R1350" i="3"/>
  <c r="R1351" i="3"/>
  <c r="R1352" i="3"/>
  <c r="R1353" i="3"/>
  <c r="R1354" i="3"/>
  <c r="R1355" i="3"/>
  <c r="R1356" i="3"/>
  <c r="R1357" i="3"/>
  <c r="R1358" i="3"/>
  <c r="R1359" i="3"/>
  <c r="R1360" i="3"/>
  <c r="R1361" i="3"/>
  <c r="R1362" i="3"/>
  <c r="R1363" i="3"/>
  <c r="R1364" i="3"/>
  <c r="R1365" i="3"/>
  <c r="R1366" i="3"/>
  <c r="R1367" i="3"/>
  <c r="R1368" i="3"/>
  <c r="R1369" i="3"/>
  <c r="R1370" i="3"/>
  <c r="R1371" i="3"/>
  <c r="R1372" i="3"/>
  <c r="R1373" i="3"/>
  <c r="R1374" i="3"/>
  <c r="R1375" i="3"/>
  <c r="R1376" i="3"/>
  <c r="R1377" i="3"/>
  <c r="R1378" i="3"/>
  <c r="R1379" i="3"/>
  <c r="R1380" i="3"/>
  <c r="R1381" i="3"/>
  <c r="R1382" i="3"/>
  <c r="R1383" i="3"/>
  <c r="R1384" i="3"/>
  <c r="R1385" i="3"/>
  <c r="R1386" i="3"/>
  <c r="R1387" i="3"/>
  <c r="R1388" i="3"/>
  <c r="R1389" i="3"/>
  <c r="R1390" i="3"/>
  <c r="R1391" i="3"/>
  <c r="R1392" i="3"/>
  <c r="R1393" i="3"/>
  <c r="R1394" i="3"/>
  <c r="R1395" i="3"/>
  <c r="R1396" i="3"/>
  <c r="R1397" i="3"/>
  <c r="R1398" i="3"/>
  <c r="R1399" i="3"/>
  <c r="R1400" i="3"/>
  <c r="R1401" i="3"/>
  <c r="R1402" i="3"/>
  <c r="R1403" i="3"/>
  <c r="R1404" i="3"/>
  <c r="R1405" i="3"/>
  <c r="R1406" i="3"/>
  <c r="R1407" i="3"/>
  <c r="R1408" i="3"/>
  <c r="R1409" i="3"/>
  <c r="R1410" i="3"/>
  <c r="R1411" i="3"/>
  <c r="R1412" i="3"/>
  <c r="R1413" i="3"/>
  <c r="R1414" i="3"/>
  <c r="R1415" i="3"/>
  <c r="R1416" i="3"/>
  <c r="R1417" i="3"/>
  <c r="R1418" i="3"/>
  <c r="R1419" i="3"/>
  <c r="R1420" i="3"/>
  <c r="R1421" i="3"/>
  <c r="R1422" i="3"/>
  <c r="R1423" i="3"/>
  <c r="R1424" i="3"/>
  <c r="R1425" i="3"/>
  <c r="R1426" i="3"/>
  <c r="R1427" i="3"/>
  <c r="R1428" i="3"/>
  <c r="R1429" i="3"/>
  <c r="R1430" i="3"/>
  <c r="R1431" i="3"/>
  <c r="R1432" i="3"/>
  <c r="R1433" i="3"/>
  <c r="R1434" i="3"/>
  <c r="R1435" i="3"/>
  <c r="R1436" i="3"/>
  <c r="R1437" i="3"/>
  <c r="R1438" i="3"/>
  <c r="R1439" i="3"/>
  <c r="R1440" i="3"/>
  <c r="R1441" i="3"/>
  <c r="R1442" i="3"/>
  <c r="R1443" i="3"/>
  <c r="R1444" i="3"/>
  <c r="R1445" i="3"/>
  <c r="R1446" i="3"/>
  <c r="R1447" i="3"/>
  <c r="R1448" i="3"/>
  <c r="R1449" i="3"/>
  <c r="R1450" i="3"/>
  <c r="R1451" i="3"/>
  <c r="R1452" i="3"/>
  <c r="R1453" i="3"/>
  <c r="R1454" i="3"/>
  <c r="R1455" i="3"/>
  <c r="R1456" i="3"/>
  <c r="R1457" i="3"/>
  <c r="R1458" i="3"/>
  <c r="R1459" i="3"/>
  <c r="R1460" i="3"/>
  <c r="R1461" i="3"/>
  <c r="R1462" i="3"/>
  <c r="R1463" i="3"/>
  <c r="R1464" i="3"/>
  <c r="R1465" i="3"/>
  <c r="R1466" i="3"/>
  <c r="R1467" i="3"/>
  <c r="R1468" i="3"/>
  <c r="R1469" i="3"/>
  <c r="R1470" i="3"/>
  <c r="R1471" i="3"/>
  <c r="R1472" i="3"/>
  <c r="R1473" i="3"/>
  <c r="R1474" i="3"/>
  <c r="R1475" i="3"/>
  <c r="R1476" i="3"/>
  <c r="R1477" i="3"/>
  <c r="R1478" i="3"/>
  <c r="R1479" i="3"/>
  <c r="R1480" i="3"/>
  <c r="R1481" i="3"/>
  <c r="R1482" i="3"/>
  <c r="R1483" i="3"/>
  <c r="R1484" i="3"/>
  <c r="R1485" i="3"/>
  <c r="R1486" i="3"/>
  <c r="R1487" i="3"/>
  <c r="R1488" i="3"/>
  <c r="R1489" i="3"/>
  <c r="R1490" i="3"/>
  <c r="R1491" i="3"/>
  <c r="R1492" i="3"/>
  <c r="R1493" i="3"/>
  <c r="R1494" i="3"/>
  <c r="R1495" i="3"/>
  <c r="R1496" i="3"/>
  <c r="R1497" i="3"/>
  <c r="R1498" i="3"/>
  <c r="R1499" i="3"/>
  <c r="B28" i="4"/>
  <c r="B29" i="4"/>
  <c r="B61" i="4"/>
  <c r="B60" i="4"/>
  <c r="B30" i="4" l="1"/>
  <c r="B63" i="4"/>
  <c r="B62" i="4"/>
  <c r="C60" i="4" s="1"/>
  <c r="D60" i="4" s="1"/>
  <c r="S2" i="1"/>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1002" i="3"/>
  <c r="T1003" i="3"/>
  <c r="T1004" i="3"/>
  <c r="T1005" i="3"/>
  <c r="T1006" i="3"/>
  <c r="T1007" i="3"/>
  <c r="T1008" i="3"/>
  <c r="T1009" i="3"/>
  <c r="T1010" i="3"/>
  <c r="T1011" i="3"/>
  <c r="T1012" i="3"/>
  <c r="T1013" i="3"/>
  <c r="T1014" i="3"/>
  <c r="T1015" i="3"/>
  <c r="T1016" i="3"/>
  <c r="T1017" i="3"/>
  <c r="T1018" i="3"/>
  <c r="T1019" i="3"/>
  <c r="T1020" i="3"/>
  <c r="T1021" i="3"/>
  <c r="T1022" i="3"/>
  <c r="T1023" i="3"/>
  <c r="T1024" i="3"/>
  <c r="T1025" i="3"/>
  <c r="T1026" i="3"/>
  <c r="T1027" i="3"/>
  <c r="T1028" i="3"/>
  <c r="T1029" i="3"/>
  <c r="T1030" i="3"/>
  <c r="T1031" i="3"/>
  <c r="T1032" i="3"/>
  <c r="T1033" i="3"/>
  <c r="T1034" i="3"/>
  <c r="T1035" i="3"/>
  <c r="T1036" i="3"/>
  <c r="T1037" i="3"/>
  <c r="T1038" i="3"/>
  <c r="T1039" i="3"/>
  <c r="T1040" i="3"/>
  <c r="T1041" i="3"/>
  <c r="T1042" i="3"/>
  <c r="T1043" i="3"/>
  <c r="T1044" i="3"/>
  <c r="T1045" i="3"/>
  <c r="T1046" i="3"/>
  <c r="T1047" i="3"/>
  <c r="T1048" i="3"/>
  <c r="T1049" i="3"/>
  <c r="T1050" i="3"/>
  <c r="T1051" i="3"/>
  <c r="T1052" i="3"/>
  <c r="T1053" i="3"/>
  <c r="T1054" i="3"/>
  <c r="T1055" i="3"/>
  <c r="T1056" i="3"/>
  <c r="T1057" i="3"/>
  <c r="T1058" i="3"/>
  <c r="T1059" i="3"/>
  <c r="T1060" i="3"/>
  <c r="T1061" i="3"/>
  <c r="T1062" i="3"/>
  <c r="T1063" i="3"/>
  <c r="T1064" i="3"/>
  <c r="T1065" i="3"/>
  <c r="T1066" i="3"/>
  <c r="T1067" i="3"/>
  <c r="T1068" i="3"/>
  <c r="T1069" i="3"/>
  <c r="T1070" i="3"/>
  <c r="T1071" i="3"/>
  <c r="T1072" i="3"/>
  <c r="T1073" i="3"/>
  <c r="T1074" i="3"/>
  <c r="T1075" i="3"/>
  <c r="T1076" i="3"/>
  <c r="T1077" i="3"/>
  <c r="T1078" i="3"/>
  <c r="T1079" i="3"/>
  <c r="T1080" i="3"/>
  <c r="T1081" i="3"/>
  <c r="T1082" i="3"/>
  <c r="T1083" i="3"/>
  <c r="T1084" i="3"/>
  <c r="T1085" i="3"/>
  <c r="T1086" i="3"/>
  <c r="T1087" i="3"/>
  <c r="T1088" i="3"/>
  <c r="T1089" i="3"/>
  <c r="T1090" i="3"/>
  <c r="T1091" i="3"/>
  <c r="T1092" i="3"/>
  <c r="T1093" i="3"/>
  <c r="T1094" i="3"/>
  <c r="T1095" i="3"/>
  <c r="T1096" i="3"/>
  <c r="T1097" i="3"/>
  <c r="T1098" i="3"/>
  <c r="T1099" i="3"/>
  <c r="T1100" i="3"/>
  <c r="T1101" i="3"/>
  <c r="T1102" i="3"/>
  <c r="T1103" i="3"/>
  <c r="T1104" i="3"/>
  <c r="T1105" i="3"/>
  <c r="T1106" i="3"/>
  <c r="T1107" i="3"/>
  <c r="T1108" i="3"/>
  <c r="T1109" i="3"/>
  <c r="T1110" i="3"/>
  <c r="T1111" i="3"/>
  <c r="T1112" i="3"/>
  <c r="T1113" i="3"/>
  <c r="T1114" i="3"/>
  <c r="T1115" i="3"/>
  <c r="T1116" i="3"/>
  <c r="T1117" i="3"/>
  <c r="T1118" i="3"/>
  <c r="T1119" i="3"/>
  <c r="T1120" i="3"/>
  <c r="T1121" i="3"/>
  <c r="T1122" i="3"/>
  <c r="T1123" i="3"/>
  <c r="T1124" i="3"/>
  <c r="T1125" i="3"/>
  <c r="T1126" i="3"/>
  <c r="T1127" i="3"/>
  <c r="T1128" i="3"/>
  <c r="T1129" i="3"/>
  <c r="T1130" i="3"/>
  <c r="T1131" i="3"/>
  <c r="T1132" i="3"/>
  <c r="T1133" i="3"/>
  <c r="T1134" i="3"/>
  <c r="T1135" i="3"/>
  <c r="T1136" i="3"/>
  <c r="T1137" i="3"/>
  <c r="T1138" i="3"/>
  <c r="T1139" i="3"/>
  <c r="T1140" i="3"/>
  <c r="T1141" i="3"/>
  <c r="T1142" i="3"/>
  <c r="T1143" i="3"/>
  <c r="T1144" i="3"/>
  <c r="T1145" i="3"/>
  <c r="T1146" i="3"/>
  <c r="T1147" i="3"/>
  <c r="T1148" i="3"/>
  <c r="T1149" i="3"/>
  <c r="T1150" i="3"/>
  <c r="T1151" i="3"/>
  <c r="T1152" i="3"/>
  <c r="T1153" i="3"/>
  <c r="T1154" i="3"/>
  <c r="T1155" i="3"/>
  <c r="T1156" i="3"/>
  <c r="T1157" i="3"/>
  <c r="T1158" i="3"/>
  <c r="T1159" i="3"/>
  <c r="T1160" i="3"/>
  <c r="T1161" i="3"/>
  <c r="T1162" i="3"/>
  <c r="T1163" i="3"/>
  <c r="T1164" i="3"/>
  <c r="T1165" i="3"/>
  <c r="T1166" i="3"/>
  <c r="T1167" i="3"/>
  <c r="T1168" i="3"/>
  <c r="T1169" i="3"/>
  <c r="T1170" i="3"/>
  <c r="T1171" i="3"/>
  <c r="T1172" i="3"/>
  <c r="T1173" i="3"/>
  <c r="T1174" i="3"/>
  <c r="T1175" i="3"/>
  <c r="T1176" i="3"/>
  <c r="T1177" i="3"/>
  <c r="T1178" i="3"/>
  <c r="T1179" i="3"/>
  <c r="T1180" i="3"/>
  <c r="T1181" i="3"/>
  <c r="T1182" i="3"/>
  <c r="T1183" i="3"/>
  <c r="T1184" i="3"/>
  <c r="T1185" i="3"/>
  <c r="T1186" i="3"/>
  <c r="T1187" i="3"/>
  <c r="T1188" i="3"/>
  <c r="T1189" i="3"/>
  <c r="T1190" i="3"/>
  <c r="T1191" i="3"/>
  <c r="T1192" i="3"/>
  <c r="T1193" i="3"/>
  <c r="T1194" i="3"/>
  <c r="T1195" i="3"/>
  <c r="T1196" i="3"/>
  <c r="T1197" i="3"/>
  <c r="T1198" i="3"/>
  <c r="T1199" i="3"/>
  <c r="T1200" i="3"/>
  <c r="T1201" i="3"/>
  <c r="T1202" i="3"/>
  <c r="T1203" i="3"/>
  <c r="T1204" i="3"/>
  <c r="T1205" i="3"/>
  <c r="T1206" i="3"/>
  <c r="T1207" i="3"/>
  <c r="T1208" i="3"/>
  <c r="T1209" i="3"/>
  <c r="T1210" i="3"/>
  <c r="T1211" i="3"/>
  <c r="T1212" i="3"/>
  <c r="T1213" i="3"/>
  <c r="T1214" i="3"/>
  <c r="T1215" i="3"/>
  <c r="T1216" i="3"/>
  <c r="T1217" i="3"/>
  <c r="T1218" i="3"/>
  <c r="T1219" i="3"/>
  <c r="T1220" i="3"/>
  <c r="T1221" i="3"/>
  <c r="T1222" i="3"/>
  <c r="T1223" i="3"/>
  <c r="T1224" i="3"/>
  <c r="T1225" i="3"/>
  <c r="T1226" i="3"/>
  <c r="T1227" i="3"/>
  <c r="T1228" i="3"/>
  <c r="T1229" i="3"/>
  <c r="T1230" i="3"/>
  <c r="T1231" i="3"/>
  <c r="T1232" i="3"/>
  <c r="T1233" i="3"/>
  <c r="T1234" i="3"/>
  <c r="T1235" i="3"/>
  <c r="T1236" i="3"/>
  <c r="T1237" i="3"/>
  <c r="T1238" i="3"/>
  <c r="T1239" i="3"/>
  <c r="T1240" i="3"/>
  <c r="T1241" i="3"/>
  <c r="T1242" i="3"/>
  <c r="T1243" i="3"/>
  <c r="T1244" i="3"/>
  <c r="T1245" i="3"/>
  <c r="T1246" i="3"/>
  <c r="T1247" i="3"/>
  <c r="T1248" i="3"/>
  <c r="T1249" i="3"/>
  <c r="T1250" i="3"/>
  <c r="T1251" i="3"/>
  <c r="T1252" i="3"/>
  <c r="T1253" i="3"/>
  <c r="T1254" i="3"/>
  <c r="T1255" i="3"/>
  <c r="T1256" i="3"/>
  <c r="T1257" i="3"/>
  <c r="T1258" i="3"/>
  <c r="T1259" i="3"/>
  <c r="T1260" i="3"/>
  <c r="T1261" i="3"/>
  <c r="T1262" i="3"/>
  <c r="T1263" i="3"/>
  <c r="T1264" i="3"/>
  <c r="T1265" i="3"/>
  <c r="T1266" i="3"/>
  <c r="T1267" i="3"/>
  <c r="T1268" i="3"/>
  <c r="T1269" i="3"/>
  <c r="T1270" i="3"/>
  <c r="T1271" i="3"/>
  <c r="T1272" i="3"/>
  <c r="T1273" i="3"/>
  <c r="T1274" i="3"/>
  <c r="T1275" i="3"/>
  <c r="T1276" i="3"/>
  <c r="T1277" i="3"/>
  <c r="T1278" i="3"/>
  <c r="T1279" i="3"/>
  <c r="T1280" i="3"/>
  <c r="T1281" i="3"/>
  <c r="T1282" i="3"/>
  <c r="T1283" i="3"/>
  <c r="T1284" i="3"/>
  <c r="T1285" i="3"/>
  <c r="T1286" i="3"/>
  <c r="T1287" i="3"/>
  <c r="T1288" i="3"/>
  <c r="T1289" i="3"/>
  <c r="T1290" i="3"/>
  <c r="T1291" i="3"/>
  <c r="T1292" i="3"/>
  <c r="T1293" i="3"/>
  <c r="T1294" i="3"/>
  <c r="T1295" i="3"/>
  <c r="T1296" i="3"/>
  <c r="T1297" i="3"/>
  <c r="T1298" i="3"/>
  <c r="T1299" i="3"/>
  <c r="T1300" i="3"/>
  <c r="T1301" i="3"/>
  <c r="T1302" i="3"/>
  <c r="T1303" i="3"/>
  <c r="T1304" i="3"/>
  <c r="T1305" i="3"/>
  <c r="T1306" i="3"/>
  <c r="T1307" i="3"/>
  <c r="T1308" i="3"/>
  <c r="T1309" i="3"/>
  <c r="T1310" i="3"/>
  <c r="T1311" i="3"/>
  <c r="T1312" i="3"/>
  <c r="T1313" i="3"/>
  <c r="T1314" i="3"/>
  <c r="T1315" i="3"/>
  <c r="T1316" i="3"/>
  <c r="T1317" i="3"/>
  <c r="T1318" i="3"/>
  <c r="T1319" i="3"/>
  <c r="T1320" i="3"/>
  <c r="T1321" i="3"/>
  <c r="T1322" i="3"/>
  <c r="T1323" i="3"/>
  <c r="T1324" i="3"/>
  <c r="T1325" i="3"/>
  <c r="T1326" i="3"/>
  <c r="T1327" i="3"/>
  <c r="T1328" i="3"/>
  <c r="T1329" i="3"/>
  <c r="T1330" i="3"/>
  <c r="T1331" i="3"/>
  <c r="T1332" i="3"/>
  <c r="T1333" i="3"/>
  <c r="T1334" i="3"/>
  <c r="T1335" i="3"/>
  <c r="T1336" i="3"/>
  <c r="T1337" i="3"/>
  <c r="T1338" i="3"/>
  <c r="T1339" i="3"/>
  <c r="T1340" i="3"/>
  <c r="T1341" i="3"/>
  <c r="T1342" i="3"/>
  <c r="T1343" i="3"/>
  <c r="T1344" i="3"/>
  <c r="T1345" i="3"/>
  <c r="T1346" i="3"/>
  <c r="T1347" i="3"/>
  <c r="T1348" i="3"/>
  <c r="T1349" i="3"/>
  <c r="T1350" i="3"/>
  <c r="T1351" i="3"/>
  <c r="T1352" i="3"/>
  <c r="T1353" i="3"/>
  <c r="T1354" i="3"/>
  <c r="T1355" i="3"/>
  <c r="T1356" i="3"/>
  <c r="T1357" i="3"/>
  <c r="T1358" i="3"/>
  <c r="T1359" i="3"/>
  <c r="T1360" i="3"/>
  <c r="T1361" i="3"/>
  <c r="T1362" i="3"/>
  <c r="T1363" i="3"/>
  <c r="T1364" i="3"/>
  <c r="T1365" i="3"/>
  <c r="T1366" i="3"/>
  <c r="T1367" i="3"/>
  <c r="T1368" i="3"/>
  <c r="T1369" i="3"/>
  <c r="T1370" i="3"/>
  <c r="T1371" i="3"/>
  <c r="T1372" i="3"/>
  <c r="T1373" i="3"/>
  <c r="T1374" i="3"/>
  <c r="T1375" i="3"/>
  <c r="T1376" i="3"/>
  <c r="T1377" i="3"/>
  <c r="T1378" i="3"/>
  <c r="T1379" i="3"/>
  <c r="T1380" i="3"/>
  <c r="T1381" i="3"/>
  <c r="T1382" i="3"/>
  <c r="T1383" i="3"/>
  <c r="T1384" i="3"/>
  <c r="T1385" i="3"/>
  <c r="T1386" i="3"/>
  <c r="T1387" i="3"/>
  <c r="T1388" i="3"/>
  <c r="T1389" i="3"/>
  <c r="T1390" i="3"/>
  <c r="T1391" i="3"/>
  <c r="T1392" i="3"/>
  <c r="T1393" i="3"/>
  <c r="T1394" i="3"/>
  <c r="T1395" i="3"/>
  <c r="T1396" i="3"/>
  <c r="T1397" i="3"/>
  <c r="T1398" i="3"/>
  <c r="T1399" i="3"/>
  <c r="T1400" i="3"/>
  <c r="T1401" i="3"/>
  <c r="T1402" i="3"/>
  <c r="T1403" i="3"/>
  <c r="T1404" i="3"/>
  <c r="T1405" i="3"/>
  <c r="T1406" i="3"/>
  <c r="T1407" i="3"/>
  <c r="T1408" i="3"/>
  <c r="T1409" i="3"/>
  <c r="T1410" i="3"/>
  <c r="T1411" i="3"/>
  <c r="T1412" i="3"/>
  <c r="T1413" i="3"/>
  <c r="T1414" i="3"/>
  <c r="T1415" i="3"/>
  <c r="T1416" i="3"/>
  <c r="T1417" i="3"/>
  <c r="T1418" i="3"/>
  <c r="T1419" i="3"/>
  <c r="T1420" i="3"/>
  <c r="T1421" i="3"/>
  <c r="T1422" i="3"/>
  <c r="T1423" i="3"/>
  <c r="T1424" i="3"/>
  <c r="T1425" i="3"/>
  <c r="T1426" i="3"/>
  <c r="T1427" i="3"/>
  <c r="T1428" i="3"/>
  <c r="T1429" i="3"/>
  <c r="T1430" i="3"/>
  <c r="T1431" i="3"/>
  <c r="T1432" i="3"/>
  <c r="T1433" i="3"/>
  <c r="T1434" i="3"/>
  <c r="T1435" i="3"/>
  <c r="T1436" i="3"/>
  <c r="T1437" i="3"/>
  <c r="T1438" i="3"/>
  <c r="T1439" i="3"/>
  <c r="T1440" i="3"/>
  <c r="T1441" i="3"/>
  <c r="T1442" i="3"/>
  <c r="T1443" i="3"/>
  <c r="T1444" i="3"/>
  <c r="T1445" i="3"/>
  <c r="T1446" i="3"/>
  <c r="T1447" i="3"/>
  <c r="T1448" i="3"/>
  <c r="T1449" i="3"/>
  <c r="T1450" i="3"/>
  <c r="T1451" i="3"/>
  <c r="T1452" i="3"/>
  <c r="T1453" i="3"/>
  <c r="T1454" i="3"/>
  <c r="T1455" i="3"/>
  <c r="T1456" i="3"/>
  <c r="T1457" i="3"/>
  <c r="T1458" i="3"/>
  <c r="T1459" i="3"/>
  <c r="T1460" i="3"/>
  <c r="T1461" i="3"/>
  <c r="T1462" i="3"/>
  <c r="T1463" i="3"/>
  <c r="T1464" i="3"/>
  <c r="T1465" i="3"/>
  <c r="T1466" i="3"/>
  <c r="T1467" i="3"/>
  <c r="T1468" i="3"/>
  <c r="T1469" i="3"/>
  <c r="T1470" i="3"/>
  <c r="T1471" i="3"/>
  <c r="T1472" i="3"/>
  <c r="T1473" i="3"/>
  <c r="T1474" i="3"/>
  <c r="T1475" i="3"/>
  <c r="T1476" i="3"/>
  <c r="T1477" i="3"/>
  <c r="T1478" i="3"/>
  <c r="T1479" i="3"/>
  <c r="T1480" i="3"/>
  <c r="T1481" i="3"/>
  <c r="T1482" i="3"/>
  <c r="T1483" i="3"/>
  <c r="T1484" i="3"/>
  <c r="T1485" i="3"/>
  <c r="T1486" i="3"/>
  <c r="T1487" i="3"/>
  <c r="T1488" i="3"/>
  <c r="T1489" i="3"/>
  <c r="T1490" i="3"/>
  <c r="T1491" i="3"/>
  <c r="T1492" i="3"/>
  <c r="T1493" i="3"/>
  <c r="T1494" i="3"/>
  <c r="T1495" i="3"/>
  <c r="T1496" i="3"/>
  <c r="T1497" i="3"/>
  <c r="T1498" i="3"/>
  <c r="T1499" i="3"/>
  <c r="B82" i="4"/>
  <c r="B83" i="4"/>
  <c r="B81" i="4"/>
  <c r="B86" i="4"/>
  <c r="B85" i="4"/>
  <c r="B84" i="4"/>
  <c r="C61" i="4" l="1"/>
  <c r="D61" i="4" s="1"/>
  <c r="C83" i="4"/>
  <c r="C84" i="4"/>
  <c r="C85" i="4"/>
  <c r="C81" i="4"/>
  <c r="C82" i="4"/>
  <c r="C86" i="4"/>
</calcChain>
</file>

<file path=xl/connections.xml><?xml version="1.0" encoding="utf-8"?>
<connections xmlns="http://schemas.openxmlformats.org/spreadsheetml/2006/main">
  <connection id="1" keepAlive="1" name="Query - Table1 (3)" description="Connection to the 'Table1 (3)' query in the workbook." type="5" refreshedVersion="6" background="1" saveData="1">
    <dbPr connection="Provider=Microsoft.Mashup.OleDb.1;Data Source=$Workbook$;Location=Table1 (3);Extended Properties=&quot;&quot;" command="SELECT * FROM [Table1 (3)]"/>
  </connection>
</connections>
</file>

<file path=xl/sharedStrings.xml><?xml version="1.0" encoding="utf-8"?>
<sst xmlns="http://schemas.openxmlformats.org/spreadsheetml/2006/main" count="22341" uniqueCount="440">
  <si>
    <t>id</t>
  </si>
  <si>
    <t>duration_time</t>
  </si>
  <si>
    <t>duration_type</t>
  </si>
  <si>
    <t>category</t>
  </si>
  <si>
    <t>activity_type</t>
  </si>
  <si>
    <t>implementing_partner_type</t>
  </si>
  <si>
    <t>mission_acronym</t>
  </si>
  <si>
    <t>location1</t>
  </si>
  <si>
    <t>latitude1</t>
  </si>
  <si>
    <t>longitude1</t>
  </si>
  <si>
    <t>highrisk_area</t>
  </si>
  <si>
    <t>total_men_beneficiaries</t>
  </si>
  <si>
    <t>total_women_beneficiaries</t>
  </si>
  <si>
    <t>total_beneficiaries</t>
  </si>
  <si>
    <t>beneficiary_type1</t>
  </si>
  <si>
    <t>approved_amount</t>
  </si>
  <si>
    <t>amount_disbursed</t>
  </si>
  <si>
    <t>3 to 6 months</t>
  </si>
  <si>
    <t>Confidence building in mission</t>
  </si>
  <si>
    <t>Sensitization, advocacy &amp; outreach</t>
  </si>
  <si>
    <t>Community-based organisation</t>
  </si>
  <si>
    <t>MINUSMA</t>
  </si>
  <si>
    <t>Tombouctou</t>
  </si>
  <si>
    <t>Yes</t>
  </si>
  <si>
    <t>Rural communities</t>
  </si>
  <si>
    <t>more than 6 months</t>
  </si>
  <si>
    <t>Women</t>
  </si>
  <si>
    <t>Mission component</t>
  </si>
  <si>
    <t>Public services &amp; civil administration</t>
  </si>
  <si>
    <t>Infrastructure &amp; equipment</t>
  </si>
  <si>
    <t>Local government</t>
  </si>
  <si>
    <t>Local civilian authorities</t>
  </si>
  <si>
    <t>Children (0-17)</t>
  </si>
  <si>
    <t>Protection of civilians &amp; conflict prevention</t>
  </si>
  <si>
    <t>Training/workshops</t>
  </si>
  <si>
    <t>Youth (18-29)</t>
  </si>
  <si>
    <t>Bamako</t>
  </si>
  <si>
    <t>No</t>
  </si>
  <si>
    <t>Urban populations</t>
  </si>
  <si>
    <t>Rule of Law</t>
  </si>
  <si>
    <t>Security forces</t>
  </si>
  <si>
    <t>Local civil society</t>
  </si>
  <si>
    <t>Menaka</t>
  </si>
  <si>
    <t>UNIFIL</t>
  </si>
  <si>
    <t>Aynata</t>
  </si>
  <si>
    <t>Local NGO</t>
  </si>
  <si>
    <t>Bint Jubayl</t>
  </si>
  <si>
    <t>Az Zallutiyah</t>
  </si>
  <si>
    <t>less than 3 months</t>
  </si>
  <si>
    <t>Bani Hayyan</t>
  </si>
  <si>
    <t>Frun</t>
  </si>
  <si>
    <t>Customary authorities</t>
  </si>
  <si>
    <t>Hanin</t>
  </si>
  <si>
    <t>Meiss el Jebel</t>
  </si>
  <si>
    <t>Tyre</t>
  </si>
  <si>
    <t>Political &amp; economic inclusivity</t>
  </si>
  <si>
    <t>Chebaa</t>
  </si>
  <si>
    <t>Ayta Ash Sha'b</t>
  </si>
  <si>
    <t>Khiam</t>
  </si>
  <si>
    <t>Hebbariye</t>
  </si>
  <si>
    <t>El Fraidiss</t>
  </si>
  <si>
    <t>Khirbit Silim</t>
  </si>
  <si>
    <t>Mhaibeb</t>
  </si>
  <si>
    <t>Blida</t>
  </si>
  <si>
    <t>Al Qantarah</t>
  </si>
  <si>
    <t>As Suwanna</t>
  </si>
  <si>
    <t>Bayt Lif</t>
  </si>
  <si>
    <t>Kafer Chouba</t>
  </si>
  <si>
    <t>Aytit</t>
  </si>
  <si>
    <t>Dayr Amiss</t>
  </si>
  <si>
    <t>Aytarun</t>
  </si>
  <si>
    <t>Baraashit</t>
  </si>
  <si>
    <t>Kafer Hammam</t>
  </si>
  <si>
    <t>Mazraat Al Maschrif</t>
  </si>
  <si>
    <t>Houla</t>
  </si>
  <si>
    <t>Rabb Thalathine</t>
  </si>
  <si>
    <t>Dib'al</t>
  </si>
  <si>
    <t>At Tiri</t>
  </si>
  <si>
    <t>Marjayoun</t>
  </si>
  <si>
    <t>Kafra</t>
  </si>
  <si>
    <t>Yaroun</t>
  </si>
  <si>
    <t>Shaqra</t>
  </si>
  <si>
    <t>Sector West Area</t>
  </si>
  <si>
    <t>El Meri</t>
  </si>
  <si>
    <t>Yanuh</t>
  </si>
  <si>
    <t>Wadi Hujeir</t>
  </si>
  <si>
    <t>Tallusah</t>
  </si>
  <si>
    <t>As Siddiqin</t>
  </si>
  <si>
    <t>Al Bustan</t>
  </si>
  <si>
    <t>Majdal Silim</t>
  </si>
  <si>
    <t>Adshit Al Qusayr</t>
  </si>
  <si>
    <t>At Taibe</t>
  </si>
  <si>
    <t>Wadi Jilo</t>
  </si>
  <si>
    <t>Humayri</t>
  </si>
  <si>
    <t>Mahrunah</t>
  </si>
  <si>
    <t>Kaokaba</t>
  </si>
  <si>
    <t>Tyre Area</t>
  </si>
  <si>
    <t>Early recovery</t>
  </si>
  <si>
    <t>Bafliyah</t>
  </si>
  <si>
    <t>Rachaya Al Foukhar</t>
  </si>
  <si>
    <t>Naqoura</t>
  </si>
  <si>
    <t>Abou Qamha</t>
  </si>
  <si>
    <t>Markaba</t>
  </si>
  <si>
    <t>Dayr Kifa</t>
  </si>
  <si>
    <t>Deir Mimess</t>
  </si>
  <si>
    <t>Sribbin</t>
  </si>
  <si>
    <t>Bidyas</t>
  </si>
  <si>
    <t>Maarub</t>
  </si>
  <si>
    <t>Abbasiyyah</t>
  </si>
  <si>
    <t>Tyre Caza</t>
  </si>
  <si>
    <t>Arzun</t>
  </si>
  <si>
    <t>Qabrikha</t>
  </si>
  <si>
    <t>Al Adeisse</t>
  </si>
  <si>
    <t>Klayaa</t>
  </si>
  <si>
    <t>Marwahin</t>
  </si>
  <si>
    <t>Ghanduriyah</t>
  </si>
  <si>
    <t>Kunin</t>
  </si>
  <si>
    <t>Deir Siriane</t>
  </si>
  <si>
    <t>Qana</t>
  </si>
  <si>
    <t>Qallwiyah</t>
  </si>
  <si>
    <t>Kafer Kela</t>
  </si>
  <si>
    <t>Dibbine</t>
  </si>
  <si>
    <t>Tibnin</t>
  </si>
  <si>
    <t>Ebel Es Saqi</t>
  </si>
  <si>
    <t>Hariss</t>
  </si>
  <si>
    <t>UNISFA</t>
  </si>
  <si>
    <t>Amiet Market</t>
  </si>
  <si>
    <t>Abyei Town</t>
  </si>
  <si>
    <t>Kiir Adem</t>
  </si>
  <si>
    <t>UNCT</t>
  </si>
  <si>
    <t>Al- Aded</t>
  </si>
  <si>
    <t>Saidna</t>
  </si>
  <si>
    <t>Fowal</t>
  </si>
  <si>
    <t>Kajam</t>
  </si>
  <si>
    <t>Aman</t>
  </si>
  <si>
    <t>Todach</t>
  </si>
  <si>
    <t>Dokura</t>
  </si>
  <si>
    <t>Abyei Jongyom</t>
  </si>
  <si>
    <t>Abyei Thony</t>
  </si>
  <si>
    <t>Bany chol Maluall</t>
  </si>
  <si>
    <t>Abathok Market</t>
  </si>
  <si>
    <t>Abyei</t>
  </si>
  <si>
    <t>UNMISS</t>
  </si>
  <si>
    <t>Wau</t>
  </si>
  <si>
    <t>Aweil</t>
  </si>
  <si>
    <t>Rumbek</t>
  </si>
  <si>
    <t>Tomping</t>
  </si>
  <si>
    <t>Kuajok</t>
  </si>
  <si>
    <t>Kuajock</t>
  </si>
  <si>
    <t>Malakal</t>
  </si>
  <si>
    <t>IDPs</t>
  </si>
  <si>
    <t>Torit</t>
  </si>
  <si>
    <t>Yambio</t>
  </si>
  <si>
    <t>Bor</t>
  </si>
  <si>
    <t>Bentiu</t>
  </si>
  <si>
    <t>MONUSCO</t>
  </si>
  <si>
    <t>Kinshasa</t>
  </si>
  <si>
    <t>Dungu</t>
  </si>
  <si>
    <t>Bunia</t>
  </si>
  <si>
    <t>Beni</t>
  </si>
  <si>
    <t>Fizi</t>
  </si>
  <si>
    <t>Kavumu</t>
  </si>
  <si>
    <t>Shabunda</t>
  </si>
  <si>
    <t>Ubundu</t>
  </si>
  <si>
    <t>Kisangani</t>
  </si>
  <si>
    <t>Buta</t>
  </si>
  <si>
    <t>Walikale</t>
  </si>
  <si>
    <t>Goma</t>
  </si>
  <si>
    <t>Rutsuru</t>
  </si>
  <si>
    <t>Kalemie</t>
  </si>
  <si>
    <t>Manono</t>
  </si>
  <si>
    <t>Uvira</t>
  </si>
  <si>
    <t>Butembo</t>
  </si>
  <si>
    <t>Masisi</t>
  </si>
  <si>
    <t>Kirundu</t>
  </si>
  <si>
    <t>Watsa</t>
  </si>
  <si>
    <t>Kolwezi</t>
  </si>
  <si>
    <t>Lubumbashi</t>
  </si>
  <si>
    <t>Ituri</t>
  </si>
  <si>
    <t>Idjwi</t>
  </si>
  <si>
    <t>Mwenga</t>
  </si>
  <si>
    <t>Sport &amp; cultural events</t>
  </si>
  <si>
    <t>Walungu</t>
  </si>
  <si>
    <t>Bukavu</t>
  </si>
  <si>
    <t>Ngaba</t>
  </si>
  <si>
    <t>Mambasa</t>
  </si>
  <si>
    <t>Sange</t>
  </si>
  <si>
    <t>Mangobo</t>
  </si>
  <si>
    <t>Ngilima</t>
  </si>
  <si>
    <t>Ngilinga</t>
  </si>
  <si>
    <t>Djugu</t>
  </si>
  <si>
    <t>Kananga</t>
  </si>
  <si>
    <t>Luiza</t>
  </si>
  <si>
    <t>Tshimbulu</t>
  </si>
  <si>
    <t>Luendu</t>
  </si>
  <si>
    <t>Tshikapa</t>
  </si>
  <si>
    <t>Other</t>
  </si>
  <si>
    <t>Kalehe</t>
  </si>
  <si>
    <t>Oicha</t>
  </si>
  <si>
    <t>Tshintshianku</t>
  </si>
  <si>
    <t>Mukuaya</t>
  </si>
  <si>
    <t>Minembwe</t>
  </si>
  <si>
    <t>Lemba</t>
  </si>
  <si>
    <t>Kongolo</t>
  </si>
  <si>
    <t>Moba</t>
  </si>
  <si>
    <t>Kibumba</t>
  </si>
  <si>
    <t>Nyanzale</t>
  </si>
  <si>
    <t>Mweso</t>
  </si>
  <si>
    <t>Sake</t>
  </si>
  <si>
    <t>Mutanda</t>
  </si>
  <si>
    <t>Makala</t>
  </si>
  <si>
    <t>Luhwindja</t>
  </si>
  <si>
    <t>Kabuga</t>
  </si>
  <si>
    <t>Bunyakiri</t>
  </si>
  <si>
    <t>Kabinda</t>
  </si>
  <si>
    <t>Kanyabayonga</t>
  </si>
  <si>
    <t>Kabeya Kamwanga</t>
  </si>
  <si>
    <t>Kamina</t>
  </si>
  <si>
    <t>Kasapa</t>
  </si>
  <si>
    <t>Kenya</t>
  </si>
  <si>
    <t>Lulaba</t>
  </si>
  <si>
    <t>Kasangulu</t>
  </si>
  <si>
    <t>Kiwanja</t>
  </si>
  <si>
    <t>Vitshumbi</t>
  </si>
  <si>
    <t>Kimoka</t>
  </si>
  <si>
    <t>Kibati</t>
  </si>
  <si>
    <t>Kyahala</t>
  </si>
  <si>
    <t>Lusambo</t>
  </si>
  <si>
    <t>Mulambula Panzi</t>
  </si>
  <si>
    <t>Mutabi-Dubie-Kyona</t>
  </si>
  <si>
    <t>Mbandaka</t>
  </si>
  <si>
    <t>Gemena</t>
  </si>
  <si>
    <t>Tshabi</t>
  </si>
  <si>
    <t>Mbuji-Mayi</t>
  </si>
  <si>
    <t>Mulunda</t>
  </si>
  <si>
    <t>Kabalo</t>
  </si>
  <si>
    <t>Kindu</t>
  </si>
  <si>
    <t>Commune III</t>
  </si>
  <si>
    <t>International NGO</t>
  </si>
  <si>
    <t>Security Forces</t>
  </si>
  <si>
    <t>Commune VI</t>
  </si>
  <si>
    <t>Commune IV</t>
  </si>
  <si>
    <t>Kati</t>
  </si>
  <si>
    <t>Djenne</t>
  </si>
  <si>
    <t>Gao</t>
  </si>
  <si>
    <t>Ansongo</t>
  </si>
  <si>
    <t>Bourem</t>
  </si>
  <si>
    <t>Anchawadi</t>
  </si>
  <si>
    <t>Gounzoureye</t>
  </si>
  <si>
    <t>Bara</t>
  </si>
  <si>
    <t>Talataye</t>
  </si>
  <si>
    <t>Kidal</t>
  </si>
  <si>
    <t>Tin Essako</t>
  </si>
  <si>
    <t>Adjelhoc</t>
  </si>
  <si>
    <t>Niansanarie</t>
  </si>
  <si>
    <t>Kareri</t>
  </si>
  <si>
    <t>Sasalbe</t>
  </si>
  <si>
    <t>Mopti</t>
  </si>
  <si>
    <t>Tenenkou</t>
  </si>
  <si>
    <t>Bamba</t>
  </si>
  <si>
    <t>Kani-Bonzon</t>
  </si>
  <si>
    <t>Konina</t>
  </si>
  <si>
    <t>Koro</t>
  </si>
  <si>
    <t>Fatoma</t>
  </si>
  <si>
    <t>Bandiagara</t>
  </si>
  <si>
    <t>Haire</t>
  </si>
  <si>
    <t>Deboye</t>
  </si>
  <si>
    <t>Pel Maoude</t>
  </si>
  <si>
    <t>Bassirou</t>
  </si>
  <si>
    <t>Taoudeni</t>
  </si>
  <si>
    <t>Goundam</t>
  </si>
  <si>
    <t>Dire</t>
  </si>
  <si>
    <t>Ber</t>
  </si>
  <si>
    <t>Gargando</t>
  </si>
  <si>
    <t>Lere</t>
  </si>
  <si>
    <t>Essakane</t>
  </si>
  <si>
    <t>Achouratt</t>
  </si>
  <si>
    <t>Salam</t>
  </si>
  <si>
    <t>Gossi</t>
  </si>
  <si>
    <t>Bintagoungou</t>
  </si>
  <si>
    <t>UNAMID</t>
  </si>
  <si>
    <t>Abata</t>
  </si>
  <si>
    <t>Abu Jabra</t>
  </si>
  <si>
    <t>Abu Karinka</t>
  </si>
  <si>
    <t>Abu Matarig</t>
  </si>
  <si>
    <t>Abu Shouk</t>
  </si>
  <si>
    <t>Abu Zereiga</t>
  </si>
  <si>
    <t>Nyala</t>
  </si>
  <si>
    <t>Adikong</t>
  </si>
  <si>
    <t>Al Huamaira</t>
  </si>
  <si>
    <t>Al Kuma</t>
  </si>
  <si>
    <t>Al Salaam</t>
  </si>
  <si>
    <t>Al Waha</t>
  </si>
  <si>
    <t>Al Fify</t>
  </si>
  <si>
    <t>Ardamata</t>
  </si>
  <si>
    <t>Bileil</t>
  </si>
  <si>
    <t>Bindisi</t>
  </si>
  <si>
    <t>Bulbul Tembisco</t>
  </si>
  <si>
    <t>Dar El Salam</t>
  </si>
  <si>
    <t>Ed Al Fursan</t>
  </si>
  <si>
    <t>El Daein</t>
  </si>
  <si>
    <t>El Fasher</t>
  </si>
  <si>
    <t>El Geneina</t>
  </si>
  <si>
    <t>El Malha</t>
  </si>
  <si>
    <t>El Seref</t>
  </si>
  <si>
    <t>El Seraif</t>
  </si>
  <si>
    <t>Forobaranga</t>
  </si>
  <si>
    <t>Golo</t>
  </si>
  <si>
    <t>Goroof</t>
  </si>
  <si>
    <t>Guldo</t>
  </si>
  <si>
    <t>Habila</t>
  </si>
  <si>
    <t>Kabkabiya</t>
  </si>
  <si>
    <t>Karanick</t>
  </si>
  <si>
    <t>Kass</t>
  </si>
  <si>
    <t>Katila</t>
  </si>
  <si>
    <t>Kelemendo</t>
  </si>
  <si>
    <t>Kerinek</t>
  </si>
  <si>
    <t>Krinding IDP Camp</t>
  </si>
  <si>
    <t>Kutum</t>
  </si>
  <si>
    <t>Labado</t>
  </si>
  <si>
    <t>Lawyia</t>
  </si>
  <si>
    <t>Mastariha</t>
  </si>
  <si>
    <t>Masteri</t>
  </si>
  <si>
    <t>Mershing</t>
  </si>
  <si>
    <t>Mornei</t>
  </si>
  <si>
    <t>Muhajeria</t>
  </si>
  <si>
    <t>Mukjar</t>
  </si>
  <si>
    <t>Nertiti</t>
  </si>
  <si>
    <t>Nioyro</t>
  </si>
  <si>
    <t>Nitaga</t>
  </si>
  <si>
    <t>Otash</t>
  </si>
  <si>
    <t>Saraf Umra</t>
  </si>
  <si>
    <t>Shataya</t>
  </si>
  <si>
    <t>Sheriea</t>
  </si>
  <si>
    <t>Sortony</t>
  </si>
  <si>
    <t>Tawila</t>
  </si>
  <si>
    <t>Tina</t>
  </si>
  <si>
    <t>Tulus</t>
  </si>
  <si>
    <t>Um Dukhum</t>
  </si>
  <si>
    <t>Um Garas</t>
  </si>
  <si>
    <t>Um Kadada</t>
  </si>
  <si>
    <t>Um Tajouk</t>
  </si>
  <si>
    <t>Um Sidir</t>
  </si>
  <si>
    <t>Zalingei</t>
  </si>
  <si>
    <t>Zamzam, El Fasher</t>
  </si>
  <si>
    <t>Makines</t>
  </si>
  <si>
    <t>Gok Machar</t>
  </si>
  <si>
    <t>Al Shahmam</t>
  </si>
  <si>
    <t>Abathok</t>
  </si>
  <si>
    <t>Um Jamiena</t>
  </si>
  <si>
    <t>Idaida Abu Fatima</t>
  </si>
  <si>
    <t>Tahitani</t>
  </si>
  <si>
    <t>Bint Abu Jaber</t>
  </si>
  <si>
    <t>Kabo Saed</t>
  </si>
  <si>
    <t>Gomgbango</t>
  </si>
  <si>
    <t>Nyakong</t>
  </si>
  <si>
    <t>Gail</t>
  </si>
  <si>
    <t>Rumdhal</t>
  </si>
  <si>
    <t>Rumathony</t>
  </si>
  <si>
    <t>Al Radiyah</t>
  </si>
  <si>
    <t>Dhalap</t>
  </si>
  <si>
    <t>Duop</t>
  </si>
  <si>
    <t>Goli</t>
  </si>
  <si>
    <t>Mamura</t>
  </si>
  <si>
    <t>Banton Bridge</t>
  </si>
  <si>
    <t>Shall Prison, El Fasher</t>
  </si>
  <si>
    <t>Um Kardous</t>
  </si>
  <si>
    <t>MINUSCA</t>
  </si>
  <si>
    <t>Bambari</t>
  </si>
  <si>
    <t>Bria</t>
  </si>
  <si>
    <t>Bangui</t>
  </si>
  <si>
    <t>Bossangoa</t>
  </si>
  <si>
    <t>Kaga-Bandoro</t>
  </si>
  <si>
    <t>Berberati</t>
  </si>
  <si>
    <t>NDele</t>
  </si>
  <si>
    <t>Bangassou</t>
  </si>
  <si>
    <t>Biakatu</t>
  </si>
  <si>
    <t>Conferences/seminars</t>
  </si>
  <si>
    <t>Dayr Qanun</t>
  </si>
  <si>
    <t>Birao</t>
  </si>
  <si>
    <t>Paoua</t>
  </si>
  <si>
    <t>Bouar</t>
  </si>
  <si>
    <t>Obo</t>
  </si>
  <si>
    <t>Blat</t>
  </si>
  <si>
    <t>Juba</t>
  </si>
  <si>
    <t>Renk</t>
  </si>
  <si>
    <t>Melut</t>
  </si>
  <si>
    <t>Lubero</t>
  </si>
  <si>
    <t>Bourj Al Molouk</t>
  </si>
  <si>
    <t>Naffakhiyah</t>
  </si>
  <si>
    <t>Kamanyola</t>
  </si>
  <si>
    <t>Nyiragongo</t>
  </si>
  <si>
    <t>Southern Abyei</t>
  </si>
  <si>
    <t>Northern Abyei</t>
  </si>
  <si>
    <t>Mutwanga</t>
  </si>
  <si>
    <t>Al Taibe</t>
  </si>
  <si>
    <t>Hallusiyat</t>
  </si>
  <si>
    <t>Kleyaa</t>
  </si>
  <si>
    <t>Al Duhayra</t>
  </si>
  <si>
    <t>MINUJUSTH</t>
  </si>
  <si>
    <t>Port-au-Prince</t>
  </si>
  <si>
    <t>JÃ©rÃ©mie</t>
  </si>
  <si>
    <t>Saint-Raphael</t>
  </si>
  <si>
    <t>Acul du Nord</t>
  </si>
  <si>
    <t>Mont-OrganisÃ©</t>
  </si>
  <si>
    <t>Aguelhok</t>
  </si>
  <si>
    <t>Tessalit</t>
  </si>
  <si>
    <t>1280</t>
  </si>
  <si>
    <t>Row Labels</t>
  </si>
  <si>
    <t>Grand Total</t>
  </si>
  <si>
    <t>Sum of amount_disbursed</t>
  </si>
  <si>
    <t>Sum of approved_amount</t>
  </si>
  <si>
    <t>float_amount</t>
  </si>
  <si>
    <t>Count of activity_type</t>
  </si>
  <si>
    <t>Sum of total_women_beneficiaries</t>
  </si>
  <si>
    <t>Sum of total_men_beneficiaries</t>
  </si>
  <si>
    <t>gender_differences</t>
  </si>
  <si>
    <t>GENDER DIFFERENCE ACROSS BENEFICIARY TYPE</t>
  </si>
  <si>
    <t>difference</t>
  </si>
  <si>
    <t>Percentage</t>
  </si>
  <si>
    <r>
      <rPr>
        <b/>
        <u val="double"/>
        <sz val="11"/>
        <color theme="1"/>
        <rFont val="Calibri"/>
        <family val="2"/>
        <scheme val="minor"/>
      </rPr>
      <t>QUESTIONS TO BE ANSWERED</t>
    </r>
    <r>
      <rPr>
        <sz val="11"/>
        <color theme="1"/>
        <rFont val="Calibri"/>
        <family val="2"/>
        <scheme val="minor"/>
      </rPr>
      <t xml:space="preserve">
What were the top three activity types in terms of resources spent (approved amounts)....</t>
    </r>
    <r>
      <rPr>
        <sz val="11"/>
        <color theme="1"/>
        <rFont val="Calibri"/>
        <family val="2"/>
        <scheme val="minor"/>
      </rPr>
      <t xml:space="preserve">
Are there gender differences (men beneficiaries and women beneficiaries) across beneficiary types?
What activity type was implemented most frequently across the missions</t>
    </r>
  </si>
  <si>
    <t>disbursement_status</t>
  </si>
  <si>
    <t>Count of disbursement_status</t>
  </si>
  <si>
    <t>Sum of total_beneficiaries</t>
  </si>
  <si>
    <t>Male Beneficiaries</t>
  </si>
  <si>
    <t>Female Beneficiaries</t>
  </si>
  <si>
    <t>Total</t>
  </si>
  <si>
    <t>Amount Disbursed</t>
  </si>
  <si>
    <t>Amount Approved</t>
  </si>
  <si>
    <t>Float</t>
  </si>
  <si>
    <t>FUNDS DISTRUBUTION PERCENTAGE BY ACTIVITY</t>
  </si>
  <si>
    <t>AMOUNT APPROVED &amp; DISBURSED</t>
  </si>
  <si>
    <t>(All)</t>
  </si>
  <si>
    <t>Count of total_men_beneficiaries</t>
  </si>
  <si>
    <t>Count of total_women_beneficiaries</t>
  </si>
  <si>
    <t>Count of amount_disbursed</t>
  </si>
  <si>
    <t>Sum of amount_disbursed2</t>
  </si>
  <si>
    <t>MISSIONS UTILIZATION &amp; DISBURSEMENT AMOUNT</t>
  </si>
  <si>
    <t>DISBURSEMENT STATUS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</si>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</sst>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val="double"/>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10" fontId="0" fillId="0" borderId="0" xfId="0" applyNumberFormat="1"/>
    <xf numFmtId="0" fontId="11" fillId="6" borderId="4" xfId="11"/>
    <xf numFmtId="0" fontId="0" fillId="0" borderId="10" xfId="0" applyBorder="1" applyAlignment="1">
      <alignment horizontal="left"/>
    </xf>
    <xf numFmtId="164" fontId="0" fillId="0" borderId="0" xfId="0" applyNumberFormat="1"/>
    <xf numFmtId="9" fontId="0" fillId="0" borderId="0" xfId="0" applyNumberFormat="1"/>
    <xf numFmtId="10" fontId="0" fillId="0" borderId="10" xfId="0" applyNumberFormat="1" applyBorder="1"/>
    <xf numFmtId="9" fontId="0" fillId="0" borderId="0" xfId="43" applyFont="1"/>
    <xf numFmtId="43" fontId="0" fillId="0" borderId="0" xfId="42" applyFont="1"/>
    <xf numFmtId="164" fontId="0" fillId="0" borderId="0" xfId="42" applyNumberFormat="1" applyFont="1"/>
    <xf numFmtId="0" fontId="16" fillId="0" borderId="0" xfId="0" applyFont="1" applyAlignment="1">
      <alignment horizontal="left"/>
    </xf>
    <xf numFmtId="165" fontId="0" fillId="0" borderId="10" xfId="0" applyNumberFormat="1" applyBorder="1"/>
    <xf numFmtId="0" fontId="0" fillId="34" borderId="0" xfId="0" applyFill="1"/>
    <xf numFmtId="2" fontId="0" fillId="0" borderId="0" xfId="0" applyNumberFormat="1"/>
    <xf numFmtId="10" fontId="0" fillId="0" borderId="0" xfId="43" applyNumberFormat="1" applyFont="1"/>
    <xf numFmtId="0" fontId="0" fillId="0" borderId="0" xfId="0" applyAlignment="1">
      <alignment horizontal="center" vertical="center" wrapText="1"/>
    </xf>
    <xf numFmtId="0" fontId="0" fillId="0" borderId="0" xfId="0" applyAlignment="1">
      <alignment horizontal="center" vertical="center"/>
    </xf>
    <xf numFmtId="0" fontId="16"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50">
    <dxf>
      <numFmt numFmtId="164" formatCode="_(* #,##0_);_(* \(#,##0\);_(* &quot;-&quot;??_);_(@_)"/>
    </dxf>
    <dxf>
      <numFmt numFmtId="166" formatCode="_(* #,##0.0_);_(* \(#,##0.0\);_(* &quot;-&quot;??_);_(@_)"/>
    </dxf>
    <dxf>
      <numFmt numFmtId="35" formatCode="_(* #,##0.00_);_(* \(#,##0.00\);_(* &quot;-&quot;??_);_(@_)"/>
    </dxf>
    <dxf>
      <numFmt numFmtId="0" formatCode="General"/>
    </dxf>
    <dxf>
      <numFmt numFmtId="14" formatCode="0.00%"/>
    </dxf>
    <dxf>
      <numFmt numFmtId="164" formatCode="_(* #,##0_);_(* \(#,##0\);_(* &quot;-&quot;??_);_(@_)"/>
    </dxf>
    <dxf>
      <numFmt numFmtId="166"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14" formatCode="0.00%"/>
    </dxf>
    <dxf>
      <numFmt numFmtId="35" formatCode="_(* #,##0.00_);_(* \(#,##0.00\);_(* &quot;-&quot;??_);_(@_)"/>
    </dxf>
    <dxf>
      <numFmt numFmtId="35" formatCode="_(* #,##0.00_);_(* \(#,##0.00\);_(* &quot;-&quot;??_);_(@_)"/>
    </dxf>
    <dxf>
      <numFmt numFmtId="14" formatCode="0.00%"/>
    </dxf>
    <dxf>
      <numFmt numFmtId="14" formatCode="0.00%"/>
    </dxf>
    <dxf>
      <numFmt numFmtId="164" formatCode="_(* #,##0_);_(* \(#,##0\);_(* &quot;-&quot;??_);_(@_)"/>
    </dxf>
    <dxf>
      <numFmt numFmtId="166" formatCode="_(* #,##0.0_);_(* \(#,##0.0\);_(* &quot;-&quot;??_);_(@_)"/>
    </dxf>
    <dxf>
      <numFmt numFmtId="35" formatCode="_(* #,##0.00_);_(* \(#,##0.00\);_(* &quot;-&quot;??_);_(@_)"/>
    </dxf>
    <dxf>
      <numFmt numFmtId="35" formatCode="_(* #,##0.00_);_(* \(#,##0.00\);_(* &quot;-&quot;??_);_(@_)"/>
    </dxf>
    <dxf>
      <numFmt numFmtId="164" formatCode="_(* #,##0_);_(* \(#,##0\);_(* &quot;-&quot;??_);_(@_)"/>
    </dxf>
    <dxf>
      <numFmt numFmtId="166" formatCode="_(* #,##0.0_);_(* \(#,##0.0\);_(* &quot;-&quot;??_);_(@_)"/>
    </dxf>
    <dxf>
      <numFmt numFmtId="35" formatCode="_(* #,##0.00_);_(* \(#,##0.00\);_(* &quot;-&quot;??_);_(@_)"/>
    </dxf>
    <dxf>
      <numFmt numFmtId="13" formatCode="0%"/>
    </dxf>
    <dxf>
      <numFmt numFmtId="165" formatCode="0.0%"/>
    </dxf>
    <dxf>
      <numFmt numFmtId="14" formatCode="0.00%"/>
    </dxf>
    <dxf>
      <numFmt numFmtId="164" formatCode="_(* #,##0_);_(* \(#,##0\);_(* &quot;-&quot;??_);_(@_)"/>
    </dxf>
    <dxf>
      <numFmt numFmtId="166" formatCode="_(* #,##0.0_);_(* \(#,##0.0\);_(* &quot;-&quot;??_);_(@_)"/>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doughnutChart>
        <c:varyColors val="1"/>
        <c:ser>
          <c:idx val="0"/>
          <c:order val="0"/>
          <c:tx>
            <c:strRef>
              <c:f>SUMMARY!$A$81</c:f>
              <c:strCache>
                <c:ptCount val="1"/>
                <c:pt idx="0">
                  <c:v>Conferences/seminars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65-4048-B042-0BC0EBAAAE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65-4048-B042-0BC0EBAAAE7C}"/>
              </c:ext>
            </c:extLst>
          </c:dPt>
          <c:val>
            <c:numRef>
              <c:f>SUMMARY!$B$81:$C$81</c:f>
              <c:numCache>
                <c:formatCode>0.00%</c:formatCode>
                <c:ptCount val="2"/>
                <c:pt idx="0" formatCode="0.0%">
                  <c:v>6.0362173038229373E-3</c:v>
                </c:pt>
                <c:pt idx="1">
                  <c:v>0.99396378269617702</c:v>
                </c:pt>
              </c:numCache>
            </c:numRef>
          </c:val>
          <c:extLst>
            <c:ext xmlns:c16="http://schemas.microsoft.com/office/drawing/2014/chart" uri="{C3380CC4-5D6E-409C-BE32-E72D297353CC}">
              <c16:uniqueId val="{00000004-BD65-4048-B042-0BC0EBAAAE7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doughnutChart>
        <c:varyColors val="1"/>
        <c:ser>
          <c:idx val="0"/>
          <c:order val="0"/>
          <c:tx>
            <c:strRef>
              <c:f>SUMMARY!$A$82</c:f>
              <c:strCache>
                <c:ptCount val="1"/>
                <c:pt idx="0">
                  <c:v>Infrastructure &amp; equipment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65-4048-B042-0BC0EBAAAE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65-4048-B042-0BC0EBAAAE7C}"/>
              </c:ext>
            </c:extLst>
          </c:dPt>
          <c:val>
            <c:numRef>
              <c:f>SUMMARY!$B$82:$C$82</c:f>
              <c:numCache>
                <c:formatCode>0.00%</c:formatCode>
                <c:ptCount val="2"/>
                <c:pt idx="0">
                  <c:v>0.74245472837022131</c:v>
                </c:pt>
                <c:pt idx="1">
                  <c:v>0.25754527162977869</c:v>
                </c:pt>
              </c:numCache>
            </c:numRef>
          </c:val>
          <c:extLst>
            <c:ext xmlns:c16="http://schemas.microsoft.com/office/drawing/2014/chart" uri="{C3380CC4-5D6E-409C-BE32-E72D297353CC}">
              <c16:uniqueId val="{00000004-BD65-4048-B042-0BC0EBAAAE7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lotArea>
      <c:layout/>
      <c:doughnutChart>
        <c:varyColors val="1"/>
        <c:ser>
          <c:idx val="0"/>
          <c:order val="0"/>
          <c:tx>
            <c:strRef>
              <c:f>SUMMARY!$A$84</c:f>
              <c:strCache>
                <c:ptCount val="1"/>
                <c:pt idx="0">
                  <c:v>Sensitization, advocacy &amp; outreach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65-4048-B042-0BC0EBAAAE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65-4048-B042-0BC0EBAAAE7C}"/>
              </c:ext>
            </c:extLst>
          </c:dPt>
          <c:val>
            <c:numRef>
              <c:f>SUMMARY!$B$84:$C$84</c:f>
              <c:numCache>
                <c:formatCode>0.00%</c:formatCode>
                <c:ptCount val="2"/>
                <c:pt idx="0">
                  <c:v>8.8531187122736416E-2</c:v>
                </c:pt>
                <c:pt idx="1">
                  <c:v>0.91146881287726356</c:v>
                </c:pt>
              </c:numCache>
            </c:numRef>
          </c:val>
          <c:extLst>
            <c:ext xmlns:c16="http://schemas.microsoft.com/office/drawing/2014/chart" uri="{C3380CC4-5D6E-409C-BE32-E72D297353CC}">
              <c16:uniqueId val="{00000004-BD65-4048-B042-0BC0EBAAAE7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doughnutChart>
        <c:varyColors val="1"/>
        <c:ser>
          <c:idx val="0"/>
          <c:order val="0"/>
          <c:tx>
            <c:strRef>
              <c:f>SUMMARY!$A$83</c:f>
              <c:strCache>
                <c:ptCount val="1"/>
                <c:pt idx="0">
                  <c:v>Other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65-4048-B042-0BC0EBAAAE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65-4048-B042-0BC0EBAAAE7C}"/>
              </c:ext>
            </c:extLst>
          </c:dPt>
          <c:val>
            <c:numRef>
              <c:f>SUMMARY!$B$83:$C$83</c:f>
              <c:numCache>
                <c:formatCode>0.00%</c:formatCode>
                <c:ptCount val="2"/>
                <c:pt idx="0">
                  <c:v>3.2193158953722337E-2</c:v>
                </c:pt>
                <c:pt idx="1">
                  <c:v>0.96780684104627768</c:v>
                </c:pt>
              </c:numCache>
            </c:numRef>
          </c:val>
          <c:extLst>
            <c:ext xmlns:c16="http://schemas.microsoft.com/office/drawing/2014/chart" uri="{C3380CC4-5D6E-409C-BE32-E72D297353CC}">
              <c16:uniqueId val="{00000004-BD65-4048-B042-0BC0EBAAAE7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doughnutChart>
        <c:varyColors val="1"/>
        <c:ser>
          <c:idx val="0"/>
          <c:order val="0"/>
          <c:tx>
            <c:strRef>
              <c:f>SUMMARY!$A$86</c:f>
              <c:strCache>
                <c:ptCount val="1"/>
                <c:pt idx="0">
                  <c:v>Training/workshops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65-4048-B042-0BC0EBAAAE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65-4048-B042-0BC0EBAAAE7C}"/>
              </c:ext>
            </c:extLst>
          </c:dPt>
          <c:val>
            <c:numRef>
              <c:f>SUMMARY!$B$86:$C$86</c:f>
              <c:numCache>
                <c:formatCode>0.00%</c:formatCode>
                <c:ptCount val="2"/>
                <c:pt idx="0">
                  <c:v>0.10663983903420524</c:v>
                </c:pt>
                <c:pt idx="1">
                  <c:v>0.89336016096579474</c:v>
                </c:pt>
              </c:numCache>
            </c:numRef>
          </c:val>
          <c:extLst>
            <c:ext xmlns:c16="http://schemas.microsoft.com/office/drawing/2014/chart" uri="{C3380CC4-5D6E-409C-BE32-E72D297353CC}">
              <c16:uniqueId val="{00000004-BD65-4048-B042-0BC0EBAAAE7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doughnutChart>
        <c:varyColors val="1"/>
        <c:ser>
          <c:idx val="0"/>
          <c:order val="0"/>
          <c:tx>
            <c:strRef>
              <c:f>SUMMARY!$A$85</c:f>
              <c:strCache>
                <c:ptCount val="1"/>
                <c:pt idx="0">
                  <c:v>Sport &amp; cultural events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65-4048-B042-0BC0EBAAAE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65-4048-B042-0BC0EBAAAE7C}"/>
              </c:ext>
            </c:extLst>
          </c:dPt>
          <c:val>
            <c:numRef>
              <c:f>SUMMARY!$B$85:$C$85</c:f>
              <c:numCache>
                <c:formatCode>0.00%</c:formatCode>
                <c:ptCount val="2"/>
                <c:pt idx="0">
                  <c:v>2.4144869215291749E-2</c:v>
                </c:pt>
                <c:pt idx="1">
                  <c:v>0.9758551307847082</c:v>
                </c:pt>
              </c:numCache>
            </c:numRef>
          </c:val>
          <c:extLst>
            <c:ext xmlns:c16="http://schemas.microsoft.com/office/drawing/2014/chart" uri="{C3380CC4-5D6E-409C-BE32-E72D297353CC}">
              <c16:uniqueId val="{00000004-BD65-4048-B042-0BC0EBAAAE7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[Missions - Godfrey.xlsx]SUMMARY!PivotTable4</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MISSIONS UTILIZATION &amp; DISBURSEMENT AMOUNT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7.49756476734918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3.154441952004046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8.9586772195651872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8.9586772195651872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3.154441952004046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7.49756476734918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dLbl>
          <c:idx val="0"/>
          <c:layout>
            <c:manualLayout>
              <c:x val="-8.9586772195651872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2"/>
          </a:solidFill>
          <a:ln>
            <a:noFill/>
          </a:ln>
          <a:effectLst/>
        </c:spPr>
        <c:dLbl>
          <c:idx val="0"/>
          <c:layout>
            <c:manualLayout>
              <c:x val="3.1544419520040468E-3"/>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2"/>
          </a:solidFill>
          <a:ln>
            <a:noFill/>
          </a:ln>
          <a:effectLst/>
        </c:spPr>
        <c:dLbl>
          <c:idx val="0"/>
          <c:layout>
            <c:manualLayout>
              <c:x val="-6.6356225131024668E-2"/>
              <c:y val="-8.4274089889533172E-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SUMMARY!$B$107</c:f>
              <c:strCache>
                <c:ptCount val="1"/>
                <c:pt idx="0">
                  <c:v>Count of amount_disbursed</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03CD-4419-BB97-F0CE1DADE374}"/>
              </c:ext>
            </c:extLst>
          </c:dPt>
          <c:dLbls>
            <c:dLbl>
              <c:idx val="0"/>
              <c:layout>
                <c:manualLayout>
                  <c:x val="-8.9586772195651872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3CD-4419-BB97-F0CE1DADE37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SUMMARY!$A$108:$A$116</c:f>
              <c:strCache>
                <c:ptCount val="8"/>
                <c:pt idx="0">
                  <c:v>MINUJUSTH</c:v>
                </c:pt>
                <c:pt idx="1">
                  <c:v>MINUSCA</c:v>
                </c:pt>
                <c:pt idx="2">
                  <c:v>MINUSMA</c:v>
                </c:pt>
                <c:pt idx="3">
                  <c:v>MONUSCO</c:v>
                </c:pt>
                <c:pt idx="4">
                  <c:v>UNAMID</c:v>
                </c:pt>
                <c:pt idx="5">
                  <c:v>UNIFIL</c:v>
                </c:pt>
                <c:pt idx="6">
                  <c:v>UNISFA</c:v>
                </c:pt>
                <c:pt idx="7">
                  <c:v>UNMISS</c:v>
                </c:pt>
              </c:strCache>
            </c:strRef>
          </c:cat>
          <c:val>
            <c:numRef>
              <c:f>SUMMARY!$B$108:$B$116</c:f>
              <c:numCache>
                <c:formatCode>General</c:formatCode>
                <c:ptCount val="8"/>
                <c:pt idx="0">
                  <c:v>13</c:v>
                </c:pt>
                <c:pt idx="1">
                  <c:v>238</c:v>
                </c:pt>
                <c:pt idx="2">
                  <c:v>497</c:v>
                </c:pt>
                <c:pt idx="3">
                  <c:v>265</c:v>
                </c:pt>
                <c:pt idx="4">
                  <c:v>129</c:v>
                </c:pt>
                <c:pt idx="5">
                  <c:v>184</c:v>
                </c:pt>
                <c:pt idx="6">
                  <c:v>73</c:v>
                </c:pt>
                <c:pt idx="7">
                  <c:v>94</c:v>
                </c:pt>
              </c:numCache>
            </c:numRef>
          </c:val>
          <c:extLst>
            <c:ext xmlns:c16="http://schemas.microsoft.com/office/drawing/2014/chart" uri="{C3380CC4-5D6E-409C-BE32-E72D297353CC}">
              <c16:uniqueId val="{00000001-03CD-4419-BB97-F0CE1DADE374}"/>
            </c:ext>
          </c:extLst>
        </c:ser>
        <c:ser>
          <c:idx val="1"/>
          <c:order val="1"/>
          <c:tx>
            <c:strRef>
              <c:f>SUMMARY!$C$107</c:f>
              <c:strCache>
                <c:ptCount val="1"/>
                <c:pt idx="0">
                  <c:v>Sum of amount_disbursed2</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03CD-4419-BB97-F0CE1DADE37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03CD-4419-BB97-F0CE1DADE374}"/>
              </c:ext>
            </c:extLst>
          </c:dPt>
          <c:dLbls>
            <c:dLbl>
              <c:idx val="0"/>
              <c:layout>
                <c:manualLayout>
                  <c:x val="3.1544419520040468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3CD-4419-BB97-F0CE1DADE374}"/>
                </c:ext>
              </c:extLst>
            </c:dLbl>
            <c:dLbl>
              <c:idx val="2"/>
              <c:layout>
                <c:manualLayout>
                  <c:x val="-6.6356225131024668E-2"/>
                  <c:y val="-8.4274089889533172E-17"/>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3CD-4419-BB97-F0CE1DADE37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SUMMARY!$A$108:$A$116</c:f>
              <c:strCache>
                <c:ptCount val="8"/>
                <c:pt idx="0">
                  <c:v>MINUJUSTH</c:v>
                </c:pt>
                <c:pt idx="1">
                  <c:v>MINUSCA</c:v>
                </c:pt>
                <c:pt idx="2">
                  <c:v>MINUSMA</c:v>
                </c:pt>
                <c:pt idx="3">
                  <c:v>MONUSCO</c:v>
                </c:pt>
                <c:pt idx="4">
                  <c:v>UNAMID</c:v>
                </c:pt>
                <c:pt idx="5">
                  <c:v>UNIFIL</c:v>
                </c:pt>
                <c:pt idx="6">
                  <c:v>UNISFA</c:v>
                </c:pt>
                <c:pt idx="7">
                  <c:v>UNMISS</c:v>
                </c:pt>
              </c:strCache>
            </c:strRef>
          </c:cat>
          <c:val>
            <c:numRef>
              <c:f>SUMMARY!$C$108:$C$116</c:f>
              <c:numCache>
                <c:formatCode>_(* #,##0.00_);_(* \(#,##0.00\);_(* "-"??_);_(@_)</c:formatCode>
                <c:ptCount val="8"/>
                <c:pt idx="0">
                  <c:v>389875</c:v>
                </c:pt>
                <c:pt idx="1">
                  <c:v>5956593.7800000003</c:v>
                </c:pt>
                <c:pt idx="2">
                  <c:v>16993338.680000007</c:v>
                </c:pt>
                <c:pt idx="3">
                  <c:v>6799335.9699999997</c:v>
                </c:pt>
                <c:pt idx="4">
                  <c:v>3981698.9600000004</c:v>
                </c:pt>
                <c:pt idx="5">
                  <c:v>2454224</c:v>
                </c:pt>
                <c:pt idx="6">
                  <c:v>1620580.1899999997</c:v>
                </c:pt>
                <c:pt idx="7">
                  <c:v>4082130.9299999988</c:v>
                </c:pt>
              </c:numCache>
            </c:numRef>
          </c:val>
          <c:extLst>
            <c:ext xmlns:c16="http://schemas.microsoft.com/office/drawing/2014/chart" uri="{C3380CC4-5D6E-409C-BE32-E72D297353CC}">
              <c16:uniqueId val="{00000004-03CD-4419-BB97-F0CE1DADE374}"/>
            </c:ext>
          </c:extLst>
        </c:ser>
        <c:dLbls>
          <c:dLblPos val="outEnd"/>
          <c:showLegendKey val="0"/>
          <c:showVal val="1"/>
          <c:showCatName val="0"/>
          <c:showSerName val="0"/>
          <c:showPercent val="0"/>
          <c:showBubbleSize val="0"/>
        </c:dLbls>
        <c:gapWidth val="75"/>
        <c:overlap val="100"/>
        <c:axId val="1827799456"/>
        <c:axId val="1827807360"/>
      </c:barChart>
      <c:catAx>
        <c:axId val="182779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27807360"/>
        <c:crosses val="autoZero"/>
        <c:auto val="1"/>
        <c:lblAlgn val="ctr"/>
        <c:lblOffset val="100"/>
        <c:noMultiLvlLbl val="0"/>
      </c:catAx>
      <c:valAx>
        <c:axId val="1827807360"/>
        <c:scaling>
          <c:orientation val="minMax"/>
        </c:scaling>
        <c:delete val="1"/>
        <c:axPos val="b"/>
        <c:numFmt formatCode="General" sourceLinked="1"/>
        <c:majorTickMark val="none"/>
        <c:minorTickMark val="none"/>
        <c:tickLblPos val="nextTo"/>
        <c:crossAx val="1827799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[Missions - Godfrey.xlsx]SUMMARY!PivotTable5</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ACTIVITY</a:t>
            </a:r>
            <a:r>
              <a:rPr lang="en-US" b="1" baseline="0">
                <a:solidFill>
                  <a:sysClr val="windowText" lastClr="000000"/>
                </a:solidFill>
              </a:rPr>
              <a:t> TYPE UTILIZATION </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SUMMARY!$B$121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SUMMARY!$A$122:$A$128</c:f>
              <c:strCache>
                <c:ptCount val="6"/>
                <c:pt idx="0">
                  <c:v>Conferences/seminars</c:v>
                </c:pt>
                <c:pt idx="1">
                  <c:v>Infrastructure &amp; equipment</c:v>
                </c:pt>
                <c:pt idx="2">
                  <c:v>Other</c:v>
                </c:pt>
                <c:pt idx="3">
                  <c:v>Sensitization, advocacy &amp; outreach</c:v>
                </c:pt>
                <c:pt idx="4">
                  <c:v>Sport &amp; cultural events</c:v>
                </c:pt>
                <c:pt idx="5">
                  <c:v>Training/workshops</c:v>
                </c:pt>
              </c:strCache>
            </c:strRef>
          </c:cat>
          <c:val>
            <c:numRef>
              <c:f>SUMMARY!$B$122:$B$128</c:f>
              <c:numCache>
                <c:formatCode>General</c:formatCode>
                <c:ptCount val="6"/>
                <c:pt idx="0">
                  <c:v>3</c:v>
                </c:pt>
                <c:pt idx="1">
                  <c:v>1267</c:v>
                </c:pt>
                <c:pt idx="2">
                  <c:v>24</c:v>
                </c:pt>
                <c:pt idx="3">
                  <c:v>85</c:v>
                </c:pt>
                <c:pt idx="4">
                  <c:v>25</c:v>
                </c:pt>
                <c:pt idx="5">
                  <c:v>94</c:v>
                </c:pt>
              </c:numCache>
            </c:numRef>
          </c:val>
          <c:smooth val="0"/>
          <c:extLst>
            <c:ext xmlns:c16="http://schemas.microsoft.com/office/drawing/2014/chart" uri="{C3380CC4-5D6E-409C-BE32-E72D297353CC}">
              <c16:uniqueId val="{00000000-31E0-462E-B631-16E8EAFCA5C9}"/>
            </c:ext>
          </c:extLst>
        </c:ser>
        <c:dLbls>
          <c:dLblPos val="t"/>
          <c:showLegendKey val="0"/>
          <c:showVal val="1"/>
          <c:showCatName val="0"/>
          <c:showSerName val="0"/>
          <c:showPercent val="0"/>
          <c:showBubbleSize val="0"/>
        </c:dLbls>
        <c:smooth val="0"/>
        <c:axId val="884452368"/>
        <c:axId val="884466512"/>
      </c:lineChart>
      <c:catAx>
        <c:axId val="88445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884466512"/>
        <c:crosses val="autoZero"/>
        <c:auto val="1"/>
        <c:lblAlgn val="ctr"/>
        <c:lblOffset val="100"/>
        <c:noMultiLvlLbl val="0"/>
      </c:catAx>
      <c:valAx>
        <c:axId val="884466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8445236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4</xdr:row>
      <xdr:rowOff>76200</xdr:rowOff>
    </xdr:from>
    <xdr:to>
      <xdr:col>4</xdr:col>
      <xdr:colOff>594360</xdr:colOff>
      <xdr:row>12</xdr:row>
      <xdr:rowOff>99060</xdr:rowOff>
    </xdr:to>
    <xdr:grpSp>
      <xdr:nvGrpSpPr>
        <xdr:cNvPr id="53" name="Group 52"/>
        <xdr:cNvGrpSpPr/>
      </xdr:nvGrpSpPr>
      <xdr:grpSpPr>
        <a:xfrm>
          <a:off x="114300" y="800100"/>
          <a:ext cx="2918460" cy="1470660"/>
          <a:chOff x="114300" y="635000"/>
          <a:chExt cx="2918460" cy="1512993"/>
        </a:xfrm>
      </xdr:grpSpPr>
      <xdr:sp macro="" textlink="">
        <xdr:nvSpPr>
          <xdr:cNvPr id="3" name="Rectangle 2"/>
          <xdr:cNvSpPr/>
        </xdr:nvSpPr>
        <xdr:spPr>
          <a:xfrm>
            <a:off x="114300" y="635000"/>
            <a:ext cx="2918460" cy="1512993"/>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MMARY!$B$28">
        <xdr:nvSpPr>
          <xdr:cNvPr id="5" name="TextBox 4"/>
          <xdr:cNvSpPr txBox="1"/>
        </xdr:nvSpPr>
        <xdr:spPr>
          <a:xfrm>
            <a:off x="160020" y="1402927"/>
            <a:ext cx="2796540" cy="55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48E8E-1664-4BD6-BF23-4DE6340E69DB}" type="TxLink">
              <a:rPr lang="en-US" sz="2800" b="1" i="0" u="none" strike="noStrike">
                <a:solidFill>
                  <a:schemeClr val="bg1"/>
                </a:solidFill>
                <a:latin typeface="Segoe UI" panose="020B0502040204020203" pitchFamily="34" charset="0"/>
                <a:cs typeface="Segoe UI" panose="020B0502040204020203" pitchFamily="34" charset="0"/>
              </a:rPr>
              <a:pPr algn="ctr"/>
              <a:t> 42,277,777.51 </a:t>
            </a:fld>
            <a:endParaRPr lang="en-US" sz="2800" b="1">
              <a:solidFill>
                <a:schemeClr val="bg1"/>
              </a:solidFill>
              <a:latin typeface="Segoe UI" panose="020B0502040204020203" pitchFamily="34" charset="0"/>
              <a:cs typeface="Segoe UI" panose="020B0502040204020203" pitchFamily="34" charset="0"/>
            </a:endParaRPr>
          </a:p>
        </xdr:txBody>
      </xdr:sp>
      <xdr:sp macro="" textlink="">
        <xdr:nvSpPr>
          <xdr:cNvPr id="6" name="TextBox 5"/>
          <xdr:cNvSpPr txBox="1"/>
        </xdr:nvSpPr>
        <xdr:spPr>
          <a:xfrm>
            <a:off x="160020" y="806027"/>
            <a:ext cx="2796540" cy="364913"/>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Segoe UI" panose="020B0502040204020203" pitchFamily="34" charset="0"/>
                <a:cs typeface="Segoe UI" panose="020B0502040204020203" pitchFamily="34" charset="0"/>
              </a:rPr>
              <a:t>Total Amout Disbursed</a:t>
            </a:r>
          </a:p>
        </xdr:txBody>
      </xdr:sp>
    </xdr:grpSp>
    <xdr:clientData/>
  </xdr:twoCellAnchor>
  <xdr:twoCellAnchor>
    <xdr:from>
      <xdr:col>5</xdr:col>
      <xdr:colOff>14393</xdr:colOff>
      <xdr:row>4</xdr:row>
      <xdr:rowOff>76200</xdr:rowOff>
    </xdr:from>
    <xdr:to>
      <xdr:col>9</xdr:col>
      <xdr:colOff>494453</xdr:colOff>
      <xdr:row>12</xdr:row>
      <xdr:rowOff>99060</xdr:rowOff>
    </xdr:to>
    <xdr:grpSp>
      <xdr:nvGrpSpPr>
        <xdr:cNvPr id="52" name="Group 51"/>
        <xdr:cNvGrpSpPr/>
      </xdr:nvGrpSpPr>
      <xdr:grpSpPr>
        <a:xfrm>
          <a:off x="3062393" y="800100"/>
          <a:ext cx="2918460" cy="1470660"/>
          <a:chOff x="3147060" y="635000"/>
          <a:chExt cx="2918460" cy="1512993"/>
        </a:xfrm>
      </xdr:grpSpPr>
      <xdr:sp macro="" textlink="">
        <xdr:nvSpPr>
          <xdr:cNvPr id="7" name="Rectangle 6"/>
          <xdr:cNvSpPr/>
        </xdr:nvSpPr>
        <xdr:spPr>
          <a:xfrm>
            <a:off x="3147060" y="635000"/>
            <a:ext cx="2918460" cy="1512993"/>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MMARY!$B$29">
        <xdr:nvSpPr>
          <xdr:cNvPr id="8" name="TextBox 7"/>
          <xdr:cNvSpPr txBox="1"/>
        </xdr:nvSpPr>
        <xdr:spPr>
          <a:xfrm>
            <a:off x="3192780" y="1402927"/>
            <a:ext cx="2796540" cy="55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83FCF9-F8DA-4D03-BB41-035E4235BDE7}" type="TxLink">
              <a:rPr lang="en-US" sz="2800" b="1" i="0" u="none" strike="noStrike">
                <a:solidFill>
                  <a:schemeClr val="bg1"/>
                </a:solidFill>
                <a:latin typeface="Segoe UI" panose="020B0502040204020203" pitchFamily="34" charset="0"/>
                <a:cs typeface="Segoe UI" panose="020B0502040204020203" pitchFamily="34" charset="0"/>
              </a:rPr>
              <a:pPr algn="ctr"/>
              <a:t> 44,234,046.72 </a:t>
            </a:fld>
            <a:endParaRPr lang="en-US" sz="2800" b="1">
              <a:solidFill>
                <a:schemeClr val="bg1"/>
              </a:solidFill>
              <a:latin typeface="Segoe UI" panose="020B0502040204020203" pitchFamily="34" charset="0"/>
              <a:cs typeface="Segoe UI" panose="020B0502040204020203" pitchFamily="34" charset="0"/>
            </a:endParaRPr>
          </a:p>
        </xdr:txBody>
      </xdr:sp>
      <xdr:sp macro="" textlink="">
        <xdr:nvSpPr>
          <xdr:cNvPr id="9" name="TextBox 8"/>
          <xdr:cNvSpPr txBox="1"/>
        </xdr:nvSpPr>
        <xdr:spPr>
          <a:xfrm>
            <a:off x="3192780" y="806027"/>
            <a:ext cx="2796540" cy="364913"/>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Segoe UI" panose="020B0502040204020203" pitchFamily="34" charset="0"/>
                <a:cs typeface="Segoe UI" panose="020B0502040204020203" pitchFamily="34" charset="0"/>
              </a:rPr>
              <a:t>Total Amout Approved</a:t>
            </a:r>
          </a:p>
        </xdr:txBody>
      </xdr:sp>
    </xdr:grpSp>
    <xdr:clientData/>
  </xdr:twoCellAnchor>
  <xdr:twoCellAnchor>
    <xdr:from>
      <xdr:col>9</xdr:col>
      <xdr:colOff>530860</xdr:colOff>
      <xdr:row>4</xdr:row>
      <xdr:rowOff>76200</xdr:rowOff>
    </xdr:from>
    <xdr:to>
      <xdr:col>14</xdr:col>
      <xdr:colOff>401320</xdr:colOff>
      <xdr:row>12</xdr:row>
      <xdr:rowOff>99060</xdr:rowOff>
    </xdr:to>
    <xdr:grpSp>
      <xdr:nvGrpSpPr>
        <xdr:cNvPr id="44" name="Group 43"/>
        <xdr:cNvGrpSpPr/>
      </xdr:nvGrpSpPr>
      <xdr:grpSpPr>
        <a:xfrm>
          <a:off x="6017260" y="800100"/>
          <a:ext cx="2918460" cy="1470660"/>
          <a:chOff x="6195060" y="635000"/>
          <a:chExt cx="2918460" cy="1512993"/>
        </a:xfrm>
      </xdr:grpSpPr>
      <xdr:sp macro="" textlink="">
        <xdr:nvSpPr>
          <xdr:cNvPr id="10" name="Rectangle 9"/>
          <xdr:cNvSpPr/>
        </xdr:nvSpPr>
        <xdr:spPr>
          <a:xfrm>
            <a:off x="6195060" y="635000"/>
            <a:ext cx="2918460" cy="1512993"/>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MMARY!$B$30">
        <xdr:nvSpPr>
          <xdr:cNvPr id="11" name="TextBox 10"/>
          <xdr:cNvSpPr txBox="1"/>
        </xdr:nvSpPr>
        <xdr:spPr>
          <a:xfrm>
            <a:off x="6240780" y="1402927"/>
            <a:ext cx="2796540" cy="55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28E031-6CD5-4A92-8AC2-1AB3EDAC873B}" type="TxLink">
              <a:rPr lang="en-US" sz="2800" b="1" i="0" u="none" strike="noStrike">
                <a:solidFill>
                  <a:schemeClr val="bg1"/>
                </a:solidFill>
                <a:latin typeface="Segoe UI" panose="020B0502040204020203" pitchFamily="34" charset="0"/>
                <a:cs typeface="Segoe UI" panose="020B0502040204020203" pitchFamily="34" charset="0"/>
              </a:rPr>
              <a:pPr algn="ctr"/>
              <a:t> 1,956,269.21 </a:t>
            </a:fld>
            <a:endParaRPr lang="en-US" sz="2800" b="1">
              <a:solidFill>
                <a:schemeClr val="bg1"/>
              </a:solidFill>
              <a:latin typeface="Segoe UI" panose="020B0502040204020203" pitchFamily="34" charset="0"/>
              <a:cs typeface="Segoe UI" panose="020B0502040204020203" pitchFamily="34" charset="0"/>
            </a:endParaRPr>
          </a:p>
        </xdr:txBody>
      </xdr:sp>
      <xdr:sp macro="" textlink="">
        <xdr:nvSpPr>
          <xdr:cNvPr id="12" name="TextBox 11"/>
          <xdr:cNvSpPr txBox="1"/>
        </xdr:nvSpPr>
        <xdr:spPr>
          <a:xfrm>
            <a:off x="6240780" y="806027"/>
            <a:ext cx="2796540" cy="364913"/>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Segoe UI" panose="020B0502040204020203" pitchFamily="34" charset="0"/>
                <a:cs typeface="Segoe UI" panose="020B0502040204020203" pitchFamily="34" charset="0"/>
              </a:rPr>
              <a:t>Float Amount</a:t>
            </a:r>
          </a:p>
        </xdr:txBody>
      </xdr:sp>
    </xdr:grpSp>
    <xdr:clientData/>
  </xdr:twoCellAnchor>
  <xdr:twoCellAnchor>
    <xdr:from>
      <xdr:col>17</xdr:col>
      <xdr:colOff>214206</xdr:colOff>
      <xdr:row>4</xdr:row>
      <xdr:rowOff>66887</xdr:rowOff>
    </xdr:from>
    <xdr:to>
      <xdr:col>21</xdr:col>
      <xdr:colOff>59267</xdr:colOff>
      <xdr:row>8</xdr:row>
      <xdr:rowOff>16933</xdr:rowOff>
    </xdr:to>
    <xdr:grpSp>
      <xdr:nvGrpSpPr>
        <xdr:cNvPr id="21" name="Group 20"/>
        <xdr:cNvGrpSpPr/>
      </xdr:nvGrpSpPr>
      <xdr:grpSpPr>
        <a:xfrm>
          <a:off x="10577406" y="790787"/>
          <a:ext cx="2283461" cy="673946"/>
          <a:chOff x="8951806" y="1387687"/>
          <a:chExt cx="2283461" cy="790786"/>
        </a:xfrm>
      </xdr:grpSpPr>
      <xdr:sp macro="" textlink="">
        <xdr:nvSpPr>
          <xdr:cNvPr id="16" name="Rectangle 15"/>
          <xdr:cNvSpPr/>
        </xdr:nvSpPr>
        <xdr:spPr>
          <a:xfrm>
            <a:off x="9227820" y="1387687"/>
            <a:ext cx="2007447" cy="790786"/>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MMARY!B61">
        <xdr:nvSpPr>
          <xdr:cNvPr id="17" name="TextBox 16"/>
          <xdr:cNvSpPr txBox="1"/>
        </xdr:nvSpPr>
        <xdr:spPr>
          <a:xfrm>
            <a:off x="8951806" y="1709957"/>
            <a:ext cx="1673860" cy="38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E6C679-8E2C-4F10-884A-BCEE3273CAE6}" type="TxLink">
              <a:rPr lang="en-US" sz="1400" b="1" i="0" u="none" strike="noStrike">
                <a:solidFill>
                  <a:schemeClr val="bg1"/>
                </a:solidFill>
                <a:latin typeface="Segoe UI" panose="020B0502040204020203" pitchFamily="34" charset="0"/>
                <a:cs typeface="Segoe UI" panose="020B0502040204020203" pitchFamily="34" charset="0"/>
              </a:rPr>
              <a:pPr algn="ctr"/>
              <a:t> 8,992,449 </a:t>
            </a:fld>
            <a:endParaRPr lang="en-US" sz="7200" b="1" i="0">
              <a:solidFill>
                <a:schemeClr val="bg1"/>
              </a:solidFill>
              <a:latin typeface="Segoe UI" panose="020B0502040204020203" pitchFamily="34" charset="0"/>
              <a:cs typeface="Segoe UI" panose="020B0502040204020203" pitchFamily="34" charset="0"/>
            </a:endParaRPr>
          </a:p>
        </xdr:txBody>
      </xdr:sp>
      <xdr:sp macro="" textlink="">
        <xdr:nvSpPr>
          <xdr:cNvPr id="18" name="TextBox 17"/>
          <xdr:cNvSpPr txBox="1"/>
        </xdr:nvSpPr>
        <xdr:spPr>
          <a:xfrm>
            <a:off x="9290474" y="1504854"/>
            <a:ext cx="1919393" cy="198966"/>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Segoe UI" panose="020B0502040204020203" pitchFamily="34" charset="0"/>
                <a:cs typeface="Segoe UI" panose="020B0502040204020203" pitchFamily="34" charset="0"/>
              </a:rPr>
              <a:t>Female beneficiaries</a:t>
            </a:r>
          </a:p>
        </xdr:txBody>
      </xdr:sp>
      <xdr:sp macro="" textlink="SUMMARY!D61">
        <xdr:nvSpPr>
          <xdr:cNvPr id="51" name="TextBox 50"/>
          <xdr:cNvSpPr txBox="1"/>
        </xdr:nvSpPr>
        <xdr:spPr>
          <a:xfrm>
            <a:off x="10430933" y="1709957"/>
            <a:ext cx="804334" cy="38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1158D8-5D25-4F8E-AB93-8ABEB83C96BD}" type="TxLink">
              <a:rPr lang="en-US" sz="1400" b="1" i="0" u="none" strike="noStrike">
                <a:solidFill>
                  <a:schemeClr val="bg1"/>
                </a:solidFill>
                <a:latin typeface="Calibri"/>
                <a:cs typeface="Calibri"/>
              </a:rPr>
              <a:pPr algn="ctr"/>
              <a:t>50.05%</a:t>
            </a:fld>
            <a:endParaRPr lang="en-US" sz="8800" b="1" i="0">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0</xdr:col>
      <xdr:colOff>99060</xdr:colOff>
      <xdr:row>16</xdr:row>
      <xdr:rowOff>7620</xdr:rowOff>
    </xdr:from>
    <xdr:to>
      <xdr:col>9</xdr:col>
      <xdr:colOff>81049</xdr:colOff>
      <xdr:row>43</xdr:row>
      <xdr:rowOff>69119</xdr:rowOff>
    </xdr:to>
    <xdr:grpSp>
      <xdr:nvGrpSpPr>
        <xdr:cNvPr id="41" name="Group 40"/>
        <xdr:cNvGrpSpPr/>
      </xdr:nvGrpSpPr>
      <xdr:grpSpPr>
        <a:xfrm>
          <a:off x="99060" y="2903220"/>
          <a:ext cx="5468389" cy="4947824"/>
          <a:chOff x="99060" y="2192020"/>
          <a:chExt cx="5468389" cy="5090699"/>
        </a:xfrm>
      </xdr:grpSpPr>
      <xdr:graphicFrame macro="">
        <xdr:nvGraphicFramePr>
          <xdr:cNvPr id="23" name="Chart 22"/>
          <xdr:cNvGraphicFramePr>
            <a:graphicFrameLocks/>
          </xdr:cNvGraphicFramePr>
        </xdr:nvGraphicFramePr>
        <xdr:xfrm>
          <a:off x="99060" y="2192020"/>
          <a:ext cx="2694709" cy="164391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20" name="Group 19"/>
          <xdr:cNvGrpSpPr/>
        </xdr:nvGrpSpPr>
        <xdr:grpSpPr>
          <a:xfrm>
            <a:off x="2872740" y="2192020"/>
            <a:ext cx="2694709" cy="1643918"/>
            <a:chOff x="2872740" y="2192020"/>
            <a:chExt cx="2694709" cy="1643918"/>
          </a:xfrm>
        </xdr:grpSpPr>
        <xdr:graphicFrame macro="">
          <xdr:nvGraphicFramePr>
            <xdr:cNvPr id="24" name="Chart 23"/>
            <xdr:cNvGraphicFramePr>
              <a:graphicFrameLocks/>
            </xdr:cNvGraphicFramePr>
          </xdr:nvGraphicFramePr>
          <xdr:xfrm>
            <a:off x="2872740" y="2192020"/>
            <a:ext cx="2694709" cy="1643918"/>
          </xdr:xfrm>
          <a:graphic>
            <a:graphicData uri="http://schemas.openxmlformats.org/drawingml/2006/chart">
              <c:chart xmlns:c="http://schemas.openxmlformats.org/drawingml/2006/chart" xmlns:r="http://schemas.openxmlformats.org/officeDocument/2006/relationships" r:id="rId2"/>
            </a:graphicData>
          </a:graphic>
        </xdr:graphicFrame>
        <xdr:sp macro="" textlink="SUMMARY!B82">
          <xdr:nvSpPr>
            <xdr:cNvPr id="25" name="TextBox 24"/>
            <xdr:cNvSpPr txBox="1"/>
          </xdr:nvSpPr>
          <xdr:spPr>
            <a:xfrm>
              <a:off x="3801533" y="2975188"/>
              <a:ext cx="865293" cy="39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B1F2ED-136E-4CA1-A5C5-A91FE6408A9F}" type="TxLink">
                <a:rPr lang="en-US" sz="1600" b="1" i="0" u="none" strike="noStrike">
                  <a:solidFill>
                    <a:srgbClr val="000000"/>
                  </a:solidFill>
                  <a:latin typeface="Calibri"/>
                  <a:cs typeface="Calibri"/>
                </a:rPr>
                <a:pPr algn="ctr"/>
                <a:t>74.25%</a:t>
              </a:fld>
              <a:endParaRPr lang="en-US" sz="1600" b="1"/>
            </a:p>
          </xdr:txBody>
        </xdr:sp>
      </xdr:grpSp>
      <xdr:grpSp>
        <xdr:nvGrpSpPr>
          <xdr:cNvPr id="38" name="Group 37"/>
          <xdr:cNvGrpSpPr/>
        </xdr:nvGrpSpPr>
        <xdr:grpSpPr>
          <a:xfrm>
            <a:off x="2872740" y="3927687"/>
            <a:ext cx="2694709" cy="1643918"/>
            <a:chOff x="2872740" y="3927687"/>
            <a:chExt cx="2694709" cy="1643918"/>
          </a:xfrm>
        </xdr:grpSpPr>
        <xdr:graphicFrame macro="">
          <xdr:nvGraphicFramePr>
            <xdr:cNvPr id="27" name="Chart 26"/>
            <xdr:cNvGraphicFramePr>
              <a:graphicFrameLocks/>
            </xdr:cNvGraphicFramePr>
          </xdr:nvGraphicFramePr>
          <xdr:xfrm>
            <a:off x="2872740" y="3927687"/>
            <a:ext cx="2694709" cy="1643918"/>
          </xdr:xfrm>
          <a:graphic>
            <a:graphicData uri="http://schemas.openxmlformats.org/drawingml/2006/chart">
              <c:chart xmlns:c="http://schemas.openxmlformats.org/drawingml/2006/chart" xmlns:r="http://schemas.openxmlformats.org/officeDocument/2006/relationships" r:id="rId3"/>
            </a:graphicData>
          </a:graphic>
        </xdr:graphicFrame>
        <xdr:sp macro="" textlink="SUMMARY!B84">
          <xdr:nvSpPr>
            <xdr:cNvPr id="30" name="TextBox 29"/>
            <xdr:cNvSpPr txBox="1"/>
          </xdr:nvSpPr>
          <xdr:spPr>
            <a:xfrm>
              <a:off x="3784600" y="4685455"/>
              <a:ext cx="865293" cy="39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0580D0-9F45-43F4-9043-9CC0FD11174D}" type="TxLink">
                <a:rPr lang="en-US" sz="1700" b="1" i="0" u="none" strike="noStrike">
                  <a:solidFill>
                    <a:sysClr val="windowText" lastClr="000000"/>
                  </a:solidFill>
                  <a:latin typeface="Calibri"/>
                  <a:cs typeface="Calibri"/>
                </a:rPr>
                <a:pPr algn="ctr"/>
                <a:t>8.85%</a:t>
              </a:fld>
              <a:endParaRPr lang="en-US" sz="1700" b="1">
                <a:solidFill>
                  <a:sysClr val="windowText" lastClr="000000"/>
                </a:solidFill>
              </a:endParaRPr>
            </a:p>
          </xdr:txBody>
        </xdr:sp>
      </xdr:grpSp>
      <xdr:grpSp>
        <xdr:nvGrpSpPr>
          <xdr:cNvPr id="37" name="Group 36"/>
          <xdr:cNvGrpSpPr/>
        </xdr:nvGrpSpPr>
        <xdr:grpSpPr>
          <a:xfrm>
            <a:off x="99060" y="3927687"/>
            <a:ext cx="2694709" cy="1643918"/>
            <a:chOff x="99060" y="3927687"/>
            <a:chExt cx="2694709" cy="1643918"/>
          </a:xfrm>
        </xdr:grpSpPr>
        <xdr:graphicFrame macro="">
          <xdr:nvGraphicFramePr>
            <xdr:cNvPr id="26" name="Chart 25"/>
            <xdr:cNvGraphicFramePr>
              <a:graphicFrameLocks/>
            </xdr:cNvGraphicFramePr>
          </xdr:nvGraphicFramePr>
          <xdr:xfrm>
            <a:off x="99060" y="3927687"/>
            <a:ext cx="2694709" cy="1643918"/>
          </xdr:xfrm>
          <a:graphic>
            <a:graphicData uri="http://schemas.openxmlformats.org/drawingml/2006/chart">
              <c:chart xmlns:c="http://schemas.openxmlformats.org/drawingml/2006/chart" xmlns:r="http://schemas.openxmlformats.org/officeDocument/2006/relationships" r:id="rId4"/>
            </a:graphicData>
          </a:graphic>
        </xdr:graphicFrame>
        <xdr:sp macro="" textlink="SUMMARY!B83">
          <xdr:nvSpPr>
            <xdr:cNvPr id="31" name="TextBox 30"/>
            <xdr:cNvSpPr txBox="1"/>
          </xdr:nvSpPr>
          <xdr:spPr>
            <a:xfrm>
              <a:off x="1007533" y="4710855"/>
              <a:ext cx="865293" cy="39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48704E-34AE-454B-8456-D743815FD3CC}" type="TxLink">
                <a:rPr lang="en-US" sz="1700" b="1" i="0" u="none" strike="noStrike">
                  <a:solidFill>
                    <a:srgbClr val="000000"/>
                  </a:solidFill>
                  <a:latin typeface="Calibri"/>
                  <a:cs typeface="Calibri"/>
                </a:rPr>
                <a:pPr algn="ctr"/>
                <a:t>3.22%</a:t>
              </a:fld>
              <a:endParaRPr lang="en-US" sz="1700" b="1">
                <a:solidFill>
                  <a:sysClr val="windowText" lastClr="000000"/>
                </a:solidFill>
              </a:endParaRPr>
            </a:p>
          </xdr:txBody>
        </xdr:sp>
      </xdr:grpSp>
      <xdr:grpSp>
        <xdr:nvGrpSpPr>
          <xdr:cNvPr id="40" name="Group 39"/>
          <xdr:cNvGrpSpPr/>
        </xdr:nvGrpSpPr>
        <xdr:grpSpPr>
          <a:xfrm>
            <a:off x="99060" y="5635414"/>
            <a:ext cx="2694709" cy="1647305"/>
            <a:chOff x="99060" y="5635414"/>
            <a:chExt cx="2694709" cy="1647305"/>
          </a:xfrm>
        </xdr:grpSpPr>
        <xdr:graphicFrame macro="">
          <xdr:nvGraphicFramePr>
            <xdr:cNvPr id="29" name="Chart 28"/>
            <xdr:cNvGraphicFramePr>
              <a:graphicFrameLocks/>
            </xdr:cNvGraphicFramePr>
          </xdr:nvGraphicFramePr>
          <xdr:xfrm>
            <a:off x="99060" y="5635414"/>
            <a:ext cx="2694709" cy="1647305"/>
          </xdr:xfrm>
          <a:graphic>
            <a:graphicData uri="http://schemas.openxmlformats.org/drawingml/2006/chart">
              <c:chart xmlns:c="http://schemas.openxmlformats.org/drawingml/2006/chart" xmlns:r="http://schemas.openxmlformats.org/officeDocument/2006/relationships" r:id="rId5"/>
            </a:graphicData>
          </a:graphic>
        </xdr:graphicFrame>
        <xdr:sp macro="" textlink="SUMMARY!B86">
          <xdr:nvSpPr>
            <xdr:cNvPr id="32" name="TextBox 31"/>
            <xdr:cNvSpPr txBox="1"/>
          </xdr:nvSpPr>
          <xdr:spPr>
            <a:xfrm>
              <a:off x="1007533" y="6421122"/>
              <a:ext cx="865293" cy="39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7BBD22-3F6F-4A14-B0E2-FB6A1B2B51B4}" type="TxLink">
                <a:rPr lang="en-US" sz="1700" b="1" i="0" u="none" strike="noStrike">
                  <a:solidFill>
                    <a:srgbClr val="000000"/>
                  </a:solidFill>
                  <a:latin typeface="Calibri"/>
                  <a:cs typeface="Calibri"/>
                </a:rPr>
                <a:pPr algn="ctr"/>
                <a:t>10.66%</a:t>
              </a:fld>
              <a:endParaRPr lang="en-US" sz="1700" b="1">
                <a:solidFill>
                  <a:sysClr val="windowText" lastClr="000000"/>
                </a:solidFill>
              </a:endParaRPr>
            </a:p>
          </xdr:txBody>
        </xdr:sp>
      </xdr:grpSp>
      <xdr:grpSp>
        <xdr:nvGrpSpPr>
          <xdr:cNvPr id="39" name="Group 38"/>
          <xdr:cNvGrpSpPr/>
        </xdr:nvGrpSpPr>
        <xdr:grpSpPr>
          <a:xfrm>
            <a:off x="2872740" y="5635414"/>
            <a:ext cx="2694709" cy="1643918"/>
            <a:chOff x="2872740" y="5635414"/>
            <a:chExt cx="2694709" cy="1643918"/>
          </a:xfrm>
        </xdr:grpSpPr>
        <xdr:graphicFrame macro="">
          <xdr:nvGraphicFramePr>
            <xdr:cNvPr id="28" name="Chart 27"/>
            <xdr:cNvGraphicFramePr>
              <a:graphicFrameLocks/>
            </xdr:cNvGraphicFramePr>
          </xdr:nvGraphicFramePr>
          <xdr:xfrm>
            <a:off x="2872740" y="5635414"/>
            <a:ext cx="2694709" cy="1643918"/>
          </xdr:xfrm>
          <a:graphic>
            <a:graphicData uri="http://schemas.openxmlformats.org/drawingml/2006/chart">
              <c:chart xmlns:c="http://schemas.openxmlformats.org/drawingml/2006/chart" xmlns:r="http://schemas.openxmlformats.org/officeDocument/2006/relationships" r:id="rId6"/>
            </a:graphicData>
          </a:graphic>
        </xdr:graphicFrame>
        <xdr:sp macro="" textlink="SUMMARY!B85">
          <xdr:nvSpPr>
            <xdr:cNvPr id="33" name="TextBox 32"/>
            <xdr:cNvSpPr txBox="1"/>
          </xdr:nvSpPr>
          <xdr:spPr>
            <a:xfrm>
              <a:off x="3776133" y="6421122"/>
              <a:ext cx="865293" cy="39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B474D5-AB3E-4BD8-8DBF-3C260B80D0F6}" type="TxLink">
                <a:rPr lang="en-US" sz="1700" b="1" i="0" u="none" strike="noStrike">
                  <a:solidFill>
                    <a:srgbClr val="000000"/>
                  </a:solidFill>
                  <a:latin typeface="Calibri"/>
                  <a:cs typeface="Calibri"/>
                </a:rPr>
                <a:pPr algn="ctr"/>
                <a:t>2.41%</a:t>
              </a:fld>
              <a:endParaRPr lang="en-US" sz="1700" b="1">
                <a:solidFill>
                  <a:sysClr val="windowText" lastClr="000000"/>
                </a:solidFill>
              </a:endParaRPr>
            </a:p>
          </xdr:txBody>
        </xdr:sp>
      </xdr:grpSp>
    </xdr:grpSp>
    <xdr:clientData/>
  </xdr:twoCellAnchor>
  <xdr:twoCellAnchor>
    <xdr:from>
      <xdr:col>21</xdr:col>
      <xdr:colOff>143934</xdr:colOff>
      <xdr:row>4</xdr:row>
      <xdr:rowOff>62653</xdr:rowOff>
    </xdr:from>
    <xdr:to>
      <xdr:col>24</xdr:col>
      <xdr:colOff>381678</xdr:colOff>
      <xdr:row>36</xdr:row>
      <xdr:rowOff>114300</xdr:rowOff>
    </xdr:to>
    <xdr:grpSp>
      <xdr:nvGrpSpPr>
        <xdr:cNvPr id="4" name="Group 3"/>
        <xdr:cNvGrpSpPr/>
      </xdr:nvGrpSpPr>
      <xdr:grpSpPr>
        <a:xfrm>
          <a:off x="12945534" y="786553"/>
          <a:ext cx="2066544" cy="5842847"/>
          <a:chOff x="12217400" y="663786"/>
          <a:chExt cx="2066544" cy="6011356"/>
        </a:xfrm>
      </xdr:grpSpPr>
      <mc:AlternateContent xmlns:mc="http://schemas.openxmlformats.org/markup-compatibility/2006" xmlns:a14="http://schemas.microsoft.com/office/drawing/2010/main">
        <mc:Choice Requires="a14">
          <xdr:graphicFrame macro="">
            <xdr:nvGraphicFramePr>
              <xdr:cNvPr id="19" name="beneficiary_type"/>
              <xdr:cNvGraphicFramePr/>
            </xdr:nvGraphicFramePr>
            <xdr:xfrm>
              <a:off x="12217400" y="663786"/>
              <a:ext cx="2065867" cy="2917614"/>
            </xdr:xfrm>
            <a:graphic>
              <a:graphicData uri="http://schemas.microsoft.com/office/drawing/2010/slicer">
                <sle:slicer xmlns:sle="http://schemas.microsoft.com/office/drawing/2010/slicer" name="beneficiary_type"/>
              </a:graphicData>
            </a:graphic>
          </xdr:graphicFrame>
        </mc:Choice>
        <mc:Fallback xmlns="">
          <xdr:sp macro="" textlink="">
            <xdr:nvSpPr>
              <xdr:cNvPr id="0" name=""/>
              <xdr:cNvSpPr>
                <a:spLocks noTextEdit="1"/>
              </xdr:cNvSpPr>
            </xdr:nvSpPr>
            <xdr:spPr>
              <a:xfrm>
                <a:off x="12945534" y="807720"/>
                <a:ext cx="2065867" cy="2917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4" name="disbursement_status"/>
              <xdr:cNvGraphicFramePr/>
            </xdr:nvGraphicFramePr>
            <xdr:xfrm>
              <a:off x="12217400" y="3598332"/>
              <a:ext cx="2066544" cy="954578"/>
            </xdr:xfrm>
            <a:graphic>
              <a:graphicData uri="http://schemas.microsoft.com/office/drawing/2010/slicer">
                <sle:slicer xmlns:sle="http://schemas.microsoft.com/office/drawing/2010/slicer" name="disbursement_status"/>
              </a:graphicData>
            </a:graphic>
          </xdr:graphicFrame>
        </mc:Choice>
        <mc:Fallback xmlns="">
          <xdr:sp macro="" textlink="">
            <xdr:nvSpPr>
              <xdr:cNvPr id="0" name=""/>
              <xdr:cNvSpPr>
                <a:spLocks noTextEdit="1"/>
              </xdr:cNvSpPr>
            </xdr:nvSpPr>
            <xdr:spPr>
              <a:xfrm>
                <a:off x="12945534" y="3742265"/>
                <a:ext cx="2066544" cy="954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5" name="activity_type"/>
              <xdr:cNvGraphicFramePr/>
            </xdr:nvGraphicFramePr>
            <xdr:xfrm>
              <a:off x="12217400" y="4571997"/>
              <a:ext cx="2066544" cy="2103145"/>
            </xdr:xfrm>
            <a:graphic>
              <a:graphicData uri="http://schemas.microsoft.com/office/drawing/2010/slicer">
                <sle:slicer xmlns:sle="http://schemas.microsoft.com/office/drawing/2010/slicer" name="activity_type"/>
              </a:graphicData>
            </a:graphic>
          </xdr:graphicFrame>
        </mc:Choice>
        <mc:Fallback>
          <xdr:sp macro="" textlink="">
            <xdr:nvSpPr>
              <xdr:cNvPr id="0" name=""/>
              <xdr:cNvSpPr>
                <a:spLocks noTextEdit="1"/>
              </xdr:cNvSpPr>
            </xdr:nvSpPr>
            <xdr:spPr>
              <a:xfrm>
                <a:off x="12945534" y="4585210"/>
                <a:ext cx="2066544" cy="2044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9</xdr:col>
      <xdr:colOff>126999</xdr:colOff>
      <xdr:row>12</xdr:row>
      <xdr:rowOff>160867</xdr:rowOff>
    </xdr:from>
    <xdr:to>
      <xdr:col>21</xdr:col>
      <xdr:colOff>84666</xdr:colOff>
      <xdr:row>43</xdr:row>
      <xdr:rowOff>76199</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99060</xdr:colOff>
      <xdr:row>43</xdr:row>
      <xdr:rowOff>93133</xdr:rowOff>
    </xdr:from>
    <xdr:to>
      <xdr:col>21</xdr:col>
      <xdr:colOff>93133</xdr:colOff>
      <xdr:row>62</xdr:row>
      <xdr:rowOff>23511</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498687</xdr:colOff>
      <xdr:row>8</xdr:row>
      <xdr:rowOff>53340</xdr:rowOff>
    </xdr:from>
    <xdr:to>
      <xdr:col>21</xdr:col>
      <xdr:colOff>76200</xdr:colOff>
      <xdr:row>12</xdr:row>
      <xdr:rowOff>99060</xdr:rowOff>
    </xdr:to>
    <xdr:grpSp>
      <xdr:nvGrpSpPr>
        <xdr:cNvPr id="45" name="Group 44"/>
        <xdr:cNvGrpSpPr/>
      </xdr:nvGrpSpPr>
      <xdr:grpSpPr>
        <a:xfrm>
          <a:off x="9033087" y="1501140"/>
          <a:ext cx="3844713" cy="769620"/>
          <a:chOff x="9227821" y="1387687"/>
          <a:chExt cx="2007447" cy="790786"/>
        </a:xfrm>
      </xdr:grpSpPr>
      <xdr:sp macro="" textlink="">
        <xdr:nvSpPr>
          <xdr:cNvPr id="46" name="Rectangle 45"/>
          <xdr:cNvSpPr/>
        </xdr:nvSpPr>
        <xdr:spPr>
          <a:xfrm>
            <a:off x="9227821" y="1387687"/>
            <a:ext cx="2007447" cy="790786"/>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MMARY!B62">
        <xdr:nvSpPr>
          <xdr:cNvPr id="47" name="TextBox 46"/>
          <xdr:cNvSpPr txBox="1"/>
        </xdr:nvSpPr>
        <xdr:spPr>
          <a:xfrm>
            <a:off x="9394614" y="1642533"/>
            <a:ext cx="1673860" cy="380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41675B-3A48-49A1-8EFD-44C38B4D2E8F}" type="TxLink">
              <a:rPr lang="en-US" sz="2000" b="1" i="0" u="none" strike="noStrike">
                <a:solidFill>
                  <a:schemeClr val="bg1"/>
                </a:solidFill>
                <a:latin typeface="Calibri"/>
                <a:cs typeface="Calibri"/>
              </a:rPr>
              <a:pPr algn="ctr"/>
              <a:t> 17,965,946 </a:t>
            </a:fld>
            <a:endParaRPr lang="en-US" sz="23900" b="1" i="0">
              <a:solidFill>
                <a:schemeClr val="bg1"/>
              </a:solidFill>
              <a:latin typeface="Segoe UI" panose="020B0502040204020203" pitchFamily="34" charset="0"/>
              <a:cs typeface="Segoe UI" panose="020B0502040204020203" pitchFamily="34" charset="0"/>
            </a:endParaRPr>
          </a:p>
        </xdr:txBody>
      </xdr:sp>
      <xdr:sp macro="" textlink="">
        <xdr:nvSpPr>
          <xdr:cNvPr id="48" name="TextBox 47"/>
          <xdr:cNvSpPr txBox="1"/>
        </xdr:nvSpPr>
        <xdr:spPr>
          <a:xfrm>
            <a:off x="9271849" y="1418167"/>
            <a:ext cx="1919393" cy="305646"/>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Segoe UI" panose="020B0502040204020203" pitchFamily="34" charset="0"/>
                <a:cs typeface="Segoe UI" panose="020B0502040204020203" pitchFamily="34" charset="0"/>
              </a:rPr>
              <a:t>Total beneficiaries</a:t>
            </a:r>
          </a:p>
        </xdr:txBody>
      </xdr:sp>
    </xdr:grpSp>
    <xdr:clientData/>
  </xdr:twoCellAnchor>
  <xdr:twoCellAnchor>
    <xdr:from>
      <xdr:col>14</xdr:col>
      <xdr:colOff>256541</xdr:colOff>
      <xdr:row>4</xdr:row>
      <xdr:rowOff>75354</xdr:rowOff>
    </xdr:from>
    <xdr:to>
      <xdr:col>17</xdr:col>
      <xdr:colOff>482601</xdr:colOff>
      <xdr:row>8</xdr:row>
      <xdr:rowOff>37254</xdr:rowOff>
    </xdr:to>
    <xdr:grpSp>
      <xdr:nvGrpSpPr>
        <xdr:cNvPr id="36" name="Group 35"/>
        <xdr:cNvGrpSpPr/>
      </xdr:nvGrpSpPr>
      <xdr:grpSpPr>
        <a:xfrm>
          <a:off x="8790941" y="799254"/>
          <a:ext cx="2054860" cy="685800"/>
          <a:chOff x="8934874" y="634154"/>
          <a:chExt cx="2054860" cy="706967"/>
        </a:xfrm>
      </xdr:grpSpPr>
      <xdr:grpSp>
        <xdr:nvGrpSpPr>
          <xdr:cNvPr id="22" name="Group 21"/>
          <xdr:cNvGrpSpPr/>
        </xdr:nvGrpSpPr>
        <xdr:grpSpPr>
          <a:xfrm>
            <a:off x="8934874" y="634154"/>
            <a:ext cx="2054860" cy="706967"/>
            <a:chOff x="8994140" y="635000"/>
            <a:chExt cx="2054860" cy="706967"/>
          </a:xfrm>
        </xdr:grpSpPr>
        <xdr:sp macro="" textlink="">
          <xdr:nvSpPr>
            <xdr:cNvPr id="13" name="Rectangle 12"/>
            <xdr:cNvSpPr/>
          </xdr:nvSpPr>
          <xdr:spPr>
            <a:xfrm>
              <a:off x="9227820" y="635000"/>
              <a:ext cx="1821180" cy="706967"/>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MMARY!B60">
          <xdr:nvSpPr>
            <xdr:cNvPr id="14" name="TextBox 13"/>
            <xdr:cNvSpPr txBox="1"/>
          </xdr:nvSpPr>
          <xdr:spPr>
            <a:xfrm>
              <a:off x="8994140" y="889847"/>
              <a:ext cx="1572260" cy="38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703169-6A85-46CD-8415-DC407F36263F}" type="TxLink">
                <a:rPr lang="en-US" sz="1400" b="1" i="0" u="none" strike="noStrike">
                  <a:solidFill>
                    <a:schemeClr val="bg1"/>
                  </a:solidFill>
                  <a:latin typeface="Segoe UI" panose="020B0502040204020203" pitchFamily="34" charset="0"/>
                  <a:cs typeface="Segoe UI" panose="020B0502040204020203" pitchFamily="34" charset="0"/>
                </a:rPr>
                <a:pPr algn="ctr"/>
                <a:t> 8,973,497 </a:t>
              </a:fld>
              <a:endParaRPr lang="en-US" sz="7200" b="1">
                <a:solidFill>
                  <a:schemeClr val="bg1"/>
                </a:solidFill>
                <a:latin typeface="Segoe UI" panose="020B0502040204020203" pitchFamily="34" charset="0"/>
                <a:cs typeface="Segoe UI" panose="020B0502040204020203" pitchFamily="34" charset="0"/>
              </a:endParaRPr>
            </a:p>
          </xdr:txBody>
        </xdr:sp>
        <xdr:sp macro="" textlink="">
          <xdr:nvSpPr>
            <xdr:cNvPr id="15" name="TextBox 14"/>
            <xdr:cNvSpPr txBox="1"/>
          </xdr:nvSpPr>
          <xdr:spPr>
            <a:xfrm>
              <a:off x="9273540" y="665480"/>
              <a:ext cx="1724660" cy="240453"/>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solidFill>
                  <a:latin typeface="Segoe UI" panose="020B0502040204020203" pitchFamily="34" charset="0"/>
                  <a:cs typeface="Segoe UI" panose="020B0502040204020203" pitchFamily="34" charset="0"/>
                </a:rPr>
                <a:t>Male beneficiaries</a:t>
              </a:r>
            </a:p>
          </xdr:txBody>
        </xdr:sp>
      </xdr:grpSp>
      <xdr:sp macro="" textlink="SUMMARY!D60">
        <xdr:nvSpPr>
          <xdr:cNvPr id="49" name="TextBox 48"/>
          <xdr:cNvSpPr txBox="1"/>
        </xdr:nvSpPr>
        <xdr:spPr>
          <a:xfrm>
            <a:off x="10221807" y="888154"/>
            <a:ext cx="767926" cy="38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2ACF42-A7ED-41A7-A9B3-19FA7605EB58}" type="TxLink">
              <a:rPr lang="en-US" sz="1400" b="1" i="0" u="none" strike="noStrike">
                <a:solidFill>
                  <a:schemeClr val="bg1"/>
                </a:solidFill>
                <a:latin typeface="Calibri"/>
                <a:cs typeface="Calibri"/>
              </a:rPr>
              <a:pPr algn="ctr"/>
              <a:t>49.95%</a:t>
            </a:fld>
            <a:endParaRPr lang="en-US" sz="8800" b="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0</xdr:col>
      <xdr:colOff>110067</xdr:colOff>
      <xdr:row>0</xdr:row>
      <xdr:rowOff>110066</xdr:rowOff>
    </xdr:from>
    <xdr:to>
      <xdr:col>24</xdr:col>
      <xdr:colOff>397932</xdr:colOff>
      <xdr:row>15</xdr:row>
      <xdr:rowOff>101600</xdr:rowOff>
    </xdr:to>
    <xdr:grpSp>
      <xdr:nvGrpSpPr>
        <xdr:cNvPr id="54" name="Group 53"/>
        <xdr:cNvGrpSpPr/>
      </xdr:nvGrpSpPr>
      <xdr:grpSpPr>
        <a:xfrm>
          <a:off x="110067" y="110066"/>
          <a:ext cx="14918265" cy="2706159"/>
          <a:chOff x="113472" y="635000"/>
          <a:chExt cx="2919288" cy="6464601"/>
        </a:xfrm>
      </xdr:grpSpPr>
      <xdr:sp macro="" textlink="">
        <xdr:nvSpPr>
          <xdr:cNvPr id="55" name="Rectangle 54"/>
          <xdr:cNvSpPr/>
        </xdr:nvSpPr>
        <xdr:spPr>
          <a:xfrm>
            <a:off x="114300" y="635000"/>
            <a:ext cx="2918460" cy="1512993"/>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TextBox 56"/>
          <xdr:cNvSpPr txBox="1"/>
        </xdr:nvSpPr>
        <xdr:spPr>
          <a:xfrm>
            <a:off x="160020" y="806027"/>
            <a:ext cx="2796540" cy="1047227"/>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i="0" u="none" strike="noStrike">
                <a:solidFill>
                  <a:schemeClr val="bg1"/>
                </a:solidFill>
                <a:latin typeface="Segoe UI" panose="020B0502040204020203" pitchFamily="34" charset="0"/>
                <a:cs typeface="Segoe UI" panose="020B0502040204020203" pitchFamily="34" charset="0"/>
              </a:rPr>
              <a:t>TRUE-AID</a:t>
            </a:r>
            <a:r>
              <a:rPr lang="en-US" sz="3200" b="1" i="0" u="none" strike="noStrike" baseline="0">
                <a:solidFill>
                  <a:schemeClr val="bg1"/>
                </a:solidFill>
                <a:latin typeface="Segoe UI" panose="020B0502040204020203" pitchFamily="34" charset="0"/>
                <a:cs typeface="Segoe UI" panose="020B0502040204020203" pitchFamily="34" charset="0"/>
              </a:rPr>
              <a:t> DEVELOPMENT NETWORK (YEARLY REVIEW)</a:t>
            </a:r>
            <a:endParaRPr lang="en-US" sz="3200" b="1" i="0" u="none" strike="noStrike">
              <a:solidFill>
                <a:schemeClr val="bg1"/>
              </a:solidFill>
              <a:latin typeface="Segoe UI" panose="020B0502040204020203" pitchFamily="34" charset="0"/>
              <a:cs typeface="Segoe UI" panose="020B0502040204020203" pitchFamily="34" charset="0"/>
            </a:endParaRPr>
          </a:p>
        </xdr:txBody>
      </xdr:sp>
      <xdr:sp macro="" textlink="">
        <xdr:nvSpPr>
          <xdr:cNvPr id="56" name="TextBox 55"/>
          <xdr:cNvSpPr txBox="1"/>
        </xdr:nvSpPr>
        <xdr:spPr>
          <a:xfrm>
            <a:off x="113472" y="6052374"/>
            <a:ext cx="1060354" cy="104722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ysClr val="windowText" lastClr="000000"/>
                </a:solidFill>
                <a:latin typeface="Segoe UI" panose="020B0502040204020203" pitchFamily="34" charset="0"/>
                <a:cs typeface="Segoe UI" panose="020B0502040204020203" pitchFamily="34" charset="0"/>
              </a:rPr>
              <a:t>DISBURSMENT</a:t>
            </a:r>
            <a:r>
              <a:rPr lang="en-US" sz="2400" b="1" i="0" u="none" strike="noStrike" baseline="0">
                <a:solidFill>
                  <a:sysClr val="windowText" lastClr="000000"/>
                </a:solidFill>
                <a:latin typeface="Segoe UI" panose="020B0502040204020203" pitchFamily="34" charset="0"/>
                <a:cs typeface="Segoe UI" panose="020B0502040204020203" pitchFamily="34" charset="0"/>
              </a:rPr>
              <a:t> % BY ACTIVITY</a:t>
            </a:r>
            <a:endParaRPr lang="en-US" sz="2400" b="1" i="0" u="none" strike="noStrike">
              <a:solidFill>
                <a:sysClr val="windowText" lastClr="000000"/>
              </a:solidFill>
              <a:latin typeface="Segoe UI" panose="020B0502040204020203" pitchFamily="34" charset="0"/>
              <a:cs typeface="Segoe UI" panose="020B0502040204020203" pitchFamily="34" charset="0"/>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0.3874</cdr:x>
      <cdr:y>0.46658</cdr:y>
    </cdr:from>
    <cdr:to>
      <cdr:x>0.61928</cdr:x>
      <cdr:y>0.73051</cdr:y>
    </cdr:to>
    <cdr:sp macro="" textlink="SUMMARY!$B$81">
      <cdr:nvSpPr>
        <cdr:cNvPr id="2" name="TextBox 1"/>
        <cdr:cNvSpPr txBox="1"/>
      </cdr:nvSpPr>
      <cdr:spPr>
        <a:xfrm xmlns:a="http://schemas.openxmlformats.org/drawingml/2006/main">
          <a:off x="1043930" y="767019"/>
          <a:ext cx="624849" cy="433880"/>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20A1816F-5AA6-43D1-98AB-7F4362A744ED}" type="TxLink">
            <a:rPr lang="en-US" sz="1700" b="1" i="0" u="none" strike="noStrike">
              <a:solidFill>
                <a:srgbClr val="000000"/>
              </a:solidFill>
              <a:latin typeface="Calibri"/>
              <a:cs typeface="Calibri"/>
            </a:rPr>
            <a:pPr algn="ctr"/>
            <a:t>0.6%</a:t>
          </a:fld>
          <a:endParaRPr lang="en-US" sz="17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901.134642129633" createdVersion="6" refreshedVersion="6" minRefreshableVersion="3" recordCount="1498">
  <cacheSource type="worksheet">
    <worksheetSource name="Table1__24"/>
  </cacheSource>
  <cacheFields count="20">
    <cacheField name="id" numFmtId="0">
      <sharedItems containsSemiMixedTypes="0" containsString="0" containsNumber="1" containsInteger="1" minValue="735" maxValue="2335"/>
    </cacheField>
    <cacheField name="duration_time" numFmtId="0">
      <sharedItems containsString="0" containsBlank="1" containsNumber="1" containsInteger="1" minValue="-353" maxValue="1207" count="353">
        <n v="126"/>
        <n v="286"/>
        <n v="282"/>
        <n v="369"/>
        <n v="345"/>
        <n v="257"/>
        <n v="279"/>
        <n v="351"/>
        <n v="419"/>
        <n v="269"/>
        <n v="408"/>
        <n v="252"/>
        <n v="201"/>
        <n v="186"/>
        <n v="223"/>
        <n v="228"/>
        <n v="167"/>
        <n v="242"/>
        <n v="189"/>
        <n v="276"/>
        <n v="319"/>
        <n v="237"/>
        <n v="264"/>
        <n v="107"/>
        <n v="275"/>
        <n v="321"/>
        <n v="259"/>
        <n v="132"/>
        <n v="156"/>
        <n v="90"/>
        <n v="48"/>
        <n v="96"/>
        <n v="80"/>
        <n v="94"/>
        <n v="174"/>
        <n v="130"/>
        <n v="116"/>
        <n v="142"/>
        <n v="62"/>
        <n v="100"/>
        <n v="78"/>
        <n v="82"/>
        <n v="63"/>
        <n v="104"/>
        <n v="138"/>
        <n v="154"/>
        <n v="99"/>
        <n v="38"/>
        <n v="115"/>
        <n v="123"/>
        <n v="110"/>
        <n v="69"/>
        <n v="151"/>
        <n v="177"/>
        <n v="85"/>
        <n v="144"/>
        <n v="148"/>
        <n v="37"/>
        <n v="83"/>
        <n v="64"/>
        <n v="119"/>
        <n v="71"/>
        <n v="91"/>
        <n v="79"/>
        <n v="118"/>
        <n v="84"/>
        <n v="172"/>
        <n v="36"/>
        <n v="112"/>
        <n v="141"/>
        <n v="121"/>
        <n v="93"/>
        <n v="92"/>
        <n v="108"/>
        <n v="105"/>
        <n v="185"/>
        <n v="111"/>
        <n v="54"/>
        <n v="20"/>
        <n v="70"/>
        <n v="81"/>
        <n v="103"/>
        <n v="55"/>
        <n v="66"/>
        <n v="188"/>
        <n v="32"/>
        <n v="44"/>
        <n v="33"/>
        <n v="97"/>
        <n v="166"/>
        <n v="52"/>
        <n v="58"/>
        <n v="98"/>
        <n v="31"/>
        <n v="49"/>
        <n v="101"/>
        <n v="13"/>
        <n v="139"/>
        <m/>
        <n v="74"/>
        <n v="35"/>
        <n v="40"/>
        <n v="77"/>
        <n v="234"/>
        <n v="7"/>
        <n v="9"/>
        <n v="29"/>
        <n v="249"/>
        <n v="160"/>
        <n v="51"/>
        <n v="61"/>
        <n v="152"/>
        <n v="258"/>
        <n v="163"/>
        <n v="136"/>
        <n v="157"/>
        <n v="128"/>
        <n v="131"/>
        <n v="322"/>
        <n v="175"/>
        <n v="202"/>
        <n v="187"/>
        <n v="109"/>
        <n v="280"/>
        <n v="171"/>
        <n v="117"/>
        <n v="147"/>
        <n v="133"/>
        <n v="88"/>
        <n v="124"/>
        <n v="224"/>
        <n v="180"/>
        <n v="68"/>
        <n v="86"/>
        <n v="220"/>
        <n v="170"/>
        <n v="207"/>
        <n v="209"/>
        <n v="222"/>
        <n v="226"/>
        <n v="191"/>
        <n v="266"/>
        <n v="297"/>
        <n v="34"/>
        <n v="134"/>
        <n v="65"/>
        <n v="423"/>
        <n v="95"/>
        <n v="281"/>
        <n v="231"/>
        <n v="18"/>
        <n v="283"/>
        <n v="25"/>
        <n v="87"/>
        <n v="50"/>
        <n v="217"/>
        <n v="470"/>
        <n v="479"/>
        <n v="53"/>
        <n v="232"/>
        <n v="169"/>
        <n v="106"/>
        <n v="190"/>
        <n v="2"/>
        <n v="30"/>
        <n v="424"/>
        <n v="56"/>
        <n v="125"/>
        <n v="39"/>
        <n v="43"/>
        <n v="161"/>
        <n v="343"/>
        <n v="293"/>
        <n v="382"/>
        <n v="113"/>
        <n v="27"/>
        <n v="236"/>
        <n v="245"/>
        <n v="243"/>
        <n v="278"/>
        <n v="205"/>
        <n v="194"/>
        <n v="182"/>
        <n v="229"/>
        <n v="102"/>
        <n v="277"/>
        <n v="3"/>
        <n v="165"/>
        <n v="179"/>
        <n v="168"/>
        <n v="67"/>
        <n v="135"/>
        <n v="155"/>
        <n v="42"/>
        <n v="122"/>
        <n v="184"/>
        <n v="120"/>
        <n v="59"/>
        <n v="89"/>
        <n v="181"/>
        <n v="183"/>
        <n v="153"/>
        <n v="150"/>
        <n v="14"/>
        <n v="8"/>
        <n v="6"/>
        <n v="4"/>
        <n v="5"/>
        <n v="17"/>
        <n v="15"/>
        <n v="47"/>
        <n v="10"/>
        <n v="483"/>
        <n v="442"/>
        <n v="213"/>
        <n v="251"/>
        <n v="196"/>
        <n v="75"/>
        <n v="267"/>
        <n v="162"/>
        <n v="320"/>
        <n v="199"/>
        <n v="26"/>
        <n v="127"/>
        <n v="216"/>
        <n v="475"/>
        <n v="394"/>
        <n v="404"/>
        <n v="227"/>
        <n v="206"/>
        <n v="295"/>
        <n v="299"/>
        <n v="471"/>
        <n v="448"/>
        <n v="60"/>
        <n v="241"/>
        <n v="173"/>
        <n v="210"/>
        <n v="137"/>
        <n v="140"/>
        <n v="214"/>
        <n v="372"/>
        <n v="496"/>
        <n v="284"/>
        <n v="195"/>
        <n v="256"/>
        <n v="398"/>
        <n v="272"/>
        <n v="268"/>
        <n v="204"/>
        <n v="253"/>
        <n v="250"/>
        <n v="254"/>
        <n v="200"/>
        <n v="159"/>
        <n v="315"/>
        <n v="240"/>
        <n v="221"/>
        <n v="218"/>
        <n v="19"/>
        <n v="28"/>
        <n v="73"/>
        <n v="143"/>
        <n v="164"/>
        <n v="72"/>
        <n v="316"/>
        <n v="312"/>
        <n v="233"/>
        <n v="57"/>
        <n v="335"/>
        <n v="333"/>
        <n v="390"/>
        <n v="285"/>
        <n v="145"/>
        <n v="158"/>
        <n v="41"/>
        <n v="270"/>
        <n v="453"/>
        <n v="439"/>
        <n v="263"/>
        <n v="246"/>
        <n v="301"/>
        <n v="247"/>
        <n v="248"/>
        <n v="212"/>
        <n v="311"/>
        <n v="146"/>
        <n v="193"/>
        <n v="176"/>
        <n v="903"/>
        <n v="834"/>
        <n v="617"/>
        <n v="523"/>
        <n v="485"/>
        <n v="437"/>
        <n v="603"/>
        <n v="1207"/>
        <n v="506"/>
        <n v="467"/>
        <n v="611"/>
        <n v="551"/>
        <n v="788"/>
        <n v="824"/>
        <n v="410"/>
        <n v="422"/>
        <n v="381"/>
        <n v="531"/>
        <n v="530"/>
        <n v="474"/>
        <n v="291"/>
        <n v="361"/>
        <n v="491"/>
        <n v="443"/>
        <n v="239"/>
        <n v="290"/>
        <n v="792"/>
        <n v="344"/>
        <n v="310"/>
        <n v="325"/>
        <n v="604"/>
        <n v="568"/>
        <n v="455"/>
        <n v="476"/>
        <n v="565"/>
        <n v="332"/>
        <n v="327"/>
        <n v="1061"/>
        <n v="637"/>
        <n v="961"/>
        <n v="434"/>
        <n v="289"/>
        <n v="691"/>
        <n v="466"/>
        <n v="454"/>
        <n v="306"/>
        <n v="235"/>
        <n v="621"/>
        <n v="527"/>
        <n v="296"/>
        <n v="255"/>
        <n v="373"/>
        <n v="16"/>
        <n v="265"/>
        <n v="-353"/>
        <n v="273"/>
        <n v="11"/>
        <n v="314"/>
        <n v="203"/>
        <n v="261"/>
        <n v="385"/>
        <n v="371"/>
        <n v="519"/>
        <n v="396"/>
      </sharedItems>
    </cacheField>
    <cacheField name="duration_type" numFmtId="0">
      <sharedItems containsBlank="1" count="5">
        <s v="3 to 6 months"/>
        <s v="more than 6 months"/>
        <s v="less than 3 months"/>
        <m/>
        <s v="1280"/>
      </sharedItems>
    </cacheField>
    <cacheField name="category" numFmtId="0">
      <sharedItems containsBlank="1" count="8">
        <s v="Confidence building in mission"/>
        <s v="Public services &amp; civil administration"/>
        <s v="Protection of civilians &amp; conflict prevention"/>
        <s v="Rule of Law"/>
        <s v="Political &amp; economic inclusivity"/>
        <s v="Early recovery"/>
        <s v="Other"/>
        <m/>
      </sharedItems>
    </cacheField>
    <cacheField name="activity_type" numFmtId="0">
      <sharedItems count="6">
        <s v="Sensitization, advocacy &amp; outreach"/>
        <s v="Infrastructure &amp; equipment"/>
        <s v="Training/workshops"/>
        <s v="Sport &amp; cultural events"/>
        <s v="Other"/>
        <s v="Conferences/seminars"/>
      </sharedItems>
    </cacheField>
    <cacheField name="implementing_partner_type" numFmtId="0">
      <sharedItems containsBlank="1" count="8">
        <s v="Community-based organisation"/>
        <s v="Mission component"/>
        <s v="Local government"/>
        <s v="Local NGO"/>
        <s v="UNCT"/>
        <s v="International NGO"/>
        <s v="Security Forces"/>
        <m/>
      </sharedItems>
    </cacheField>
    <cacheField name="mission_acronym" numFmtId="0">
      <sharedItems count="8">
        <s v="MINUSMA"/>
        <s v="UNIFIL"/>
        <s v="UNISFA"/>
        <s v="UNMISS"/>
        <s v="MONUSCO"/>
        <s v="UNAMID"/>
        <s v="MINUSCA"/>
        <s v="MINUJUSTH"/>
      </sharedItems>
    </cacheField>
    <cacheField name="location1" numFmtId="0">
      <sharedItems containsBlank="1"/>
    </cacheField>
    <cacheField name="latitude1" numFmtId="0">
      <sharedItems containsString="0" containsBlank="1" containsNumber="1" minValue="-11.66667" maxValue="36.159483000000002"/>
    </cacheField>
    <cacheField name="longitude1" numFmtId="0">
      <sharedItems containsString="0" containsBlank="1" containsNumber="1" minValue="-74.111943999999994" maxValue="37.509"/>
    </cacheField>
    <cacheField name="highrisk_area" numFmtId="0">
      <sharedItems containsBlank="1"/>
    </cacheField>
    <cacheField name="total_men_beneficiaries" numFmtId="0">
      <sharedItems containsString="0" containsBlank="1" containsNumber="1" containsInteger="1" minValue="0" maxValue="735000"/>
    </cacheField>
    <cacheField name="total_women_beneficiaries" numFmtId="0">
      <sharedItems containsString="0" containsBlank="1" containsNumber="1" containsInteger="1" minValue="0" maxValue="765000"/>
    </cacheField>
    <cacheField name="total_beneficiaries" numFmtId="0">
      <sharedItems containsString="0" containsBlank="1" containsNumber="1" containsInteger="1" minValue="0" maxValue="1500000"/>
    </cacheField>
    <cacheField name="beneficiary_type1" numFmtId="0">
      <sharedItems count="11">
        <s v="Rural communities"/>
        <s v="Women"/>
        <s v="Local civilian authorities"/>
        <s v="Children (0-17)"/>
        <s v="Youth (18-29)"/>
        <s v="Urban populations"/>
        <s v="Security forces"/>
        <s v="Local civil society"/>
        <s v="Customary authorities"/>
        <s v="IDPs"/>
        <s v="Other"/>
      </sharedItems>
    </cacheField>
    <cacheField name="approved_amount" numFmtId="0">
      <sharedItems containsString="0" containsBlank="1" containsNumber="1" minValue="1300" maxValue="4994298"/>
    </cacheField>
    <cacheField name="amount_disbursed" numFmtId="0">
      <sharedItems containsString="0" containsBlank="1" containsNumber="1" minValue="0" maxValue="150000"/>
    </cacheField>
    <cacheField name="float_amount" numFmtId="0">
      <sharedItems containsSemiMixedTypes="0" containsString="0" containsNumber="1" minValue="-4954343.62" maxValue="135000"/>
    </cacheField>
    <cacheField name="gender_differences" numFmtId="0">
      <sharedItems containsSemiMixedTypes="0" containsString="0" containsNumber="1" containsInteger="1" minValue="-200000" maxValue="80000"/>
    </cacheField>
    <cacheField name="disbursement_status" numFmtId="0">
      <sharedItems count="2">
        <s v="OKAY"/>
        <s v="REVIEW REQUIR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98">
  <r>
    <n v="1000"/>
    <x v="0"/>
    <x v="0"/>
    <x v="0"/>
    <x v="0"/>
    <x v="0"/>
    <x v="0"/>
    <s v="Tombouctou"/>
    <n v="22.403509"/>
    <n v="-3.584409"/>
    <s v="Yes"/>
    <n v="60"/>
    <n v="20"/>
    <n v="80"/>
    <x v="0"/>
    <n v="28227.82"/>
    <n v="28227.82"/>
    <n v="0"/>
    <n v="-40"/>
    <x v="0"/>
  </r>
  <r>
    <n v="1001"/>
    <x v="1"/>
    <x v="1"/>
    <x v="0"/>
    <x v="0"/>
    <x v="0"/>
    <x v="0"/>
    <s v="Tombouctou"/>
    <n v="22.403509"/>
    <n v="-3.584409"/>
    <s v="Yes"/>
    <n v="0"/>
    <n v="200"/>
    <n v="200"/>
    <x v="1"/>
    <n v="37222.050000000003"/>
    <n v="37222.050000000003"/>
    <n v="0"/>
    <n v="200"/>
    <x v="0"/>
  </r>
  <r>
    <n v="1002"/>
    <x v="2"/>
    <x v="1"/>
    <x v="0"/>
    <x v="0"/>
    <x v="0"/>
    <x v="0"/>
    <s v="Tombouctou"/>
    <n v="17.391566999999998"/>
    <n v="3.0948259999999999"/>
    <s v="Yes"/>
    <n v="100"/>
    <n v="80"/>
    <n v="180"/>
    <x v="0"/>
    <n v="47427"/>
    <n v="47427"/>
    <n v="0"/>
    <n v="-20"/>
    <x v="0"/>
  </r>
  <r>
    <n v="1003"/>
    <x v="2"/>
    <x v="1"/>
    <x v="0"/>
    <x v="0"/>
    <x v="0"/>
    <x v="0"/>
    <s v="Tombouctou"/>
    <n v="17.11232"/>
    <n v="2.2830759999999999"/>
    <s v="Yes"/>
    <n v="100"/>
    <n v="80"/>
    <n v="180"/>
    <x v="0"/>
    <n v="47427"/>
    <n v="47427"/>
    <n v="0"/>
    <n v="-20"/>
    <x v="0"/>
  </r>
  <r>
    <n v="1004"/>
    <x v="2"/>
    <x v="1"/>
    <x v="0"/>
    <x v="0"/>
    <x v="1"/>
    <x v="0"/>
    <s v="Tombouctou"/>
    <n v="20.013608999999999"/>
    <n v="-3.579294"/>
    <s v="Yes"/>
    <n v="400"/>
    <n v="600"/>
    <n v="1000"/>
    <x v="0"/>
    <n v="48326.23"/>
    <n v="48326.23"/>
    <n v="0"/>
    <n v="200"/>
    <x v="0"/>
  </r>
  <r>
    <n v="1005"/>
    <x v="3"/>
    <x v="1"/>
    <x v="0"/>
    <x v="0"/>
    <x v="0"/>
    <x v="0"/>
    <s v="Tombouctou"/>
    <n v="16.133889"/>
    <n v="-3.6666669999999999"/>
    <s v="Yes"/>
    <n v="0"/>
    <n v="100"/>
    <n v="100"/>
    <x v="1"/>
    <n v="38834.29"/>
    <n v="38834.29"/>
    <n v="0"/>
    <n v="100"/>
    <x v="0"/>
  </r>
  <r>
    <n v="1006"/>
    <x v="4"/>
    <x v="1"/>
    <x v="1"/>
    <x v="1"/>
    <x v="2"/>
    <x v="0"/>
    <s v="Tombouctou"/>
    <n v="16.2121"/>
    <n v="-4.3505000000000003"/>
    <s v="Yes"/>
    <n v="4700"/>
    <n v="8400"/>
    <n v="13100"/>
    <x v="0"/>
    <n v="43833.8"/>
    <n v="43833.8"/>
    <n v="0"/>
    <n v="3700"/>
    <x v="0"/>
  </r>
  <r>
    <n v="1007"/>
    <x v="5"/>
    <x v="1"/>
    <x v="1"/>
    <x v="1"/>
    <x v="2"/>
    <x v="0"/>
    <s v="Tombouctou"/>
    <n v="16.455971999999999"/>
    <n v="3.0009220000000001"/>
    <s v="Yes"/>
    <n v="17"/>
    <n v="5"/>
    <n v="22"/>
    <x v="2"/>
    <n v="18659.099999999999"/>
    <n v="18659.099999999999"/>
    <n v="0"/>
    <n v="-12"/>
    <x v="0"/>
  </r>
  <r>
    <n v="1008"/>
    <x v="6"/>
    <x v="1"/>
    <x v="1"/>
    <x v="1"/>
    <x v="2"/>
    <x v="0"/>
    <s v="Tombouctou"/>
    <n v="22.780308000000002"/>
    <n v="-3.9802279999999999"/>
    <s v="Yes"/>
    <n v="23"/>
    <n v="7"/>
    <n v="30"/>
    <x v="2"/>
    <n v="25446.67"/>
    <n v="25446.67"/>
    <n v="0"/>
    <n v="-16"/>
    <x v="0"/>
  </r>
  <r>
    <n v="1009"/>
    <x v="7"/>
    <x v="1"/>
    <x v="1"/>
    <x v="1"/>
    <x v="2"/>
    <x v="0"/>
    <s v="Tombouctou"/>
    <n v="16.2"/>
    <n v="-4.58"/>
    <s v="Yes"/>
    <n v="5500"/>
    <n v="6500"/>
    <n v="12000"/>
    <x v="0"/>
    <n v="42023.37"/>
    <n v="42023.37"/>
    <n v="0"/>
    <n v="1000"/>
    <x v="0"/>
  </r>
  <r>
    <n v="1011"/>
    <x v="8"/>
    <x v="1"/>
    <x v="1"/>
    <x v="1"/>
    <x v="2"/>
    <x v="0"/>
    <s v="Tombouctou"/>
    <n v="16.461881000000002"/>
    <n v="3.003279"/>
    <s v="Yes"/>
    <n v="55"/>
    <n v="60"/>
    <n v="115"/>
    <x v="3"/>
    <n v="43868.73"/>
    <n v="43868.73"/>
    <n v="0"/>
    <n v="5"/>
    <x v="0"/>
  </r>
  <r>
    <n v="1012"/>
    <x v="9"/>
    <x v="1"/>
    <x v="2"/>
    <x v="2"/>
    <x v="0"/>
    <x v="0"/>
    <s v="Tombouctou"/>
    <n v="16.460871999999998"/>
    <n v="3.0047990000000002"/>
    <s v="Yes"/>
    <n v="300"/>
    <n v="200"/>
    <n v="500"/>
    <x v="4"/>
    <n v="27049.93"/>
    <n v="27049.93"/>
    <n v="0"/>
    <n v="-100"/>
    <x v="0"/>
  </r>
  <r>
    <n v="1013"/>
    <x v="10"/>
    <x v="1"/>
    <x v="1"/>
    <x v="1"/>
    <x v="2"/>
    <x v="0"/>
    <s v="Tombouctou"/>
    <n v="16.250333999999999"/>
    <n v="3.395349"/>
    <s v="Yes"/>
    <n v="244"/>
    <n v="148"/>
    <n v="392"/>
    <x v="4"/>
    <n v="37932.43"/>
    <n v="37932.43"/>
    <n v="0"/>
    <n v="-96"/>
    <x v="0"/>
  </r>
  <r>
    <n v="1014"/>
    <x v="11"/>
    <x v="1"/>
    <x v="1"/>
    <x v="1"/>
    <x v="0"/>
    <x v="0"/>
    <s v="Tombouctou"/>
    <n v="16.878222999999998"/>
    <n v="-1.921996"/>
    <s v="Yes"/>
    <n v="100"/>
    <n v="1300"/>
    <n v="1400"/>
    <x v="0"/>
    <n v="39998.99"/>
    <n v="39998.99"/>
    <n v="0"/>
    <n v="1200"/>
    <x v="0"/>
  </r>
  <r>
    <n v="1015"/>
    <x v="12"/>
    <x v="1"/>
    <x v="1"/>
    <x v="1"/>
    <x v="2"/>
    <x v="0"/>
    <s v="Bamako"/>
    <n v="12.574968999999999"/>
    <n v="-7.5629010000000001"/>
    <s v="No"/>
    <n v="539"/>
    <n v="91"/>
    <n v="630"/>
    <x v="2"/>
    <n v="48914.66"/>
    <n v="48914.66"/>
    <n v="0"/>
    <n v="-448"/>
    <x v="0"/>
  </r>
  <r>
    <n v="1016"/>
    <x v="13"/>
    <x v="1"/>
    <x v="1"/>
    <x v="1"/>
    <x v="2"/>
    <x v="0"/>
    <s v="Bamako"/>
    <n v="12.350019"/>
    <n v="-7.5629010000000001"/>
    <s v="No"/>
    <n v="363"/>
    <n v="49"/>
    <n v="412"/>
    <x v="2"/>
    <n v="50000"/>
    <n v="50000"/>
    <n v="0"/>
    <n v="-314"/>
    <x v="0"/>
  </r>
  <r>
    <n v="1017"/>
    <x v="14"/>
    <x v="1"/>
    <x v="2"/>
    <x v="2"/>
    <x v="1"/>
    <x v="0"/>
    <s v="Bamako"/>
    <n v="14.183999999999999"/>
    <n v="-7.998596"/>
    <s v="No"/>
    <n v="352"/>
    <n v="47"/>
    <n v="399"/>
    <x v="2"/>
    <n v="50000"/>
    <n v="50000"/>
    <n v="0"/>
    <n v="-305"/>
    <x v="0"/>
  </r>
  <r>
    <n v="1018"/>
    <x v="15"/>
    <x v="1"/>
    <x v="1"/>
    <x v="1"/>
    <x v="2"/>
    <x v="0"/>
    <s v="Bamako"/>
    <n v="12.315588"/>
    <n v="-7.5608170000000001"/>
    <s v="No"/>
    <n v="150"/>
    <n v="350"/>
    <n v="500"/>
    <x v="5"/>
    <n v="47923.98"/>
    <n v="47923.98"/>
    <n v="0"/>
    <n v="200"/>
    <x v="0"/>
  </r>
  <r>
    <n v="1019"/>
    <x v="16"/>
    <x v="0"/>
    <x v="0"/>
    <x v="2"/>
    <x v="2"/>
    <x v="0"/>
    <s v="Bamako"/>
    <n v="12.638707"/>
    <n v="-7.998596"/>
    <s v="No"/>
    <n v="0"/>
    <n v="100"/>
    <n v="100"/>
    <x v="1"/>
    <n v="46651.69"/>
    <n v="46651.69"/>
    <n v="0"/>
    <n v="100"/>
    <x v="0"/>
  </r>
  <r>
    <n v="1020"/>
    <x v="17"/>
    <x v="1"/>
    <x v="1"/>
    <x v="1"/>
    <x v="2"/>
    <x v="0"/>
    <s v="Bamako"/>
    <n v="12.315588"/>
    <n v="-7.5608170000000001"/>
    <s v="No"/>
    <n v="40000"/>
    <n v="40300"/>
    <n v="80300"/>
    <x v="5"/>
    <n v="45990.080000000002"/>
    <n v="45990.080000000002"/>
    <n v="0"/>
    <n v="300"/>
    <x v="0"/>
  </r>
  <r>
    <n v="1021"/>
    <x v="18"/>
    <x v="1"/>
    <x v="3"/>
    <x v="1"/>
    <x v="2"/>
    <x v="0"/>
    <s v="Bamako"/>
    <n v="12.636950000000001"/>
    <n v="-7.9968000000000004"/>
    <s v="No"/>
    <n v="58"/>
    <n v="3"/>
    <n v="61"/>
    <x v="6"/>
    <n v="23830.11"/>
    <n v="23830.11"/>
    <n v="0"/>
    <n v="-55"/>
    <x v="0"/>
  </r>
  <r>
    <n v="1022"/>
    <x v="19"/>
    <x v="1"/>
    <x v="1"/>
    <x v="1"/>
    <x v="2"/>
    <x v="0"/>
    <s v="Bamako"/>
    <n v="15.34634"/>
    <n v="-7.4589100000000004"/>
    <s v="No"/>
    <n v="0"/>
    <n v="855"/>
    <n v="855"/>
    <x v="5"/>
    <n v="48648.93"/>
    <n v="48648.93"/>
    <n v="0"/>
    <n v="855"/>
    <x v="0"/>
  </r>
  <r>
    <n v="1023"/>
    <x v="20"/>
    <x v="1"/>
    <x v="0"/>
    <x v="2"/>
    <x v="2"/>
    <x v="0"/>
    <s v="Bamako"/>
    <n v="12.638707"/>
    <n v="-7.998596"/>
    <s v="No"/>
    <n v="100"/>
    <n v="50"/>
    <n v="150"/>
    <x v="7"/>
    <n v="48743.94"/>
    <n v="48743.94"/>
    <n v="0"/>
    <n v="-50"/>
    <x v="0"/>
  </r>
  <r>
    <n v="1024"/>
    <x v="21"/>
    <x v="1"/>
    <x v="0"/>
    <x v="2"/>
    <x v="2"/>
    <x v="0"/>
    <s v="Bamako"/>
    <n v="12.638707"/>
    <n v="-7.998596"/>
    <s v="No"/>
    <n v="50"/>
    <n v="10"/>
    <n v="60"/>
    <x v="5"/>
    <n v="36436.54"/>
    <n v="36436.54"/>
    <n v="0"/>
    <n v="-40"/>
    <x v="0"/>
  </r>
  <r>
    <n v="1025"/>
    <x v="22"/>
    <x v="1"/>
    <x v="1"/>
    <x v="1"/>
    <x v="2"/>
    <x v="0"/>
    <s v="Bamako"/>
    <n v="12.638707"/>
    <n v="-7.998596"/>
    <s v="No"/>
    <n v="40"/>
    <n v="32"/>
    <n v="72"/>
    <x v="2"/>
    <n v="49400.2"/>
    <n v="49400.2"/>
    <n v="0"/>
    <n v="-8"/>
    <x v="0"/>
  </r>
  <r>
    <n v="1026"/>
    <x v="23"/>
    <x v="0"/>
    <x v="0"/>
    <x v="0"/>
    <x v="2"/>
    <x v="0"/>
    <s v="Bamako"/>
    <n v="12.638707"/>
    <n v="-7.998596"/>
    <s v="No"/>
    <n v="40"/>
    <n v="40"/>
    <n v="80"/>
    <x v="4"/>
    <n v="49319.97"/>
    <n v="49319.97"/>
    <n v="0"/>
    <n v="0"/>
    <x v="0"/>
  </r>
  <r>
    <n v="1027"/>
    <x v="24"/>
    <x v="1"/>
    <x v="1"/>
    <x v="1"/>
    <x v="2"/>
    <x v="0"/>
    <s v="Bamako"/>
    <n v="12.667239"/>
    <n v="-8.042783"/>
    <s v="No"/>
    <n v="743"/>
    <n v="899"/>
    <n v="1642"/>
    <x v="3"/>
    <n v="49540.03"/>
    <n v="49540.03"/>
    <n v="0"/>
    <n v="156"/>
    <x v="0"/>
  </r>
  <r>
    <n v="1028"/>
    <x v="25"/>
    <x v="1"/>
    <x v="2"/>
    <x v="2"/>
    <x v="0"/>
    <x v="0"/>
    <s v="Bamako"/>
    <n v="12.739990000000001"/>
    <n v="-8.0627300000000002"/>
    <s v="No"/>
    <n v="1400"/>
    <n v="600"/>
    <n v="2000"/>
    <x v="0"/>
    <n v="49682.15"/>
    <n v="49682.15"/>
    <n v="0"/>
    <n v="-800"/>
    <x v="0"/>
  </r>
  <r>
    <n v="1029"/>
    <x v="26"/>
    <x v="1"/>
    <x v="1"/>
    <x v="1"/>
    <x v="0"/>
    <x v="0"/>
    <s v="Menaka"/>
    <n v="15.55552"/>
    <n v="2.2479200000000001"/>
    <s v="Yes"/>
    <n v="50"/>
    <n v="45"/>
    <n v="95"/>
    <x v="4"/>
    <n v="50000"/>
    <n v="50000"/>
    <n v="0"/>
    <n v="-5"/>
    <x v="0"/>
  </r>
  <r>
    <n v="1030"/>
    <x v="11"/>
    <x v="1"/>
    <x v="1"/>
    <x v="1"/>
    <x v="0"/>
    <x v="0"/>
    <s v="Menaka"/>
    <n v="15.915459999999999"/>
    <n v="2.3961999999999999"/>
    <s v="Yes"/>
    <n v="50"/>
    <n v="45"/>
    <n v="95"/>
    <x v="4"/>
    <n v="30716.12"/>
    <n v="30716.12"/>
    <n v="0"/>
    <n v="-5"/>
    <x v="0"/>
  </r>
  <r>
    <n v="1031"/>
    <x v="27"/>
    <x v="0"/>
    <x v="1"/>
    <x v="1"/>
    <x v="2"/>
    <x v="1"/>
    <s v="Aynata"/>
    <n v="33.130401999999997"/>
    <n v="35.447144999999999"/>
    <s v="No"/>
    <n v="400"/>
    <n v="400"/>
    <n v="800"/>
    <x v="0"/>
    <n v="5894"/>
    <n v="5894"/>
    <n v="0"/>
    <n v="0"/>
    <x v="0"/>
  </r>
  <r>
    <n v="1032"/>
    <x v="28"/>
    <x v="0"/>
    <x v="1"/>
    <x v="2"/>
    <x v="3"/>
    <x v="1"/>
    <s v="Bint Jubayl"/>
    <n v="33.117975000000001"/>
    <n v="35.432941"/>
    <s v="No"/>
    <n v="150"/>
    <n v="153"/>
    <n v="303"/>
    <x v="7"/>
    <n v="9566"/>
    <n v="9566"/>
    <n v="0"/>
    <n v="3"/>
    <x v="0"/>
  </r>
  <r>
    <n v="1033"/>
    <x v="29"/>
    <x v="0"/>
    <x v="1"/>
    <x v="1"/>
    <x v="2"/>
    <x v="1"/>
    <s v="Az Zallutiyah"/>
    <n v="33.208720999999997"/>
    <n v="35.403272000000001"/>
    <s v="No"/>
    <n v="150"/>
    <n v="150"/>
    <n v="300"/>
    <x v="2"/>
    <n v="22000"/>
    <n v="22000"/>
    <n v="0"/>
    <n v="0"/>
    <x v="0"/>
  </r>
  <r>
    <n v="1034"/>
    <x v="30"/>
    <x v="2"/>
    <x v="0"/>
    <x v="1"/>
    <x v="2"/>
    <x v="1"/>
    <s v="Bani Hayyan"/>
    <n v="33.243079999999999"/>
    <n v="35.490054999999998"/>
    <s v="No"/>
    <n v="1125"/>
    <n v="1125"/>
    <n v="2250"/>
    <x v="0"/>
    <n v="13500"/>
    <n v="13500"/>
    <n v="0"/>
    <n v="0"/>
    <x v="0"/>
  </r>
  <r>
    <n v="1035"/>
    <x v="31"/>
    <x v="0"/>
    <x v="1"/>
    <x v="1"/>
    <x v="2"/>
    <x v="1"/>
    <s v="Frun"/>
    <n v="33.293875999999997"/>
    <n v="35.429226"/>
    <s v="No"/>
    <n v="18"/>
    <n v="0"/>
    <n v="18"/>
    <x v="8"/>
    <n v="14826"/>
    <n v="14826"/>
    <n v="0"/>
    <n v="-18"/>
    <x v="0"/>
  </r>
  <r>
    <n v="1036"/>
    <x v="32"/>
    <x v="2"/>
    <x v="1"/>
    <x v="1"/>
    <x v="2"/>
    <x v="1"/>
    <s v="Hanin"/>
    <n v="33.103284000000002"/>
    <n v="35.374721000000001"/>
    <s v="No"/>
    <n v="1500"/>
    <n v="1500"/>
    <n v="3000"/>
    <x v="0"/>
    <n v="19800"/>
    <n v="19800"/>
    <n v="0"/>
    <n v="0"/>
    <x v="0"/>
  </r>
  <r>
    <n v="1037"/>
    <x v="33"/>
    <x v="0"/>
    <x v="1"/>
    <x v="1"/>
    <x v="2"/>
    <x v="1"/>
    <s v="Meiss el Jebel"/>
    <n v="33.175902000000001"/>
    <n v="35.512095000000002"/>
    <s v="No"/>
    <n v="3500"/>
    <n v="3500"/>
    <n v="7000"/>
    <x v="0"/>
    <n v="20000"/>
    <n v="20000"/>
    <n v="0"/>
    <n v="0"/>
    <x v="0"/>
  </r>
  <r>
    <n v="1038"/>
    <x v="34"/>
    <x v="0"/>
    <x v="1"/>
    <x v="2"/>
    <x v="3"/>
    <x v="1"/>
    <s v="Tyre"/>
    <n v="33.264173"/>
    <n v="35.211266999999999"/>
    <s v="No"/>
    <n v="25"/>
    <n v="25"/>
    <n v="50"/>
    <x v="7"/>
    <n v="16581"/>
    <n v="16581"/>
    <n v="0"/>
    <n v="0"/>
    <x v="0"/>
  </r>
  <r>
    <n v="1039"/>
    <x v="35"/>
    <x v="0"/>
    <x v="4"/>
    <x v="2"/>
    <x v="3"/>
    <x v="1"/>
    <s v="Tyre"/>
    <n v="33.264173"/>
    <n v="35.211266999999999"/>
    <s v="No"/>
    <n v="0"/>
    <n v="22"/>
    <n v="22"/>
    <x v="1"/>
    <n v="9475"/>
    <n v="9475"/>
    <n v="0"/>
    <n v="22"/>
    <x v="0"/>
  </r>
  <r>
    <n v="1040"/>
    <x v="36"/>
    <x v="0"/>
    <x v="0"/>
    <x v="1"/>
    <x v="2"/>
    <x v="1"/>
    <s v="Chebaa"/>
    <n v="33.349831999999999"/>
    <n v="35.748932000000003"/>
    <s v="Yes"/>
    <n v="3500"/>
    <n v="3500"/>
    <n v="7000"/>
    <x v="0"/>
    <n v="5000"/>
    <n v="5000"/>
    <n v="0"/>
    <n v="0"/>
    <x v="0"/>
  </r>
  <r>
    <n v="1041"/>
    <x v="37"/>
    <x v="0"/>
    <x v="0"/>
    <x v="1"/>
    <x v="2"/>
    <x v="1"/>
    <s v="Ayta Ash Sha'b"/>
    <n v="33.096217000000003"/>
    <n v="35.341715000000001"/>
    <s v="Yes"/>
    <n v="130"/>
    <n v="140"/>
    <n v="270"/>
    <x v="3"/>
    <n v="9900"/>
    <n v="9900"/>
    <n v="0"/>
    <n v="10"/>
    <x v="0"/>
  </r>
  <r>
    <n v="1042"/>
    <x v="38"/>
    <x v="2"/>
    <x v="0"/>
    <x v="1"/>
    <x v="2"/>
    <x v="1"/>
    <s v="Khiam"/>
    <n v="33.317906999999998"/>
    <n v="35.602925999999997"/>
    <s v="Yes"/>
    <n v="24"/>
    <n v="24"/>
    <n v="48"/>
    <x v="0"/>
    <n v="9500"/>
    <n v="9500"/>
    <n v="0"/>
    <n v="0"/>
    <x v="0"/>
  </r>
  <r>
    <n v="1043"/>
    <x v="39"/>
    <x v="0"/>
    <x v="1"/>
    <x v="1"/>
    <x v="2"/>
    <x v="1"/>
    <s v="Hebbariye"/>
    <n v="33.356160000000003"/>
    <n v="35.699407999999998"/>
    <s v="No"/>
    <n v="2000"/>
    <n v="2000"/>
    <n v="4000"/>
    <x v="2"/>
    <n v="20000"/>
    <n v="20000"/>
    <n v="0"/>
    <n v="0"/>
    <x v="0"/>
  </r>
  <r>
    <n v="1044"/>
    <x v="40"/>
    <x v="2"/>
    <x v="1"/>
    <x v="1"/>
    <x v="2"/>
    <x v="1"/>
    <s v="El Fraidiss"/>
    <n v="33.370956999999997"/>
    <n v="35.670997999999997"/>
    <s v="No"/>
    <n v="400"/>
    <n v="400"/>
    <n v="800"/>
    <x v="0"/>
    <n v="11800"/>
    <n v="11800"/>
    <n v="0"/>
    <n v="0"/>
    <x v="0"/>
  </r>
  <r>
    <n v="1045"/>
    <x v="41"/>
    <x v="2"/>
    <x v="1"/>
    <x v="1"/>
    <x v="2"/>
    <x v="1"/>
    <s v="Khirbit Silim"/>
    <n v="33.226641000000001"/>
    <n v="35.409126000000001"/>
    <s v="No"/>
    <n v="6000"/>
    <n v="6000"/>
    <n v="12000"/>
    <x v="2"/>
    <n v="16925"/>
    <n v="16925"/>
    <n v="0"/>
    <n v="0"/>
    <x v="0"/>
  </r>
  <r>
    <n v="1046"/>
    <x v="42"/>
    <x v="2"/>
    <x v="0"/>
    <x v="1"/>
    <x v="2"/>
    <x v="1"/>
    <s v="Mhaibeb"/>
    <n v="33.155346000000002"/>
    <n v="35.503650999999998"/>
    <s v="No"/>
    <n v="500"/>
    <n v="500"/>
    <n v="1000"/>
    <x v="0"/>
    <n v="15900"/>
    <n v="15900"/>
    <n v="0"/>
    <n v="0"/>
    <x v="0"/>
  </r>
  <r>
    <n v="1047"/>
    <x v="43"/>
    <x v="0"/>
    <x v="0"/>
    <x v="1"/>
    <x v="2"/>
    <x v="1"/>
    <s v="Blida"/>
    <n v="33.134143999999999"/>
    <n v="35.507446999999999"/>
    <s v="Yes"/>
    <n v="2000"/>
    <n v="2000"/>
    <n v="4000"/>
    <x v="0"/>
    <n v="16800"/>
    <n v="16800"/>
    <n v="0"/>
    <n v="0"/>
    <x v="0"/>
  </r>
  <r>
    <n v="1048"/>
    <x v="44"/>
    <x v="0"/>
    <x v="0"/>
    <x v="1"/>
    <x v="2"/>
    <x v="1"/>
    <s v="Al Qantarah"/>
    <n v="33.272015000000003"/>
    <n v="35.461391999999996"/>
    <s v="No"/>
    <n v="1500"/>
    <n v="1500"/>
    <n v="3000"/>
    <x v="0"/>
    <n v="16660"/>
    <n v="16660"/>
    <n v="0"/>
    <n v="0"/>
    <x v="0"/>
  </r>
  <r>
    <n v="1049"/>
    <x v="45"/>
    <x v="0"/>
    <x v="0"/>
    <x v="1"/>
    <x v="2"/>
    <x v="1"/>
    <s v="As Suwanna"/>
    <n v="33.234124999999999"/>
    <n v="35.442058000000003"/>
    <s v="No"/>
    <n v="500"/>
    <n v="500"/>
    <n v="1000"/>
    <x v="4"/>
    <n v="12777"/>
    <n v="12777"/>
    <n v="0"/>
    <n v="0"/>
    <x v="0"/>
  </r>
  <r>
    <n v="1050"/>
    <x v="13"/>
    <x v="1"/>
    <x v="1"/>
    <x v="1"/>
    <x v="2"/>
    <x v="1"/>
    <s v="Bayt Lif"/>
    <n v="33.136144000000002"/>
    <n v="35.331626"/>
    <s v="No"/>
    <n v="360"/>
    <n v="540"/>
    <n v="900"/>
    <x v="0"/>
    <n v="23890"/>
    <n v="23890"/>
    <n v="0"/>
    <n v="180"/>
    <x v="0"/>
  </r>
  <r>
    <n v="1051"/>
    <x v="46"/>
    <x v="0"/>
    <x v="0"/>
    <x v="1"/>
    <x v="2"/>
    <x v="1"/>
    <s v="Kafer Chouba"/>
    <n v="33.320022999999999"/>
    <n v="35.693764999999999"/>
    <s v="No"/>
    <n v="750"/>
    <n v="750"/>
    <n v="1500"/>
    <x v="4"/>
    <n v="22945"/>
    <n v="22945"/>
    <n v="0"/>
    <n v="0"/>
    <x v="0"/>
  </r>
  <r>
    <n v="1052"/>
    <x v="47"/>
    <x v="2"/>
    <x v="1"/>
    <x v="1"/>
    <x v="2"/>
    <x v="1"/>
    <s v="Aytit"/>
    <n v="33.226770999999999"/>
    <n v="35.307206999999998"/>
    <s v="No"/>
    <n v="85"/>
    <n v="85"/>
    <n v="170"/>
    <x v="3"/>
    <n v="7245"/>
    <n v="7245"/>
    <n v="0"/>
    <n v="0"/>
    <x v="0"/>
  </r>
  <r>
    <n v="1053"/>
    <x v="47"/>
    <x v="2"/>
    <x v="0"/>
    <x v="1"/>
    <x v="2"/>
    <x v="1"/>
    <s v="Dayr Amiss"/>
    <n v="33.200975"/>
    <n v="35.336562000000001"/>
    <s v="No"/>
    <n v="1175"/>
    <n v="1175"/>
    <n v="2350"/>
    <x v="0"/>
    <n v="7950"/>
    <n v="7950"/>
    <n v="0"/>
    <n v="0"/>
    <x v="0"/>
  </r>
  <r>
    <n v="1054"/>
    <x v="48"/>
    <x v="0"/>
    <x v="1"/>
    <x v="1"/>
    <x v="2"/>
    <x v="1"/>
    <s v="Aytarun"/>
    <n v="33.111060999999999"/>
    <n v="35.482827"/>
    <s v="Yes"/>
    <n v="4000"/>
    <n v="4000"/>
    <n v="8000"/>
    <x v="0"/>
    <n v="23000"/>
    <n v="23000"/>
    <n v="0"/>
    <n v="0"/>
    <x v="0"/>
  </r>
  <r>
    <n v="1055"/>
    <x v="49"/>
    <x v="0"/>
    <x v="1"/>
    <x v="1"/>
    <x v="2"/>
    <x v="1"/>
    <s v="Baraashit"/>
    <n v="33.175505000000001"/>
    <n v="35.442036000000002"/>
    <s v="No"/>
    <n v="200"/>
    <n v="450"/>
    <n v="650"/>
    <x v="0"/>
    <n v="19981"/>
    <n v="19981"/>
    <n v="0"/>
    <n v="250"/>
    <x v="0"/>
  </r>
  <r>
    <n v="1056"/>
    <x v="50"/>
    <x v="0"/>
    <x v="1"/>
    <x v="1"/>
    <x v="2"/>
    <x v="1"/>
    <s v="Kafer Hammam"/>
    <n v="33.340888999999997"/>
    <n v="35.672314999999998"/>
    <s v="No"/>
    <n v="500"/>
    <n v="500"/>
    <n v="1000"/>
    <x v="0"/>
    <n v="11420"/>
    <n v="11420"/>
    <n v="0"/>
    <n v="0"/>
    <x v="0"/>
  </r>
  <r>
    <n v="1057"/>
    <x v="51"/>
    <x v="2"/>
    <x v="1"/>
    <x v="1"/>
    <x v="2"/>
    <x v="1"/>
    <s v="Mazraat Al Maschrif"/>
    <n v="33.217218000000003"/>
    <n v="35.335920999999999"/>
    <s v="No"/>
    <n v="330"/>
    <n v="345"/>
    <n v="675"/>
    <x v="0"/>
    <n v="14770"/>
    <n v="14770"/>
    <n v="0"/>
    <n v="15"/>
    <x v="0"/>
  </r>
  <r>
    <n v="1058"/>
    <x v="38"/>
    <x v="2"/>
    <x v="0"/>
    <x v="1"/>
    <x v="2"/>
    <x v="1"/>
    <s v="Houla"/>
    <n v="33.206603000000001"/>
    <n v="35.51144"/>
    <s v="No"/>
    <n v="100"/>
    <n v="100"/>
    <n v="200"/>
    <x v="0"/>
    <n v="7002"/>
    <n v="7002"/>
    <n v="0"/>
    <n v="0"/>
    <x v="0"/>
  </r>
  <r>
    <n v="1059"/>
    <x v="52"/>
    <x v="0"/>
    <x v="1"/>
    <x v="2"/>
    <x v="3"/>
    <x v="1"/>
    <s v="Tyre"/>
    <n v="33.264173"/>
    <n v="35.211266999999999"/>
    <s v="No"/>
    <n v="40"/>
    <n v="35"/>
    <n v="75"/>
    <x v="4"/>
    <n v="9976"/>
    <n v="9976"/>
    <n v="0"/>
    <n v="-5"/>
    <x v="0"/>
  </r>
  <r>
    <n v="1060"/>
    <x v="53"/>
    <x v="0"/>
    <x v="1"/>
    <x v="1"/>
    <x v="2"/>
    <x v="1"/>
    <s v="Rabb Thalathine"/>
    <n v="33.249727"/>
    <n v="35.518144999999997"/>
    <s v="No"/>
    <n v="2500"/>
    <n v="2500"/>
    <n v="5000"/>
    <x v="8"/>
    <n v="15945"/>
    <n v="15945"/>
    <n v="0"/>
    <n v="0"/>
    <x v="0"/>
  </r>
  <r>
    <n v="1061"/>
    <x v="54"/>
    <x v="2"/>
    <x v="1"/>
    <x v="1"/>
    <x v="2"/>
    <x v="1"/>
    <s v="Dib'al"/>
    <n v="33.119213999999999"/>
    <n v="35.368682999999997"/>
    <s v="No"/>
    <n v="160"/>
    <n v="195"/>
    <n v="355"/>
    <x v="3"/>
    <n v="22088"/>
    <n v="22088"/>
    <n v="0"/>
    <n v="35"/>
    <x v="0"/>
  </r>
  <r>
    <n v="1062"/>
    <x v="55"/>
    <x v="0"/>
    <x v="1"/>
    <x v="1"/>
    <x v="3"/>
    <x v="1"/>
    <s v="At Tiri"/>
    <n v="33.141174999999997"/>
    <n v="35.398902999999997"/>
    <s v="No"/>
    <n v="200"/>
    <n v="200"/>
    <n v="400"/>
    <x v="0"/>
    <n v="11550"/>
    <n v="11550"/>
    <n v="0"/>
    <n v="0"/>
    <x v="0"/>
  </r>
  <r>
    <n v="1063"/>
    <x v="56"/>
    <x v="0"/>
    <x v="1"/>
    <x v="2"/>
    <x v="2"/>
    <x v="1"/>
    <s v="Marjayoun"/>
    <n v="33.35866"/>
    <n v="35.576369"/>
    <s v="No"/>
    <n v="12"/>
    <n v="13"/>
    <n v="25"/>
    <x v="8"/>
    <n v="9937"/>
    <n v="9937"/>
    <n v="0"/>
    <n v="1"/>
    <x v="0"/>
  </r>
  <r>
    <n v="1064"/>
    <x v="30"/>
    <x v="2"/>
    <x v="1"/>
    <x v="1"/>
    <x v="2"/>
    <x v="1"/>
    <s v="Marjayoun"/>
    <n v="33.35866"/>
    <n v="35.576369"/>
    <s v="No"/>
    <n v="123"/>
    <n v="122"/>
    <n v="245"/>
    <x v="0"/>
    <n v="15000"/>
    <n v="15000"/>
    <n v="0"/>
    <n v="-1"/>
    <x v="0"/>
  </r>
  <r>
    <n v="1065"/>
    <x v="57"/>
    <x v="2"/>
    <x v="1"/>
    <x v="1"/>
    <x v="2"/>
    <x v="1"/>
    <s v="Kafra"/>
    <n v="33.171892"/>
    <n v="35.348655999999998"/>
    <s v="No"/>
    <n v="160"/>
    <n v="240"/>
    <n v="400"/>
    <x v="3"/>
    <n v="8862"/>
    <n v="8862"/>
    <n v="0"/>
    <n v="80"/>
    <x v="0"/>
  </r>
  <r>
    <n v="1066"/>
    <x v="41"/>
    <x v="2"/>
    <x v="0"/>
    <x v="1"/>
    <x v="2"/>
    <x v="1"/>
    <s v="Yaroun"/>
    <n v="33.082135000000001"/>
    <n v="35.421242999999997"/>
    <s v="Yes"/>
    <n v="1750"/>
    <n v="1750"/>
    <n v="3500"/>
    <x v="0"/>
    <n v="1500"/>
    <n v="1500"/>
    <n v="0"/>
    <n v="0"/>
    <x v="0"/>
  </r>
  <r>
    <n v="1067"/>
    <x v="58"/>
    <x v="2"/>
    <x v="2"/>
    <x v="1"/>
    <x v="2"/>
    <x v="1"/>
    <s v="Chebaa"/>
    <n v="33.349831999999999"/>
    <n v="35.748932000000003"/>
    <s v="Yes"/>
    <n v="30"/>
    <n v="0"/>
    <n v="30"/>
    <x v="2"/>
    <n v="20278"/>
    <n v="20278"/>
    <n v="0"/>
    <n v="-30"/>
    <x v="0"/>
  </r>
  <r>
    <n v="1068"/>
    <x v="59"/>
    <x v="2"/>
    <x v="1"/>
    <x v="1"/>
    <x v="2"/>
    <x v="1"/>
    <s v="Shaqra"/>
    <n v="33.178851000000002"/>
    <n v="35.469143000000003"/>
    <s v="No"/>
    <n v="450"/>
    <n v="450"/>
    <n v="900"/>
    <x v="0"/>
    <n v="10475"/>
    <n v="10475"/>
    <n v="0"/>
    <n v="0"/>
    <x v="0"/>
  </r>
  <r>
    <n v="1069"/>
    <x v="60"/>
    <x v="0"/>
    <x v="1"/>
    <x v="0"/>
    <x v="3"/>
    <x v="1"/>
    <s v="Sector West Area"/>
    <n v="33.119188999999999"/>
    <n v="35.430871000000003"/>
    <s v="No"/>
    <n v="7"/>
    <n v="18"/>
    <n v="25"/>
    <x v="2"/>
    <n v="8718"/>
    <n v="8600"/>
    <n v="-118"/>
    <n v="11"/>
    <x v="0"/>
  </r>
  <r>
    <n v="1070"/>
    <x v="61"/>
    <x v="2"/>
    <x v="1"/>
    <x v="1"/>
    <x v="2"/>
    <x v="1"/>
    <s v="El Meri"/>
    <n v="33.317901999999997"/>
    <n v="35.644421000000001"/>
    <s v="Yes"/>
    <n v="1750"/>
    <n v="1750"/>
    <n v="3500"/>
    <x v="2"/>
    <n v="15150"/>
    <n v="15150"/>
    <n v="0"/>
    <n v="0"/>
    <x v="0"/>
  </r>
  <r>
    <n v="1071"/>
    <x v="62"/>
    <x v="0"/>
    <x v="0"/>
    <x v="1"/>
    <x v="2"/>
    <x v="1"/>
    <s v="Marjayoun"/>
    <n v="33.35866"/>
    <n v="35.576369"/>
    <s v="No"/>
    <n v="8"/>
    <n v="0"/>
    <n v="8"/>
    <x v="6"/>
    <n v="25000"/>
    <n v="25000"/>
    <n v="0"/>
    <n v="-8"/>
    <x v="0"/>
  </r>
  <r>
    <n v="1072"/>
    <x v="63"/>
    <x v="2"/>
    <x v="1"/>
    <x v="1"/>
    <x v="2"/>
    <x v="1"/>
    <s v="Yanuh"/>
    <n v="33.259205000000001"/>
    <n v="35.303128000000001"/>
    <s v="No"/>
    <n v="900"/>
    <n v="1100"/>
    <n v="2000"/>
    <x v="0"/>
    <n v="24679"/>
    <n v="24679"/>
    <n v="0"/>
    <n v="200"/>
    <x v="0"/>
  </r>
  <r>
    <n v="1073"/>
    <x v="64"/>
    <x v="0"/>
    <x v="1"/>
    <x v="1"/>
    <x v="2"/>
    <x v="1"/>
    <s v="Wadi Hujeir"/>
    <n v="33.35866"/>
    <n v="35.576369"/>
    <s v="Yes"/>
    <n v="20000"/>
    <n v="20000"/>
    <n v="40000"/>
    <x v="8"/>
    <n v="25000"/>
    <n v="25000"/>
    <n v="0"/>
    <n v="0"/>
    <x v="0"/>
  </r>
  <r>
    <n v="1074"/>
    <x v="65"/>
    <x v="2"/>
    <x v="1"/>
    <x v="1"/>
    <x v="2"/>
    <x v="1"/>
    <s v="Tallusah"/>
    <n v="33.229801000000002"/>
    <n v="35.487234999999998"/>
    <s v="No"/>
    <n v="1650"/>
    <n v="1650"/>
    <n v="3300"/>
    <x v="0"/>
    <n v="15326"/>
    <n v="15326"/>
    <n v="0"/>
    <n v="0"/>
    <x v="0"/>
  </r>
  <r>
    <n v="1075"/>
    <x v="54"/>
    <x v="2"/>
    <x v="1"/>
    <x v="1"/>
    <x v="2"/>
    <x v="1"/>
    <s v="As Siddiqin"/>
    <n v="33.187044"/>
    <n v="35.308273"/>
    <s v="No"/>
    <n v="104"/>
    <n v="104"/>
    <n v="208"/>
    <x v="3"/>
    <n v="18463"/>
    <n v="18463"/>
    <n v="0"/>
    <n v="0"/>
    <x v="0"/>
  </r>
  <r>
    <n v="1076"/>
    <x v="29"/>
    <x v="0"/>
    <x v="1"/>
    <x v="1"/>
    <x v="2"/>
    <x v="1"/>
    <s v="Al Bustan"/>
    <n v="33.101041000000002"/>
    <n v="35.254747000000002"/>
    <s v="Yes"/>
    <n v="43"/>
    <n v="63"/>
    <n v="106"/>
    <x v="3"/>
    <n v="12792"/>
    <n v="12792"/>
    <n v="0"/>
    <n v="20"/>
    <x v="0"/>
  </r>
  <r>
    <n v="1077"/>
    <x v="30"/>
    <x v="2"/>
    <x v="1"/>
    <x v="1"/>
    <x v="2"/>
    <x v="1"/>
    <s v="Majdal Silim"/>
    <n v="33.217986000000003"/>
    <n v="35.465364999999998"/>
    <s v="No"/>
    <n v="7500"/>
    <n v="7500"/>
    <n v="15000"/>
    <x v="0"/>
    <n v="15000"/>
    <n v="15000"/>
    <n v="0"/>
    <n v="0"/>
    <x v="0"/>
  </r>
  <r>
    <n v="1078"/>
    <x v="38"/>
    <x v="2"/>
    <x v="0"/>
    <x v="1"/>
    <x v="2"/>
    <x v="1"/>
    <s v="Adshit Al Qusayr"/>
    <n v="33.269356000000002"/>
    <n v="35.488495999999998"/>
    <s v="No"/>
    <n v="500"/>
    <n v="500"/>
    <n v="1000"/>
    <x v="0"/>
    <n v="18554"/>
    <n v="18554"/>
    <n v="0"/>
    <n v="0"/>
    <x v="0"/>
  </r>
  <r>
    <n v="1079"/>
    <x v="66"/>
    <x v="0"/>
    <x v="1"/>
    <x v="1"/>
    <x v="2"/>
    <x v="1"/>
    <s v="At Taibe"/>
    <n v="33.278683000000001"/>
    <n v="35.519038000000002"/>
    <s v="No"/>
    <n v="2500"/>
    <n v="2500"/>
    <n v="5000"/>
    <x v="0"/>
    <n v="20000"/>
    <n v="20000"/>
    <n v="0"/>
    <n v="0"/>
    <x v="0"/>
  </r>
  <r>
    <n v="1080"/>
    <x v="59"/>
    <x v="2"/>
    <x v="4"/>
    <x v="2"/>
    <x v="3"/>
    <x v="1"/>
    <s v="Tyre"/>
    <n v="33.264173"/>
    <n v="35.211266999999999"/>
    <s v="No"/>
    <n v="0"/>
    <n v="1650"/>
    <n v="1650"/>
    <x v="1"/>
    <n v="10670"/>
    <n v="10670"/>
    <n v="0"/>
    <n v="1650"/>
    <x v="0"/>
  </r>
  <r>
    <n v="1081"/>
    <x v="67"/>
    <x v="2"/>
    <x v="1"/>
    <x v="1"/>
    <x v="2"/>
    <x v="1"/>
    <s v="Wadi Jilo"/>
    <n v="33.250591"/>
    <n v="35.296796999999998"/>
    <s v="No"/>
    <n v="750"/>
    <n v="750"/>
    <n v="1500"/>
    <x v="0"/>
    <n v="24775"/>
    <n v="24775"/>
    <n v="0"/>
    <n v="0"/>
    <x v="0"/>
  </r>
  <r>
    <n v="1082"/>
    <x v="41"/>
    <x v="2"/>
    <x v="1"/>
    <x v="1"/>
    <x v="2"/>
    <x v="1"/>
    <s v="Aytarun"/>
    <n v="33.111060999999999"/>
    <n v="35.482827"/>
    <s v="Yes"/>
    <n v="116"/>
    <n v="174"/>
    <n v="290"/>
    <x v="3"/>
    <n v="24587"/>
    <n v="24587"/>
    <n v="0"/>
    <n v="58"/>
    <x v="0"/>
  </r>
  <r>
    <n v="1083"/>
    <x v="60"/>
    <x v="0"/>
    <x v="1"/>
    <x v="1"/>
    <x v="2"/>
    <x v="1"/>
    <s v="Humayri"/>
    <n v="33.296574"/>
    <n v="35.350172999999998"/>
    <s v="No"/>
    <n v="81"/>
    <n v="122"/>
    <n v="203"/>
    <x v="3"/>
    <n v="9240"/>
    <n v="9240"/>
    <n v="0"/>
    <n v="41"/>
    <x v="0"/>
  </r>
  <r>
    <n v="1084"/>
    <x v="68"/>
    <x v="0"/>
    <x v="1"/>
    <x v="1"/>
    <x v="2"/>
    <x v="1"/>
    <s v="Ayta Ash Sha'b"/>
    <n v="33.096217000000003"/>
    <n v="35.341715000000001"/>
    <s v="Yes"/>
    <n v="66"/>
    <n v="99"/>
    <n v="165"/>
    <x v="3"/>
    <n v="24852"/>
    <n v="24852"/>
    <n v="0"/>
    <n v="33"/>
    <x v="0"/>
  </r>
  <r>
    <n v="1085"/>
    <x v="69"/>
    <x v="0"/>
    <x v="0"/>
    <x v="1"/>
    <x v="2"/>
    <x v="1"/>
    <s v="Mahrunah"/>
    <n v="33.215921999999999"/>
    <n v="35.344816000000002"/>
    <s v="No"/>
    <n v="650"/>
    <n v="650"/>
    <n v="1300"/>
    <x v="0"/>
    <n v="21014"/>
    <n v="21014"/>
    <n v="0"/>
    <n v="0"/>
    <x v="0"/>
  </r>
  <r>
    <n v="1086"/>
    <x v="70"/>
    <x v="0"/>
    <x v="0"/>
    <x v="1"/>
    <x v="2"/>
    <x v="1"/>
    <s v="Kaokaba"/>
    <n v="33.387785999999998"/>
    <n v="35.632739999999998"/>
    <s v="Yes"/>
    <n v="2000"/>
    <n v="2000"/>
    <n v="4000"/>
    <x v="0"/>
    <n v="15146"/>
    <n v="15146"/>
    <n v="0"/>
    <n v="0"/>
    <x v="0"/>
  </r>
  <r>
    <n v="1087"/>
    <x v="71"/>
    <x v="0"/>
    <x v="1"/>
    <x v="1"/>
    <x v="2"/>
    <x v="1"/>
    <s v="At Tiri"/>
    <n v="33.141174999999997"/>
    <n v="35.398902999999997"/>
    <s v="No"/>
    <n v="200"/>
    <n v="200"/>
    <n v="400"/>
    <x v="0"/>
    <n v="10670"/>
    <n v="10670"/>
    <n v="0"/>
    <n v="0"/>
    <x v="0"/>
  </r>
  <r>
    <n v="1088"/>
    <x v="33"/>
    <x v="0"/>
    <x v="0"/>
    <x v="1"/>
    <x v="2"/>
    <x v="1"/>
    <s v="Khiam"/>
    <n v="33.317906999999998"/>
    <n v="35.602925999999997"/>
    <s v="Yes"/>
    <n v="3600"/>
    <n v="3600"/>
    <n v="7200"/>
    <x v="0"/>
    <n v="21660"/>
    <n v="21660"/>
    <n v="0"/>
    <n v="0"/>
    <x v="0"/>
  </r>
  <r>
    <n v="1089"/>
    <x v="72"/>
    <x v="0"/>
    <x v="0"/>
    <x v="1"/>
    <x v="2"/>
    <x v="1"/>
    <s v="Shaqra"/>
    <n v="33.178851000000002"/>
    <n v="35.469143000000003"/>
    <s v="Yes"/>
    <n v="6000"/>
    <n v="6000"/>
    <n v="12000"/>
    <x v="3"/>
    <n v="5100"/>
    <n v="5100"/>
    <n v="0"/>
    <n v="0"/>
    <x v="0"/>
  </r>
  <r>
    <n v="1090"/>
    <x v="57"/>
    <x v="2"/>
    <x v="4"/>
    <x v="2"/>
    <x v="3"/>
    <x v="1"/>
    <s v="As Suwanna"/>
    <n v="33.234124999999999"/>
    <n v="35.442058000000003"/>
    <s v="No"/>
    <n v="0"/>
    <n v="20"/>
    <n v="20"/>
    <x v="1"/>
    <n v="1300"/>
    <n v="1300"/>
    <n v="0"/>
    <n v="20"/>
    <x v="0"/>
  </r>
  <r>
    <n v="1091"/>
    <x v="46"/>
    <x v="0"/>
    <x v="4"/>
    <x v="0"/>
    <x v="3"/>
    <x v="1"/>
    <s v="Tyre Area"/>
    <n v="33.264173"/>
    <n v="35.211266999999999"/>
    <s v="No"/>
    <n v="56"/>
    <n v="57"/>
    <n v="113"/>
    <x v="3"/>
    <n v="10460"/>
    <n v="10460"/>
    <n v="0"/>
    <n v="1"/>
    <x v="0"/>
  </r>
  <r>
    <n v="1092"/>
    <x v="73"/>
    <x v="0"/>
    <x v="5"/>
    <x v="0"/>
    <x v="2"/>
    <x v="1"/>
    <s v="Sector West Area"/>
    <n v="33.301405000000003"/>
    <n v="35.309511999999998"/>
    <s v="No"/>
    <n v="1200"/>
    <n v="1800"/>
    <n v="3000"/>
    <x v="3"/>
    <n v="5890"/>
    <n v="5890"/>
    <n v="0"/>
    <n v="600"/>
    <x v="0"/>
  </r>
  <r>
    <n v="1093"/>
    <x v="28"/>
    <x v="0"/>
    <x v="1"/>
    <x v="1"/>
    <x v="2"/>
    <x v="1"/>
    <s v="Bafliyah"/>
    <n v="33.261000000000003"/>
    <n v="35.365969"/>
    <s v="No"/>
    <n v="2000"/>
    <n v="2000"/>
    <n v="4000"/>
    <x v="0"/>
    <n v="18140"/>
    <n v="18140"/>
    <n v="0"/>
    <n v="0"/>
    <x v="0"/>
  </r>
  <r>
    <n v="1094"/>
    <x v="74"/>
    <x v="0"/>
    <x v="0"/>
    <x v="1"/>
    <x v="2"/>
    <x v="1"/>
    <s v="Rachaya Al Foukhar"/>
    <n v="33.352378999999999"/>
    <n v="35.653644999999997"/>
    <s v="Yes"/>
    <n v="60"/>
    <n v="65"/>
    <n v="125"/>
    <x v="0"/>
    <n v="13000"/>
    <n v="13000"/>
    <n v="0"/>
    <n v="5"/>
    <x v="0"/>
  </r>
  <r>
    <n v="1095"/>
    <x v="75"/>
    <x v="1"/>
    <x v="0"/>
    <x v="1"/>
    <x v="2"/>
    <x v="1"/>
    <s v="Naqoura"/>
    <n v="33.109009"/>
    <n v="35.130406999999998"/>
    <s v="Yes"/>
    <n v="2400"/>
    <n v="2400"/>
    <n v="4800"/>
    <x v="3"/>
    <n v="24660"/>
    <n v="24660"/>
    <n v="0"/>
    <n v="0"/>
    <x v="0"/>
  </r>
  <r>
    <n v="1096"/>
    <x v="0"/>
    <x v="0"/>
    <x v="0"/>
    <x v="1"/>
    <x v="2"/>
    <x v="1"/>
    <s v="Abou Qamha"/>
    <n v="33.381377999999998"/>
    <n v="35.656886"/>
    <s v="Yes"/>
    <n v="75"/>
    <n v="75"/>
    <n v="150"/>
    <x v="3"/>
    <n v="3400"/>
    <n v="3400"/>
    <n v="0"/>
    <n v="0"/>
    <x v="0"/>
  </r>
  <r>
    <n v="1097"/>
    <x v="76"/>
    <x v="0"/>
    <x v="0"/>
    <x v="1"/>
    <x v="2"/>
    <x v="1"/>
    <s v="Markaba"/>
    <n v="33.231195999999997"/>
    <n v="35.514848999999998"/>
    <s v="Yes"/>
    <n v="7500"/>
    <n v="7500"/>
    <n v="15000"/>
    <x v="3"/>
    <n v="15000"/>
    <n v="15000"/>
    <n v="0"/>
    <n v="0"/>
    <x v="0"/>
  </r>
  <r>
    <n v="1098"/>
    <x v="77"/>
    <x v="2"/>
    <x v="0"/>
    <x v="1"/>
    <x v="2"/>
    <x v="1"/>
    <s v="Hanin"/>
    <n v="33.103284000000002"/>
    <n v="35.374721000000001"/>
    <s v="No"/>
    <n v="750"/>
    <n v="750"/>
    <n v="1500"/>
    <x v="3"/>
    <n v="11100"/>
    <n v="11100"/>
    <n v="0"/>
    <n v="0"/>
    <x v="0"/>
  </r>
  <r>
    <n v="1099"/>
    <x v="78"/>
    <x v="2"/>
    <x v="1"/>
    <x v="1"/>
    <x v="2"/>
    <x v="1"/>
    <s v="Dayr Kifa"/>
    <n v="33.255868"/>
    <n v="35.404767999999997"/>
    <s v="No"/>
    <n v="200"/>
    <n v="200"/>
    <n v="400"/>
    <x v="3"/>
    <n v="10907"/>
    <n v="10907"/>
    <n v="0"/>
    <n v="0"/>
    <x v="0"/>
  </r>
  <r>
    <n v="1100"/>
    <x v="77"/>
    <x v="2"/>
    <x v="4"/>
    <x v="0"/>
    <x v="2"/>
    <x v="1"/>
    <s v="Naqoura"/>
    <n v="33.109009"/>
    <n v="35.130406999999998"/>
    <s v="Yes"/>
    <n v="12"/>
    <n v="0"/>
    <n v="12"/>
    <x v="4"/>
    <n v="2406"/>
    <n v="2406"/>
    <n v="0"/>
    <n v="-12"/>
    <x v="0"/>
  </r>
  <r>
    <n v="1101"/>
    <x v="79"/>
    <x v="2"/>
    <x v="4"/>
    <x v="0"/>
    <x v="3"/>
    <x v="1"/>
    <s v="Deir Mimess"/>
    <n v="33.299737"/>
    <n v="35.547508999999998"/>
    <s v="No"/>
    <n v="0"/>
    <n v="30"/>
    <n v="30"/>
    <x v="1"/>
    <n v="4400"/>
    <n v="4400"/>
    <n v="0"/>
    <n v="30"/>
    <x v="0"/>
  </r>
  <r>
    <n v="1102"/>
    <x v="76"/>
    <x v="0"/>
    <x v="1"/>
    <x v="1"/>
    <x v="2"/>
    <x v="1"/>
    <s v="Sribbin"/>
    <n v="33.155467000000002"/>
    <n v="35.360635000000002"/>
    <s v="No"/>
    <n v="90"/>
    <n v="90"/>
    <n v="180"/>
    <x v="0"/>
    <n v="11440"/>
    <n v="11440"/>
    <n v="0"/>
    <n v="0"/>
    <x v="0"/>
  </r>
  <r>
    <n v="1103"/>
    <x v="80"/>
    <x v="2"/>
    <x v="2"/>
    <x v="1"/>
    <x v="2"/>
    <x v="1"/>
    <s v="Bidyas"/>
    <n v="33.314912999999997"/>
    <n v="35.300064999999996"/>
    <s v="No"/>
    <n v="1500"/>
    <n v="1000"/>
    <n v="2500"/>
    <x v="8"/>
    <n v="22013"/>
    <n v="22013"/>
    <n v="0"/>
    <n v="-500"/>
    <x v="0"/>
  </r>
  <r>
    <n v="1104"/>
    <x v="81"/>
    <x v="0"/>
    <x v="1"/>
    <x v="1"/>
    <x v="2"/>
    <x v="1"/>
    <s v="Maarub"/>
    <n v="33.283712999999999"/>
    <n v="35.338769999999997"/>
    <s v="No"/>
    <n v="3500"/>
    <n v="3000"/>
    <n v="6500"/>
    <x v="8"/>
    <n v="22700"/>
    <n v="22700"/>
    <n v="0"/>
    <n v="-500"/>
    <x v="0"/>
  </r>
  <r>
    <n v="1105"/>
    <x v="82"/>
    <x v="2"/>
    <x v="4"/>
    <x v="0"/>
    <x v="3"/>
    <x v="1"/>
    <s v="Abbasiyyah"/>
    <n v="33.297820999999999"/>
    <n v="35.270780000000002"/>
    <s v="No"/>
    <n v="0"/>
    <n v="25"/>
    <n v="25"/>
    <x v="1"/>
    <n v="5100"/>
    <n v="5100"/>
    <n v="0"/>
    <n v="25"/>
    <x v="0"/>
  </r>
  <r>
    <n v="1106"/>
    <x v="60"/>
    <x v="0"/>
    <x v="2"/>
    <x v="1"/>
    <x v="2"/>
    <x v="1"/>
    <s v="Tyre"/>
    <n v="33.264173"/>
    <n v="35.211266999999999"/>
    <s v="No"/>
    <n v="44"/>
    <n v="43"/>
    <n v="87"/>
    <x v="0"/>
    <n v="23726"/>
    <n v="23726"/>
    <n v="0"/>
    <n v="-1"/>
    <x v="0"/>
  </r>
  <r>
    <n v="1107"/>
    <x v="83"/>
    <x v="2"/>
    <x v="0"/>
    <x v="1"/>
    <x v="2"/>
    <x v="1"/>
    <s v="Tyre Caza"/>
    <n v="33.368650000000002"/>
    <n v="35.654535000000003"/>
    <s v="Yes"/>
    <n v="600"/>
    <n v="600"/>
    <n v="1200"/>
    <x v="0"/>
    <n v="13000"/>
    <n v="13000"/>
    <n v="0"/>
    <n v="0"/>
    <x v="0"/>
  </r>
  <r>
    <n v="1108"/>
    <x v="66"/>
    <x v="0"/>
    <x v="0"/>
    <x v="1"/>
    <x v="2"/>
    <x v="1"/>
    <s v="Arzun"/>
    <n v="33.282103999999997"/>
    <n v="35.381830000000001"/>
    <s v="No"/>
    <n v="1500"/>
    <n v="1825"/>
    <n v="3325"/>
    <x v="0"/>
    <n v="21953"/>
    <n v="21953"/>
    <n v="0"/>
    <n v="325"/>
    <x v="0"/>
  </r>
  <r>
    <n v="1109"/>
    <x v="84"/>
    <x v="1"/>
    <x v="2"/>
    <x v="1"/>
    <x v="2"/>
    <x v="1"/>
    <s v="Qabrikha"/>
    <n v="33.250518999999997"/>
    <n v="35.464283000000002"/>
    <s v="No"/>
    <n v="1400"/>
    <n v="1400"/>
    <n v="2800"/>
    <x v="0"/>
    <n v="16900"/>
    <n v="16900"/>
    <n v="0"/>
    <n v="0"/>
    <x v="0"/>
  </r>
  <r>
    <n v="1110"/>
    <x v="85"/>
    <x v="2"/>
    <x v="0"/>
    <x v="1"/>
    <x v="2"/>
    <x v="1"/>
    <s v="Al Adeisse"/>
    <n v="33.248151999999997"/>
    <n v="35.538463"/>
    <s v="No"/>
    <n v="2000"/>
    <n v="2000"/>
    <n v="4000"/>
    <x v="0"/>
    <n v="15000"/>
    <n v="15000"/>
    <n v="0"/>
    <n v="0"/>
    <x v="0"/>
  </r>
  <r>
    <n v="1111"/>
    <x v="86"/>
    <x v="2"/>
    <x v="2"/>
    <x v="1"/>
    <x v="2"/>
    <x v="1"/>
    <s v="Klayaa"/>
    <n v="33.332428"/>
    <n v="35.561736000000003"/>
    <s v="No"/>
    <n v="2900"/>
    <n v="2960"/>
    <n v="5860"/>
    <x v="0"/>
    <n v="9950"/>
    <n v="9950"/>
    <n v="0"/>
    <n v="60"/>
    <x v="0"/>
  </r>
  <r>
    <n v="1112"/>
    <x v="32"/>
    <x v="2"/>
    <x v="0"/>
    <x v="1"/>
    <x v="2"/>
    <x v="1"/>
    <s v="Marwahin"/>
    <n v="33.116236999999998"/>
    <n v="35.285274000000001"/>
    <s v="Yes"/>
    <n v="200"/>
    <n v="0"/>
    <n v="200"/>
    <x v="4"/>
    <n v="24990"/>
    <n v="24990"/>
    <n v="0"/>
    <n v="-200"/>
    <x v="0"/>
  </r>
  <r>
    <n v="1113"/>
    <x v="87"/>
    <x v="2"/>
    <x v="1"/>
    <x v="1"/>
    <x v="2"/>
    <x v="1"/>
    <s v="Marjayoun"/>
    <n v="33.35866"/>
    <n v="35.576369"/>
    <s v="No"/>
    <n v="97"/>
    <n v="130"/>
    <n v="227"/>
    <x v="3"/>
    <n v="9006"/>
    <n v="9006"/>
    <n v="0"/>
    <n v="33"/>
    <x v="0"/>
  </r>
  <r>
    <n v="1114"/>
    <x v="33"/>
    <x v="0"/>
    <x v="0"/>
    <x v="1"/>
    <x v="2"/>
    <x v="1"/>
    <s v="Blida"/>
    <n v="33.134143999999999"/>
    <n v="35.507446999999999"/>
    <s v="Yes"/>
    <n v="800"/>
    <n v="700"/>
    <n v="1500"/>
    <x v="4"/>
    <n v="15000"/>
    <n v="150000"/>
    <n v="135000"/>
    <n v="-100"/>
    <x v="1"/>
  </r>
  <r>
    <n v="1115"/>
    <x v="81"/>
    <x v="0"/>
    <x v="1"/>
    <x v="1"/>
    <x v="2"/>
    <x v="1"/>
    <s v="Ghanduriyah"/>
    <n v="33.275525000000002"/>
    <n v="35.435651"/>
    <s v="No"/>
    <n v="25"/>
    <n v="22"/>
    <n v="47"/>
    <x v="3"/>
    <n v="14483"/>
    <n v="14483"/>
    <n v="0"/>
    <n v="-3"/>
    <x v="0"/>
  </r>
  <r>
    <n v="1116"/>
    <x v="88"/>
    <x v="0"/>
    <x v="4"/>
    <x v="2"/>
    <x v="3"/>
    <x v="1"/>
    <s v="Sector West Area"/>
    <n v="33.301405000000003"/>
    <n v="35.309511999999998"/>
    <s v="No"/>
    <n v="1480"/>
    <n v="1480"/>
    <n v="2960"/>
    <x v="3"/>
    <n v="9508"/>
    <n v="9508"/>
    <n v="0"/>
    <n v="0"/>
    <x v="0"/>
  </r>
  <r>
    <n v="1117"/>
    <x v="89"/>
    <x v="0"/>
    <x v="4"/>
    <x v="2"/>
    <x v="3"/>
    <x v="1"/>
    <s v="Tyre"/>
    <n v="33.264173"/>
    <n v="35.211266999999999"/>
    <s v="No"/>
    <n v="0"/>
    <n v="28"/>
    <n v="28"/>
    <x v="1"/>
    <n v="5373"/>
    <n v="5373"/>
    <n v="0"/>
    <n v="28"/>
    <x v="0"/>
  </r>
  <r>
    <n v="1118"/>
    <x v="90"/>
    <x v="2"/>
    <x v="1"/>
    <x v="1"/>
    <x v="2"/>
    <x v="1"/>
    <s v="Kunin"/>
    <n v="33.147264"/>
    <n v="35.452190999999999"/>
    <s v="No"/>
    <n v="1800"/>
    <n v="1700"/>
    <n v="3500"/>
    <x v="0"/>
    <n v="8712"/>
    <n v="8712"/>
    <n v="0"/>
    <n v="-100"/>
    <x v="0"/>
  </r>
  <r>
    <n v="1119"/>
    <x v="91"/>
    <x v="2"/>
    <x v="4"/>
    <x v="2"/>
    <x v="2"/>
    <x v="1"/>
    <s v="As Siddiqin"/>
    <n v="33.187044"/>
    <n v="35.308273"/>
    <s v="No"/>
    <n v="9"/>
    <n v="16"/>
    <n v="25"/>
    <x v="4"/>
    <n v="6960"/>
    <n v="6960"/>
    <n v="0"/>
    <n v="7"/>
    <x v="0"/>
  </r>
  <r>
    <n v="1120"/>
    <x v="92"/>
    <x v="0"/>
    <x v="1"/>
    <x v="1"/>
    <x v="2"/>
    <x v="1"/>
    <s v="Deir Siriane"/>
    <n v="33.293309000000001"/>
    <n v="35.500436000000001"/>
    <s v="No"/>
    <n v="1500"/>
    <n v="1500"/>
    <n v="3000"/>
    <x v="0"/>
    <n v="10000"/>
    <n v="10000"/>
    <n v="0"/>
    <n v="0"/>
    <x v="0"/>
  </r>
  <r>
    <n v="1121"/>
    <x v="93"/>
    <x v="2"/>
    <x v="1"/>
    <x v="1"/>
    <x v="2"/>
    <x v="1"/>
    <s v="Qana"/>
    <n v="33.207962999999999"/>
    <n v="35.300185999999997"/>
    <s v="No"/>
    <n v="2000"/>
    <n v="2000"/>
    <n v="4000"/>
    <x v="0"/>
    <n v="5998"/>
    <n v="5988"/>
    <n v="-10"/>
    <n v="0"/>
    <x v="0"/>
  </r>
  <r>
    <n v="1122"/>
    <x v="92"/>
    <x v="0"/>
    <x v="1"/>
    <x v="1"/>
    <x v="2"/>
    <x v="1"/>
    <s v="Hebbariye"/>
    <n v="33.356160000000003"/>
    <n v="35.699407999999998"/>
    <s v="Yes"/>
    <n v="2000"/>
    <n v="2000"/>
    <n v="4000"/>
    <x v="8"/>
    <n v="13000"/>
    <n v="13000"/>
    <n v="0"/>
    <n v="0"/>
    <x v="0"/>
  </r>
  <r>
    <n v="1123"/>
    <x v="93"/>
    <x v="2"/>
    <x v="1"/>
    <x v="1"/>
    <x v="2"/>
    <x v="1"/>
    <s v="Kafer Hammam"/>
    <n v="33.340888999999997"/>
    <n v="35.672314999999998"/>
    <s v="Yes"/>
    <n v="1800"/>
    <n v="1200"/>
    <n v="3000"/>
    <x v="8"/>
    <n v="13000"/>
    <n v="13000"/>
    <n v="0"/>
    <n v="-600"/>
    <x v="0"/>
  </r>
  <r>
    <n v="1124"/>
    <x v="51"/>
    <x v="2"/>
    <x v="1"/>
    <x v="1"/>
    <x v="2"/>
    <x v="1"/>
    <s v="Tyre"/>
    <n v="33.264173"/>
    <n v="35.211266999999999"/>
    <s v="No"/>
    <n v="20"/>
    <n v="0"/>
    <n v="20"/>
    <x v="8"/>
    <n v="4545"/>
    <n v="4545"/>
    <n v="0"/>
    <n v="-20"/>
    <x v="0"/>
  </r>
  <r>
    <n v="1125"/>
    <x v="76"/>
    <x v="0"/>
    <x v="4"/>
    <x v="2"/>
    <x v="3"/>
    <x v="1"/>
    <s v="Ayta Ash Sha'b"/>
    <n v="33.096217000000003"/>
    <n v="35.341715000000001"/>
    <s v="Yes"/>
    <n v="660"/>
    <n v="665"/>
    <n v="1325"/>
    <x v="4"/>
    <n v="4667"/>
    <n v="4667"/>
    <n v="0"/>
    <n v="5"/>
    <x v="0"/>
  </r>
  <r>
    <n v="1126"/>
    <x v="94"/>
    <x v="2"/>
    <x v="1"/>
    <x v="1"/>
    <x v="3"/>
    <x v="1"/>
    <s v="At Taibe"/>
    <n v="33.278683000000001"/>
    <n v="35.519038000000002"/>
    <s v="No"/>
    <n v="32"/>
    <n v="33"/>
    <n v="65"/>
    <x v="0"/>
    <n v="5738"/>
    <n v="5738"/>
    <n v="0"/>
    <n v="1"/>
    <x v="0"/>
  </r>
  <r>
    <n v="1127"/>
    <x v="37"/>
    <x v="0"/>
    <x v="2"/>
    <x v="1"/>
    <x v="2"/>
    <x v="1"/>
    <s v="Khiam"/>
    <n v="33.317906999999998"/>
    <n v="35.602925999999997"/>
    <s v="Yes"/>
    <n v="19"/>
    <n v="0"/>
    <n v="19"/>
    <x v="8"/>
    <n v="9984"/>
    <n v="9984"/>
    <n v="0"/>
    <n v="-19"/>
    <x v="0"/>
  </r>
  <r>
    <n v="1128"/>
    <x v="95"/>
    <x v="0"/>
    <x v="1"/>
    <x v="1"/>
    <x v="2"/>
    <x v="1"/>
    <s v="Houla"/>
    <n v="33.206603000000001"/>
    <n v="35.51144"/>
    <s v="No"/>
    <n v="186"/>
    <n v="189"/>
    <n v="375"/>
    <x v="3"/>
    <n v="15000"/>
    <n v="15000"/>
    <n v="0"/>
    <n v="3"/>
    <x v="0"/>
  </r>
  <r>
    <n v="1129"/>
    <x v="96"/>
    <x v="2"/>
    <x v="1"/>
    <x v="1"/>
    <x v="2"/>
    <x v="1"/>
    <s v="Qallwiyah"/>
    <n v="33.251033"/>
    <n v="35.419989000000001"/>
    <s v="No"/>
    <n v="124"/>
    <n v="125"/>
    <n v="249"/>
    <x v="3"/>
    <n v="1500"/>
    <n v="1500"/>
    <n v="0"/>
    <n v="1"/>
    <x v="0"/>
  </r>
  <r>
    <n v="1130"/>
    <x v="97"/>
    <x v="0"/>
    <x v="0"/>
    <x v="1"/>
    <x v="2"/>
    <x v="1"/>
    <s v="Kafer Chouba"/>
    <n v="33.320022999999999"/>
    <n v="35.693764999999999"/>
    <s v="Yes"/>
    <n v="2900"/>
    <n v="2900"/>
    <n v="5800"/>
    <x v="0"/>
    <n v="20000"/>
    <n v="20000"/>
    <n v="0"/>
    <n v="0"/>
    <x v="0"/>
  </r>
  <r>
    <n v="1131"/>
    <x v="98"/>
    <x v="3"/>
    <x v="3"/>
    <x v="1"/>
    <x v="2"/>
    <x v="1"/>
    <s v="Sector West Area"/>
    <n v="33.264173"/>
    <n v="35.211266999999999"/>
    <s v="No"/>
    <n v="175"/>
    <n v="175"/>
    <n v="350"/>
    <x v="6"/>
    <n v="16150"/>
    <n v="8075"/>
    <n v="-8075"/>
    <n v="0"/>
    <x v="0"/>
  </r>
  <r>
    <n v="1132"/>
    <x v="99"/>
    <x v="2"/>
    <x v="1"/>
    <x v="1"/>
    <x v="2"/>
    <x v="1"/>
    <s v="Al Qantarah"/>
    <n v="33.272015000000003"/>
    <n v="35.461391999999996"/>
    <s v="No"/>
    <n v="750"/>
    <n v="750"/>
    <n v="1500"/>
    <x v="0"/>
    <n v="10080"/>
    <n v="10080"/>
    <n v="0"/>
    <n v="0"/>
    <x v="0"/>
  </r>
  <r>
    <n v="1133"/>
    <x v="28"/>
    <x v="0"/>
    <x v="1"/>
    <x v="1"/>
    <x v="2"/>
    <x v="1"/>
    <s v="Aynata"/>
    <n v="33.130401999999997"/>
    <n v="35.447144999999999"/>
    <s v="No"/>
    <n v="2000"/>
    <n v="2000"/>
    <n v="4000"/>
    <x v="0"/>
    <n v="22500"/>
    <n v="22500"/>
    <n v="0"/>
    <n v="0"/>
    <x v="0"/>
  </r>
  <r>
    <n v="1134"/>
    <x v="31"/>
    <x v="0"/>
    <x v="0"/>
    <x v="1"/>
    <x v="2"/>
    <x v="1"/>
    <s v="Aytarun"/>
    <n v="33.111060999999999"/>
    <n v="35.482827"/>
    <s v="Yes"/>
    <n v="150"/>
    <n v="100"/>
    <n v="250"/>
    <x v="4"/>
    <n v="5000"/>
    <n v="5000"/>
    <n v="0"/>
    <n v="-50"/>
    <x v="0"/>
  </r>
  <r>
    <n v="1135"/>
    <x v="49"/>
    <x v="0"/>
    <x v="3"/>
    <x v="1"/>
    <x v="3"/>
    <x v="1"/>
    <s v="Marjayoun"/>
    <n v="33.35866"/>
    <n v="35.576369"/>
    <s v="No"/>
    <n v="6"/>
    <n v="3"/>
    <n v="9"/>
    <x v="8"/>
    <n v="8260"/>
    <n v="8260"/>
    <n v="0"/>
    <n v="-3"/>
    <x v="0"/>
  </r>
  <r>
    <n v="1136"/>
    <x v="100"/>
    <x v="2"/>
    <x v="1"/>
    <x v="1"/>
    <x v="2"/>
    <x v="1"/>
    <s v="Kafer Kela"/>
    <n v="33.275055999999999"/>
    <n v="35.547049000000001"/>
    <s v="Yes"/>
    <n v="85"/>
    <n v="109"/>
    <n v="194"/>
    <x v="3"/>
    <n v="8923"/>
    <n v="8923"/>
    <n v="0"/>
    <n v="24"/>
    <x v="0"/>
  </r>
  <r>
    <n v="1137"/>
    <x v="59"/>
    <x v="2"/>
    <x v="0"/>
    <x v="1"/>
    <x v="2"/>
    <x v="1"/>
    <s v="Meiss el Jebel"/>
    <n v="33.175902000000001"/>
    <n v="35.512095000000002"/>
    <s v="No"/>
    <n v="15000"/>
    <n v="15000"/>
    <n v="30000"/>
    <x v="0"/>
    <n v="19584"/>
    <n v="19584"/>
    <n v="0"/>
    <n v="0"/>
    <x v="0"/>
  </r>
  <r>
    <n v="1138"/>
    <x v="101"/>
    <x v="2"/>
    <x v="1"/>
    <x v="1"/>
    <x v="2"/>
    <x v="1"/>
    <s v="Dibbine"/>
    <n v="33.369570000000003"/>
    <n v="35.596218999999998"/>
    <s v="No"/>
    <n v="2300"/>
    <n v="2450"/>
    <n v="4750"/>
    <x v="0"/>
    <n v="13830"/>
    <n v="13830"/>
    <n v="0"/>
    <n v="150"/>
    <x v="0"/>
  </r>
  <r>
    <n v="1139"/>
    <x v="92"/>
    <x v="0"/>
    <x v="1"/>
    <x v="1"/>
    <x v="3"/>
    <x v="1"/>
    <s v="Tibnin"/>
    <n v="33.190651000000003"/>
    <n v="35.406502000000003"/>
    <s v="No"/>
    <n v="55"/>
    <n v="55"/>
    <n v="110"/>
    <x v="3"/>
    <n v="5750"/>
    <n v="5750"/>
    <n v="0"/>
    <n v="0"/>
    <x v="0"/>
  </r>
  <r>
    <n v="1140"/>
    <x v="102"/>
    <x v="2"/>
    <x v="1"/>
    <x v="1"/>
    <x v="2"/>
    <x v="1"/>
    <s v="Ebel Es Saqi"/>
    <n v="33.35595"/>
    <n v="35.623981000000001"/>
    <s v="No"/>
    <n v="50"/>
    <n v="59"/>
    <n v="109"/>
    <x v="3"/>
    <n v="3496"/>
    <n v="3496"/>
    <n v="0"/>
    <n v="9"/>
    <x v="0"/>
  </r>
  <r>
    <n v="1141"/>
    <x v="67"/>
    <x v="2"/>
    <x v="4"/>
    <x v="1"/>
    <x v="2"/>
    <x v="1"/>
    <s v="Hariss"/>
    <n v="33.177464000000001"/>
    <n v="35.374287000000002"/>
    <s v="No"/>
    <n v="400"/>
    <n v="345"/>
    <n v="745"/>
    <x v="1"/>
    <n v="9344"/>
    <n v="9344"/>
    <n v="0"/>
    <n v="-55"/>
    <x v="0"/>
  </r>
  <r>
    <n v="1142"/>
    <x v="103"/>
    <x v="1"/>
    <x v="3"/>
    <x v="1"/>
    <x v="3"/>
    <x v="2"/>
    <s v="Amiet Market"/>
    <n v="9.7160810000000009"/>
    <n v="28.464741"/>
    <s v="Yes"/>
    <n v="1500"/>
    <n v="1000"/>
    <n v="2500"/>
    <x v="2"/>
    <n v="37268"/>
    <n v="29814"/>
    <n v="-7454"/>
    <n v="-500"/>
    <x v="0"/>
  </r>
  <r>
    <n v="1143"/>
    <x v="103"/>
    <x v="1"/>
    <x v="3"/>
    <x v="1"/>
    <x v="3"/>
    <x v="2"/>
    <s v="Amiet Market"/>
    <n v="9.7160810000000009"/>
    <n v="28.646740999999999"/>
    <s v="Yes"/>
    <n v="1500"/>
    <n v="1000"/>
    <n v="2500"/>
    <x v="2"/>
    <n v="49789"/>
    <n v="39831"/>
    <n v="-9958"/>
    <n v="-500"/>
    <x v="0"/>
  </r>
  <r>
    <n v="1144"/>
    <x v="53"/>
    <x v="0"/>
    <x v="3"/>
    <x v="1"/>
    <x v="3"/>
    <x v="2"/>
    <s v="Abyei Town"/>
    <n v="9.5915750000000006"/>
    <n v="28.434850000000001"/>
    <s v="No"/>
    <n v="3000"/>
    <n v="2000"/>
    <n v="5000"/>
    <x v="2"/>
    <n v="26864"/>
    <n v="21491"/>
    <n v="-5373"/>
    <n v="-1000"/>
    <x v="0"/>
  </r>
  <r>
    <n v="1145"/>
    <x v="11"/>
    <x v="1"/>
    <x v="1"/>
    <x v="1"/>
    <x v="3"/>
    <x v="2"/>
    <s v="Kiir Adem"/>
    <n v="9.6862779999999997"/>
    <n v="26.819444000000001"/>
    <s v="Yes"/>
    <n v="2000"/>
    <n v="1000"/>
    <n v="3000"/>
    <x v="7"/>
    <n v="17520"/>
    <n v="14016"/>
    <n v="-3504"/>
    <n v="-1000"/>
    <x v="0"/>
  </r>
  <r>
    <n v="1146"/>
    <x v="37"/>
    <x v="0"/>
    <x v="1"/>
    <x v="1"/>
    <x v="3"/>
    <x v="2"/>
    <s v="Kiir Adem"/>
    <n v="9.6862779999999997"/>
    <n v="26.819444000000001"/>
    <s v="Yes"/>
    <n v="1000"/>
    <n v="1000"/>
    <n v="2000"/>
    <x v="2"/>
    <n v="26992"/>
    <n v="21594"/>
    <n v="-5398"/>
    <n v="0"/>
    <x v="0"/>
  </r>
  <r>
    <n v="1147"/>
    <x v="104"/>
    <x v="2"/>
    <x v="1"/>
    <x v="1"/>
    <x v="4"/>
    <x v="2"/>
    <s v="Al- Aded"/>
    <n v="9.7471940000000004"/>
    <n v="28.696278"/>
    <s v="Yes"/>
    <n v="250"/>
    <n v="250"/>
    <n v="500"/>
    <x v="7"/>
    <n v="16200"/>
    <n v="12960"/>
    <n v="-3240"/>
    <n v="0"/>
    <x v="0"/>
  </r>
  <r>
    <n v="1148"/>
    <x v="105"/>
    <x v="2"/>
    <x v="1"/>
    <x v="1"/>
    <x v="4"/>
    <x v="2"/>
    <s v="Saidna"/>
    <n v="9.7584719999999994"/>
    <n v="28.580527"/>
    <s v="Yes"/>
    <n v="250"/>
    <n v="250"/>
    <n v="500"/>
    <x v="7"/>
    <n v="16200"/>
    <n v="12960"/>
    <n v="-3240"/>
    <n v="0"/>
    <x v="0"/>
  </r>
  <r>
    <n v="1149"/>
    <x v="2"/>
    <x v="1"/>
    <x v="1"/>
    <x v="1"/>
    <x v="4"/>
    <x v="2"/>
    <s v="Fowal"/>
    <n v="9.8791390000000003"/>
    <n v="28.826416999999999"/>
    <s v="Yes"/>
    <n v="250"/>
    <n v="250"/>
    <n v="500"/>
    <x v="7"/>
    <n v="15000"/>
    <n v="12000"/>
    <n v="-3000"/>
    <n v="0"/>
    <x v="0"/>
  </r>
  <r>
    <n v="1150"/>
    <x v="106"/>
    <x v="2"/>
    <x v="1"/>
    <x v="1"/>
    <x v="4"/>
    <x v="2"/>
    <s v="Fowal"/>
    <n v="10.064888"/>
    <n v="28.798193999999999"/>
    <s v="Yes"/>
    <n v="250"/>
    <n v="250"/>
    <n v="500"/>
    <x v="7"/>
    <n v="16200"/>
    <n v="12960"/>
    <n v="-3240"/>
    <n v="0"/>
    <x v="0"/>
  </r>
  <r>
    <n v="1151"/>
    <x v="104"/>
    <x v="2"/>
    <x v="1"/>
    <x v="1"/>
    <x v="4"/>
    <x v="2"/>
    <s v="Kajam"/>
    <n v="9.9728220000000007"/>
    <n v="28.258372000000001"/>
    <s v="Yes"/>
    <n v="500"/>
    <n v="500"/>
    <n v="1000"/>
    <x v="7"/>
    <n v="39111"/>
    <n v="31289"/>
    <n v="-7822"/>
    <n v="0"/>
    <x v="0"/>
  </r>
  <r>
    <n v="1152"/>
    <x v="54"/>
    <x v="2"/>
    <x v="1"/>
    <x v="1"/>
    <x v="4"/>
    <x v="2"/>
    <s v="Aman"/>
    <n v="9.788805"/>
    <n v="28.333278"/>
    <s v="Yes"/>
    <n v="500"/>
    <n v="500"/>
    <n v="1000"/>
    <x v="7"/>
    <n v="39111"/>
    <n v="31289"/>
    <n v="-7822"/>
    <n v="0"/>
    <x v="0"/>
  </r>
  <r>
    <n v="1153"/>
    <x v="107"/>
    <x v="1"/>
    <x v="4"/>
    <x v="1"/>
    <x v="4"/>
    <x v="2"/>
    <s v="Todach"/>
    <n v="9.7344799999999996"/>
    <n v="28.471522"/>
    <s v="Yes"/>
    <n v="3500"/>
    <n v="1500"/>
    <n v="5000"/>
    <x v="7"/>
    <n v="38500"/>
    <n v="30800"/>
    <n v="-7700"/>
    <n v="-2000"/>
    <x v="0"/>
  </r>
  <r>
    <n v="1154"/>
    <x v="108"/>
    <x v="0"/>
    <x v="1"/>
    <x v="1"/>
    <x v="4"/>
    <x v="2"/>
    <s v="Dokura"/>
    <n v="9.6742810000000006"/>
    <n v="28.452888999999999"/>
    <s v="No"/>
    <n v="250"/>
    <n v="250"/>
    <n v="500"/>
    <x v="7"/>
    <n v="16200"/>
    <n v="12960"/>
    <n v="-3240"/>
    <n v="0"/>
    <x v="0"/>
  </r>
  <r>
    <n v="1155"/>
    <x v="109"/>
    <x v="2"/>
    <x v="1"/>
    <x v="1"/>
    <x v="4"/>
    <x v="2"/>
    <s v="Abyei Jongyom"/>
    <n v="9.5903749999999999"/>
    <n v="28.443681000000002"/>
    <s v="No"/>
    <n v="250"/>
    <n v="250"/>
    <n v="500"/>
    <x v="7"/>
    <n v="16200"/>
    <n v="12960"/>
    <n v="-3240"/>
    <n v="0"/>
    <x v="0"/>
  </r>
  <r>
    <n v="1156"/>
    <x v="110"/>
    <x v="2"/>
    <x v="1"/>
    <x v="1"/>
    <x v="4"/>
    <x v="2"/>
    <s v="Abyei Thony"/>
    <n v="9.5889109999999995"/>
    <n v="28.429818999999998"/>
    <s v="No"/>
    <n v="250"/>
    <n v="250"/>
    <n v="500"/>
    <x v="7"/>
    <n v="16200"/>
    <n v="12960"/>
    <n v="-3240"/>
    <n v="0"/>
    <x v="0"/>
  </r>
  <r>
    <n v="1157"/>
    <x v="83"/>
    <x v="2"/>
    <x v="1"/>
    <x v="1"/>
    <x v="4"/>
    <x v="2"/>
    <s v="Bany chol Maluall"/>
    <n v="9.5897919999999992"/>
    <n v="28.438849999999999"/>
    <s v="No"/>
    <n v="250"/>
    <n v="250"/>
    <n v="500"/>
    <x v="7"/>
    <n v="16200"/>
    <n v="12960"/>
    <n v="-3240"/>
    <n v="0"/>
    <x v="0"/>
  </r>
  <r>
    <n v="1158"/>
    <x v="74"/>
    <x v="0"/>
    <x v="1"/>
    <x v="1"/>
    <x v="4"/>
    <x v="2"/>
    <s v="Abathok Market"/>
    <n v="9.4847280000000005"/>
    <n v="28.550847000000001"/>
    <s v="No"/>
    <n v="500"/>
    <n v="500"/>
    <n v="1000"/>
    <x v="7"/>
    <n v="32250"/>
    <n v="25800"/>
    <n v="-6450"/>
    <n v="0"/>
    <x v="0"/>
  </r>
  <r>
    <n v="1159"/>
    <x v="111"/>
    <x v="0"/>
    <x v="3"/>
    <x v="1"/>
    <x v="4"/>
    <x v="2"/>
    <s v="Abyei"/>
    <n v="9.5915750000000006"/>
    <n v="28.434850000000001"/>
    <s v="No"/>
    <n v="2000"/>
    <n v="1000"/>
    <n v="3000"/>
    <x v="2"/>
    <n v="24745"/>
    <n v="19796"/>
    <n v="-4949"/>
    <n v="-1000"/>
    <x v="0"/>
  </r>
  <r>
    <n v="1160"/>
    <x v="112"/>
    <x v="1"/>
    <x v="1"/>
    <x v="1"/>
    <x v="4"/>
    <x v="2"/>
    <s v="Amiet Market"/>
    <n v="9.7156610000000008"/>
    <n v="28.466035999999999"/>
    <s v="Yes"/>
    <n v="2000"/>
    <n v="1000"/>
    <n v="3000"/>
    <x v="7"/>
    <n v="39450"/>
    <n v="31560"/>
    <n v="-7890"/>
    <n v="-1000"/>
    <x v="0"/>
  </r>
  <r>
    <n v="1161"/>
    <x v="113"/>
    <x v="0"/>
    <x v="5"/>
    <x v="1"/>
    <x v="3"/>
    <x v="3"/>
    <s v="Wau"/>
    <n v="7.7060000000000004"/>
    <n v="27.975999999999999"/>
    <s v="Yes"/>
    <n v="12250"/>
    <n v="12750"/>
    <n v="25000"/>
    <x v="0"/>
    <n v="49406.400000000001"/>
    <n v="39525.120000000003"/>
    <n v="-9881.2799999999988"/>
    <n v="500"/>
    <x v="0"/>
  </r>
  <r>
    <n v="1162"/>
    <x v="114"/>
    <x v="0"/>
    <x v="3"/>
    <x v="1"/>
    <x v="3"/>
    <x v="3"/>
    <s v="Wau"/>
    <n v="7.7047220000000003"/>
    <n v="27.995833000000001"/>
    <s v="Yes"/>
    <n v="18000"/>
    <n v="22000"/>
    <n v="40000"/>
    <x v="5"/>
    <n v="49809"/>
    <n v="39847.199999999997"/>
    <n v="-9961.8000000000029"/>
    <n v="4000"/>
    <x v="0"/>
  </r>
  <r>
    <n v="1163"/>
    <x v="115"/>
    <x v="0"/>
    <x v="2"/>
    <x v="1"/>
    <x v="3"/>
    <x v="3"/>
    <s v="Wau"/>
    <n v="7.704167"/>
    <n v="28.000833"/>
    <s v="Yes"/>
    <n v="0"/>
    <n v="1500"/>
    <n v="1500"/>
    <x v="1"/>
    <n v="45907.43"/>
    <n v="45907.43"/>
    <n v="0"/>
    <n v="1500"/>
    <x v="0"/>
  </r>
  <r>
    <n v="1164"/>
    <x v="27"/>
    <x v="0"/>
    <x v="3"/>
    <x v="1"/>
    <x v="3"/>
    <x v="3"/>
    <s v="Aweil"/>
    <n v="8.7675000000000001"/>
    <n v="27.404722"/>
    <s v="Yes"/>
    <n v="16433"/>
    <n v="17104"/>
    <n v="33537"/>
    <x v="6"/>
    <n v="48942"/>
    <n v="39153.599999999999"/>
    <n v="-9788.4000000000015"/>
    <n v="671"/>
    <x v="0"/>
  </r>
  <r>
    <n v="1165"/>
    <x v="116"/>
    <x v="0"/>
    <x v="5"/>
    <x v="1"/>
    <x v="3"/>
    <x v="3"/>
    <s v="Aweil"/>
    <n v="8.0436110000000003"/>
    <n v="26.865555000000001"/>
    <s v="Yes"/>
    <n v="139"/>
    <n v="72"/>
    <n v="211"/>
    <x v="3"/>
    <n v="49980.38"/>
    <n v="39984.300000000003"/>
    <n v="-9996.0799999999945"/>
    <n v="-67"/>
    <x v="0"/>
  </r>
  <r>
    <n v="1166"/>
    <x v="48"/>
    <x v="0"/>
    <x v="3"/>
    <x v="1"/>
    <x v="3"/>
    <x v="3"/>
    <s v="Aweil"/>
    <n v="9.1605559999999997"/>
    <n v="27.621666999999999"/>
    <s v="Yes"/>
    <n v="788"/>
    <n v="5133"/>
    <n v="5921"/>
    <x v="6"/>
    <n v="49772.29"/>
    <n v="39817.81"/>
    <n v="-9954.4800000000032"/>
    <n v="4345"/>
    <x v="0"/>
  </r>
  <r>
    <n v="1167"/>
    <x v="55"/>
    <x v="0"/>
    <x v="1"/>
    <x v="1"/>
    <x v="3"/>
    <x v="3"/>
    <s v="Rumbek"/>
    <n v="6.9358329999999997"/>
    <n v="29.223056"/>
    <s v="Yes"/>
    <n v="234"/>
    <n v="98"/>
    <n v="332"/>
    <x v="3"/>
    <n v="49957"/>
    <n v="39933.519999999997"/>
    <n v="-10023.480000000003"/>
    <n v="-136"/>
    <x v="0"/>
  </r>
  <r>
    <n v="1168"/>
    <x v="117"/>
    <x v="0"/>
    <x v="3"/>
    <x v="1"/>
    <x v="3"/>
    <x v="3"/>
    <s v="Rumbek"/>
    <n v="6.8328329999999999"/>
    <n v="29.676389"/>
    <s v="Yes"/>
    <n v="63213"/>
    <n v="53612"/>
    <n v="116825"/>
    <x v="6"/>
    <n v="49680.28"/>
    <n v="39744.22"/>
    <n v="-9936.0599999999977"/>
    <n v="-9601"/>
    <x v="0"/>
  </r>
  <r>
    <n v="1169"/>
    <x v="118"/>
    <x v="1"/>
    <x v="1"/>
    <x v="1"/>
    <x v="3"/>
    <x v="3"/>
    <s v="Rumbek"/>
    <n v="7.1138890000000004"/>
    <n v="29.5"/>
    <s v="Yes"/>
    <n v="1100"/>
    <n v="1900"/>
    <n v="3000"/>
    <x v="1"/>
    <n v="49936"/>
    <n v="39948.800000000003"/>
    <n v="-9987.1999999999971"/>
    <n v="800"/>
    <x v="0"/>
  </r>
  <r>
    <n v="1170"/>
    <x v="119"/>
    <x v="0"/>
    <x v="4"/>
    <x v="1"/>
    <x v="3"/>
    <x v="3"/>
    <s v="Tomping"/>
    <n v="4.874212"/>
    <n v="31.593681"/>
    <s v="Yes"/>
    <n v="1200"/>
    <n v="1300"/>
    <n v="2500"/>
    <x v="3"/>
    <n v="49996"/>
    <n v="49996"/>
    <n v="0"/>
    <n v="100"/>
    <x v="0"/>
  </r>
  <r>
    <n v="1171"/>
    <x v="120"/>
    <x v="1"/>
    <x v="2"/>
    <x v="1"/>
    <x v="3"/>
    <x v="3"/>
    <s v="Tomping"/>
    <n v="5.655278"/>
    <n v="33.121110999999999"/>
    <s v="Yes"/>
    <n v="4410"/>
    <n v="4590"/>
    <n v="9000"/>
    <x v="3"/>
    <n v="49478.2"/>
    <n v="49478.2"/>
    <n v="0"/>
    <n v="180"/>
    <x v="0"/>
  </r>
  <r>
    <n v="1172"/>
    <x v="121"/>
    <x v="1"/>
    <x v="3"/>
    <x v="1"/>
    <x v="3"/>
    <x v="3"/>
    <s v="Tomping"/>
    <n v="4.9036150000000003"/>
    <n v="31.939167000000001"/>
    <s v="Yes"/>
    <n v="9000"/>
    <n v="11000"/>
    <n v="20000"/>
    <x v="6"/>
    <n v="49607.040000000001"/>
    <n v="49607.040000000001"/>
    <n v="0"/>
    <n v="2000"/>
    <x v="0"/>
  </r>
  <r>
    <n v="1173"/>
    <x v="113"/>
    <x v="0"/>
    <x v="1"/>
    <x v="1"/>
    <x v="3"/>
    <x v="3"/>
    <s v="Kuajok"/>
    <n v="7.3919439999999996"/>
    <n v="29.001944000000002"/>
    <s v="Yes"/>
    <n v="3065"/>
    <n v="4204"/>
    <n v="7269"/>
    <x v="1"/>
    <n v="27080"/>
    <n v="21664"/>
    <n v="-5416"/>
    <n v="1139"/>
    <x v="0"/>
  </r>
  <r>
    <n v="1174"/>
    <x v="122"/>
    <x v="0"/>
    <x v="1"/>
    <x v="1"/>
    <x v="3"/>
    <x v="3"/>
    <s v="Kuajock"/>
    <n v="8.3047219999999999"/>
    <n v="27.970555999999998"/>
    <s v="Yes"/>
    <n v="250232"/>
    <n v="260444"/>
    <n v="510676"/>
    <x v="4"/>
    <n v="48250"/>
    <n v="38600"/>
    <n v="-9650"/>
    <n v="10212"/>
    <x v="0"/>
  </r>
  <r>
    <n v="1175"/>
    <x v="114"/>
    <x v="0"/>
    <x v="1"/>
    <x v="1"/>
    <x v="3"/>
    <x v="3"/>
    <s v="Kuajock"/>
    <n v="7.1691669999999998"/>
    <n v="28.860278000000001"/>
    <s v="Yes"/>
    <n v="6914"/>
    <n v="9120"/>
    <n v="16034"/>
    <x v="1"/>
    <n v="49934.2"/>
    <n v="49934.2"/>
    <n v="0"/>
    <n v="2206"/>
    <x v="0"/>
  </r>
  <r>
    <n v="1176"/>
    <x v="123"/>
    <x v="1"/>
    <x v="1"/>
    <x v="1"/>
    <x v="3"/>
    <x v="3"/>
    <s v="Malakal"/>
    <n v="9.8833330000000004"/>
    <n v="32.950000000000003"/>
    <s v="Yes"/>
    <n v="1000"/>
    <n v="1500"/>
    <n v="2500"/>
    <x v="9"/>
    <n v="49998.8"/>
    <n v="39999.040000000001"/>
    <n v="-9999.760000000002"/>
    <n v="500"/>
    <x v="0"/>
  </r>
  <r>
    <n v="1177"/>
    <x v="124"/>
    <x v="0"/>
    <x v="1"/>
    <x v="1"/>
    <x v="3"/>
    <x v="3"/>
    <s v="Malakal"/>
    <n v="9.5466669999999993"/>
    <n v="31.528055999999999"/>
    <s v="Yes"/>
    <n v="9375"/>
    <n v="10487"/>
    <n v="19862"/>
    <x v="5"/>
    <n v="49374.2"/>
    <n v="49374.2"/>
    <n v="0"/>
    <n v="1112"/>
    <x v="0"/>
  </r>
  <r>
    <n v="1178"/>
    <x v="115"/>
    <x v="0"/>
    <x v="4"/>
    <x v="1"/>
    <x v="3"/>
    <x v="3"/>
    <s v="Torit"/>
    <n v="4.4062250000000001"/>
    <n v="32.583793"/>
    <s v="Yes"/>
    <n v="127049"/>
    <n v="132235"/>
    <n v="259284"/>
    <x v="0"/>
    <n v="49916.9"/>
    <n v="49916.9"/>
    <n v="0"/>
    <n v="5186"/>
    <x v="0"/>
  </r>
  <r>
    <n v="1179"/>
    <x v="125"/>
    <x v="0"/>
    <x v="3"/>
    <x v="1"/>
    <x v="3"/>
    <x v="3"/>
    <s v="Torit"/>
    <n v="4.2561109999999998"/>
    <n v="33.456111"/>
    <s v="Yes"/>
    <n v="40"/>
    <n v="20"/>
    <n v="60"/>
    <x v="6"/>
    <n v="49913.06"/>
    <n v="49913.06"/>
    <n v="0"/>
    <n v="-20"/>
    <x v="0"/>
  </r>
  <r>
    <n v="1180"/>
    <x v="126"/>
    <x v="0"/>
    <x v="1"/>
    <x v="1"/>
    <x v="3"/>
    <x v="3"/>
    <s v="Yambio"/>
    <n v="4.9061000000000003"/>
    <n v="29.457599999999999"/>
    <s v="Yes"/>
    <n v="230"/>
    <n v="200"/>
    <n v="430"/>
    <x v="3"/>
    <n v="49796.25"/>
    <n v="49796.25"/>
    <n v="0"/>
    <n v="-30"/>
    <x v="0"/>
  </r>
  <r>
    <n v="1181"/>
    <x v="127"/>
    <x v="0"/>
    <x v="1"/>
    <x v="1"/>
    <x v="3"/>
    <x v="3"/>
    <s v="Yambio"/>
    <n v="4.5659999999999998"/>
    <n v="28.395900000000001"/>
    <s v="Yes"/>
    <n v="278"/>
    <n v="245"/>
    <n v="523"/>
    <x v="3"/>
    <n v="49796"/>
    <n v="49796"/>
    <n v="0"/>
    <n v="-33"/>
    <x v="0"/>
  </r>
  <r>
    <n v="1182"/>
    <x v="128"/>
    <x v="2"/>
    <x v="1"/>
    <x v="1"/>
    <x v="3"/>
    <x v="3"/>
    <s v="Bor"/>
    <n v="6.6589739999999997"/>
    <n v="31.493462000000001"/>
    <s v="Yes"/>
    <n v="186"/>
    <n v="114"/>
    <n v="300"/>
    <x v="3"/>
    <n v="48432.5"/>
    <n v="48432.5"/>
    <n v="0"/>
    <n v="-72"/>
    <x v="0"/>
  </r>
  <r>
    <n v="1183"/>
    <x v="129"/>
    <x v="0"/>
    <x v="3"/>
    <x v="1"/>
    <x v="3"/>
    <x v="3"/>
    <s v="Bor"/>
    <n v="6.8758059999999999"/>
    <n v="33.087164000000001"/>
    <s v="Yes"/>
    <n v="36373"/>
    <n v="43774"/>
    <n v="80147"/>
    <x v="6"/>
    <n v="44435.03"/>
    <n v="44435.03"/>
    <n v="0"/>
    <n v="7401"/>
    <x v="0"/>
  </r>
  <r>
    <n v="1184"/>
    <x v="130"/>
    <x v="1"/>
    <x v="3"/>
    <x v="1"/>
    <x v="3"/>
    <x v="3"/>
    <s v="Bentiu"/>
    <n v="9.259722"/>
    <n v="29.699166999999999"/>
    <s v="Yes"/>
    <n v="60"/>
    <n v="4"/>
    <n v="64"/>
    <x v="6"/>
    <n v="49935"/>
    <n v="39948"/>
    <n v="-9987"/>
    <n v="-56"/>
    <x v="0"/>
  </r>
  <r>
    <n v="1185"/>
    <x v="131"/>
    <x v="0"/>
    <x v="1"/>
    <x v="1"/>
    <x v="3"/>
    <x v="4"/>
    <s v="Kinshasa"/>
    <n v="-4.3224470000000004"/>
    <n v="15.307045"/>
    <s v="No"/>
    <n v="700"/>
    <n v="900"/>
    <n v="1600"/>
    <x v="0"/>
    <n v="50000"/>
    <n v="50000"/>
    <n v="0"/>
    <n v="200"/>
    <x v="0"/>
  </r>
  <r>
    <n v="1186"/>
    <x v="132"/>
    <x v="2"/>
    <x v="1"/>
    <x v="1"/>
    <x v="1"/>
    <x v="4"/>
    <s v="Dungu"/>
    <n v="3.6166700000000001"/>
    <n v="28.566669999999998"/>
    <s v="No"/>
    <n v="350"/>
    <n v="450"/>
    <n v="800"/>
    <x v="0"/>
    <n v="16587"/>
    <n v="16587"/>
    <n v="0"/>
    <n v="100"/>
    <x v="0"/>
  </r>
  <r>
    <n v="1187"/>
    <x v="130"/>
    <x v="1"/>
    <x v="3"/>
    <x v="1"/>
    <x v="3"/>
    <x v="4"/>
    <s v="Dungu"/>
    <n v="3.6166700000000001"/>
    <n v="28.566669999999998"/>
    <s v="Yes"/>
    <n v="60"/>
    <n v="25"/>
    <n v="85"/>
    <x v="6"/>
    <n v="30000"/>
    <n v="30000"/>
    <n v="0"/>
    <n v="-35"/>
    <x v="0"/>
  </r>
  <r>
    <n v="1188"/>
    <x v="133"/>
    <x v="2"/>
    <x v="3"/>
    <x v="2"/>
    <x v="3"/>
    <x v="4"/>
    <s v="Dungu"/>
    <n v="3.6166700000000001"/>
    <n v="28.566669999999998"/>
    <s v="No"/>
    <n v="90"/>
    <n v="60"/>
    <n v="150"/>
    <x v="2"/>
    <n v="11606"/>
    <n v="11606"/>
    <n v="0"/>
    <n v="-30"/>
    <x v="0"/>
  </r>
  <r>
    <n v="1189"/>
    <x v="134"/>
    <x v="1"/>
    <x v="1"/>
    <x v="1"/>
    <x v="1"/>
    <x v="4"/>
    <s v="Bunia"/>
    <n v="1.56667"/>
    <n v="30.25"/>
    <s v="No"/>
    <n v="400"/>
    <n v="500"/>
    <n v="900"/>
    <x v="0"/>
    <n v="49424"/>
    <n v="49424"/>
    <n v="0"/>
    <n v="100"/>
    <x v="0"/>
  </r>
  <r>
    <n v="1190"/>
    <x v="55"/>
    <x v="0"/>
    <x v="1"/>
    <x v="1"/>
    <x v="3"/>
    <x v="4"/>
    <s v="Kinshasa"/>
    <n v="-4.3224470000000004"/>
    <n v="15.307045"/>
    <s v="No"/>
    <n v="25"/>
    <n v="55"/>
    <n v="80"/>
    <x v="3"/>
    <n v="49500"/>
    <n v="49500"/>
    <n v="0"/>
    <n v="30"/>
    <x v="0"/>
  </r>
  <r>
    <n v="1191"/>
    <x v="135"/>
    <x v="0"/>
    <x v="1"/>
    <x v="1"/>
    <x v="3"/>
    <x v="4"/>
    <s v="Beni"/>
    <n v="-2.4680599999999999"/>
    <n v="28.82028"/>
    <s v="No"/>
    <n v="50"/>
    <n v="70"/>
    <n v="120"/>
    <x v="3"/>
    <n v="6007"/>
    <n v="6007"/>
    <n v="0"/>
    <n v="20"/>
    <x v="0"/>
  </r>
  <r>
    <n v="1192"/>
    <x v="36"/>
    <x v="0"/>
    <x v="1"/>
    <x v="1"/>
    <x v="3"/>
    <x v="4"/>
    <s v="Beni"/>
    <n v="-2.4680599999999999"/>
    <n v="28.82028"/>
    <s v="No"/>
    <n v="35"/>
    <n v="25"/>
    <n v="60"/>
    <x v="0"/>
    <n v="45000"/>
    <n v="45000"/>
    <n v="0"/>
    <n v="-10"/>
    <x v="0"/>
  </r>
  <r>
    <n v="1193"/>
    <x v="136"/>
    <x v="1"/>
    <x v="1"/>
    <x v="1"/>
    <x v="3"/>
    <x v="4"/>
    <s v="Beni"/>
    <n v="-2.4680599999999999"/>
    <n v="28.82028"/>
    <s v="Yes"/>
    <n v="450"/>
    <n v="550"/>
    <n v="1000"/>
    <x v="5"/>
    <n v="11908"/>
    <n v="11908"/>
    <n v="0"/>
    <n v="100"/>
    <x v="0"/>
  </r>
  <r>
    <n v="1194"/>
    <x v="131"/>
    <x v="0"/>
    <x v="3"/>
    <x v="1"/>
    <x v="3"/>
    <x v="4"/>
    <s v="Fizi"/>
    <n v="-4.3021690000000001"/>
    <n v="28.961746000000002"/>
    <s v="No"/>
    <n v="90"/>
    <n v="30"/>
    <n v="120"/>
    <x v="6"/>
    <n v="10132"/>
    <n v="10132"/>
    <n v="0"/>
    <n v="-60"/>
    <x v="0"/>
  </r>
  <r>
    <n v="1195"/>
    <x v="137"/>
    <x v="1"/>
    <x v="3"/>
    <x v="1"/>
    <x v="3"/>
    <x v="4"/>
    <s v="Kavumu"/>
    <n v="-2.3088799999999998"/>
    <n v="28.808610999999999"/>
    <s v="No"/>
    <n v="80"/>
    <n v="70"/>
    <n v="150"/>
    <x v="6"/>
    <n v="34434"/>
    <n v="34434"/>
    <n v="0"/>
    <n v="-10"/>
    <x v="0"/>
  </r>
  <r>
    <n v="1196"/>
    <x v="138"/>
    <x v="1"/>
    <x v="3"/>
    <x v="1"/>
    <x v="3"/>
    <x v="4"/>
    <s v="Shabunda"/>
    <n v="-2.7"/>
    <n v="27.333333"/>
    <s v="Yes"/>
    <n v="50"/>
    <n v="25"/>
    <n v="75"/>
    <x v="6"/>
    <n v="46212"/>
    <n v="46212"/>
    <n v="0"/>
    <n v="-25"/>
    <x v="0"/>
  </r>
  <r>
    <n v="1197"/>
    <x v="139"/>
    <x v="1"/>
    <x v="1"/>
    <x v="1"/>
    <x v="3"/>
    <x v="4"/>
    <s v="Dungu"/>
    <n v="3.6166700000000001"/>
    <n v="28.566669999999998"/>
    <s v="Yes"/>
    <n v="130"/>
    <n v="120"/>
    <n v="250"/>
    <x v="0"/>
    <n v="18410"/>
    <n v="18410"/>
    <n v="0"/>
    <n v="-10"/>
    <x v="0"/>
  </r>
  <r>
    <n v="1198"/>
    <x v="140"/>
    <x v="1"/>
    <x v="4"/>
    <x v="1"/>
    <x v="1"/>
    <x v="4"/>
    <s v="Dungu"/>
    <n v="3.6166700000000001"/>
    <n v="28.566669999999998"/>
    <s v="Yes"/>
    <n v="180"/>
    <n v="120"/>
    <n v="300"/>
    <x v="4"/>
    <n v="49836"/>
    <n v="49836"/>
    <n v="0"/>
    <n v="-60"/>
    <x v="0"/>
  </r>
  <r>
    <n v="1199"/>
    <x v="131"/>
    <x v="0"/>
    <x v="1"/>
    <x v="1"/>
    <x v="3"/>
    <x v="4"/>
    <s v="Ubundu"/>
    <n v="-0.35765400000000003"/>
    <n v="25.432089999999999"/>
    <s v="No"/>
    <n v="50"/>
    <n v="30"/>
    <n v="80"/>
    <x v="7"/>
    <n v="7000"/>
    <n v="7000"/>
    <n v="0"/>
    <n v="-20"/>
    <x v="0"/>
  </r>
  <r>
    <n v="1200"/>
    <x v="141"/>
    <x v="1"/>
    <x v="1"/>
    <x v="1"/>
    <x v="3"/>
    <x v="4"/>
    <s v="Kisangani"/>
    <n v="0.51840200000000003"/>
    <n v="25.205729000000002"/>
    <s v="No"/>
    <n v="20"/>
    <n v="160"/>
    <n v="180"/>
    <x v="1"/>
    <n v="23910"/>
    <n v="23910"/>
    <n v="0"/>
    <n v="140"/>
    <x v="0"/>
  </r>
  <r>
    <n v="1201"/>
    <x v="142"/>
    <x v="1"/>
    <x v="3"/>
    <x v="1"/>
    <x v="3"/>
    <x v="4"/>
    <s v="Buta"/>
    <n v="2.7932579999999998"/>
    <n v="24.728705000000001"/>
    <s v="No"/>
    <n v="80"/>
    <n v="40"/>
    <n v="120"/>
    <x v="2"/>
    <n v="49967"/>
    <n v="49967"/>
    <n v="0"/>
    <n v="-40"/>
    <x v="0"/>
  </r>
  <r>
    <n v="1202"/>
    <x v="131"/>
    <x v="0"/>
    <x v="3"/>
    <x v="1"/>
    <x v="3"/>
    <x v="4"/>
    <s v="Walikale"/>
    <n v="-0.68179999999999996"/>
    <n v="25.458599"/>
    <s v="Yes"/>
    <n v="140"/>
    <n v="80"/>
    <n v="220"/>
    <x v="6"/>
    <n v="15275"/>
    <n v="15275"/>
    <n v="0"/>
    <n v="-60"/>
    <x v="0"/>
  </r>
  <r>
    <n v="1203"/>
    <x v="131"/>
    <x v="0"/>
    <x v="3"/>
    <x v="1"/>
    <x v="3"/>
    <x v="4"/>
    <s v="Goma"/>
    <n v="-1.6882539999999999"/>
    <n v="29.237154"/>
    <s v="No"/>
    <n v="280"/>
    <n v="70"/>
    <n v="350"/>
    <x v="2"/>
    <n v="11153"/>
    <n v="11153"/>
    <n v="0"/>
    <n v="-210"/>
    <x v="0"/>
  </r>
  <r>
    <n v="1204"/>
    <x v="131"/>
    <x v="0"/>
    <x v="3"/>
    <x v="1"/>
    <x v="3"/>
    <x v="4"/>
    <s v="Rutsuru"/>
    <n v="-1.186903"/>
    <n v="29.446131999999999"/>
    <s v="No"/>
    <n v="40"/>
    <n v="20"/>
    <n v="60"/>
    <x v="6"/>
    <n v="17797"/>
    <n v="17797"/>
    <n v="0"/>
    <n v="-20"/>
    <x v="0"/>
  </r>
  <r>
    <n v="1205"/>
    <x v="122"/>
    <x v="0"/>
    <x v="4"/>
    <x v="1"/>
    <x v="3"/>
    <x v="4"/>
    <s v="Kalemie"/>
    <n v="-3.0852219999999999"/>
    <n v="29.079170999999999"/>
    <s v="No"/>
    <n v="20"/>
    <n v="130"/>
    <n v="150"/>
    <x v="1"/>
    <n v="12004"/>
    <n v="12004"/>
    <n v="0"/>
    <n v="110"/>
    <x v="0"/>
  </r>
  <r>
    <n v="1206"/>
    <x v="143"/>
    <x v="2"/>
    <x v="2"/>
    <x v="1"/>
    <x v="3"/>
    <x v="4"/>
    <s v="Manono"/>
    <n v="-7.2965619999999998"/>
    <n v="27.387191000000001"/>
    <s v="No"/>
    <n v="90"/>
    <n v="30"/>
    <n v="120"/>
    <x v="7"/>
    <n v="15963"/>
    <n v="15963"/>
    <n v="0"/>
    <n v="-60"/>
    <x v="0"/>
  </r>
  <r>
    <n v="1207"/>
    <x v="144"/>
    <x v="0"/>
    <x v="1"/>
    <x v="1"/>
    <x v="3"/>
    <x v="4"/>
    <s v="Kalemie"/>
    <n v="-3.0852219999999999"/>
    <n v="29.079170999999999"/>
    <s v="No"/>
    <n v="400"/>
    <n v="100"/>
    <n v="500"/>
    <x v="2"/>
    <n v="16847"/>
    <n v="16847"/>
    <n v="0"/>
    <n v="-300"/>
    <x v="0"/>
  </r>
  <r>
    <n v="1208"/>
    <x v="110"/>
    <x v="2"/>
    <x v="3"/>
    <x v="2"/>
    <x v="3"/>
    <x v="4"/>
    <s v="Kalemie"/>
    <n v="-3.0852219999999999"/>
    <n v="29.079170999999999"/>
    <s v="No"/>
    <n v="80"/>
    <n v="40"/>
    <n v="120"/>
    <x v="2"/>
    <n v="10000"/>
    <n v="10000"/>
    <n v="0"/>
    <n v="-40"/>
    <x v="0"/>
  </r>
  <r>
    <n v="1209"/>
    <x v="23"/>
    <x v="0"/>
    <x v="1"/>
    <x v="2"/>
    <x v="3"/>
    <x v="4"/>
    <s v="Kalemie"/>
    <n v="-3.0852219999999999"/>
    <n v="29.079170999999999"/>
    <s v="No"/>
    <n v="90"/>
    <n v="60"/>
    <n v="150"/>
    <x v="7"/>
    <n v="8869"/>
    <n v="8869"/>
    <n v="0"/>
    <n v="-30"/>
    <x v="0"/>
  </r>
  <r>
    <n v="1210"/>
    <x v="145"/>
    <x v="2"/>
    <x v="3"/>
    <x v="0"/>
    <x v="3"/>
    <x v="4"/>
    <s v="Kalemie"/>
    <n v="-3.0852219999999999"/>
    <n v="29.079170999999999"/>
    <s v="No"/>
    <n v="60"/>
    <n v="30"/>
    <n v="90"/>
    <x v="2"/>
    <n v="16500"/>
    <n v="16500"/>
    <n v="0"/>
    <n v="-30"/>
    <x v="0"/>
  </r>
  <r>
    <n v="1211"/>
    <x v="42"/>
    <x v="2"/>
    <x v="3"/>
    <x v="1"/>
    <x v="3"/>
    <x v="4"/>
    <s v="Uvira"/>
    <n v="-3.4055870000000001"/>
    <n v="29.137550999999998"/>
    <s v="No"/>
    <n v="120"/>
    <n v="80"/>
    <n v="200"/>
    <x v="2"/>
    <n v="15371"/>
    <n v="15371"/>
    <n v="0"/>
    <n v="-40"/>
    <x v="0"/>
  </r>
  <r>
    <n v="1212"/>
    <x v="146"/>
    <x v="1"/>
    <x v="0"/>
    <x v="2"/>
    <x v="3"/>
    <x v="4"/>
    <s v="Butembo"/>
    <n v="0.124969"/>
    <n v="29.291955000000002"/>
    <s v="Yes"/>
    <n v="70"/>
    <n v="35"/>
    <n v="105"/>
    <x v="7"/>
    <n v="15090"/>
    <n v="15090"/>
    <n v="0"/>
    <n v="-35"/>
    <x v="0"/>
  </r>
  <r>
    <n v="1213"/>
    <x v="64"/>
    <x v="0"/>
    <x v="1"/>
    <x v="1"/>
    <x v="3"/>
    <x v="4"/>
    <s v="Masisi"/>
    <n v="-1.3710709999999999"/>
    <n v="28.881995"/>
    <s v="No"/>
    <n v="400"/>
    <n v="300"/>
    <n v="700"/>
    <x v="0"/>
    <n v="34598"/>
    <n v="34598"/>
    <n v="0"/>
    <n v="-100"/>
    <x v="0"/>
  </r>
  <r>
    <n v="1214"/>
    <x v="25"/>
    <x v="1"/>
    <x v="0"/>
    <x v="2"/>
    <x v="3"/>
    <x v="4"/>
    <s v="Goma"/>
    <n v="-1.6882539999999999"/>
    <n v="29.237154"/>
    <s v="No"/>
    <n v="100"/>
    <n v="80"/>
    <n v="180"/>
    <x v="7"/>
    <n v="33840"/>
    <n v="33840"/>
    <n v="0"/>
    <n v="-20"/>
    <x v="0"/>
  </r>
  <r>
    <n v="1215"/>
    <x v="131"/>
    <x v="0"/>
    <x v="0"/>
    <x v="0"/>
    <x v="3"/>
    <x v="4"/>
    <s v="Kalemie"/>
    <n v="-3.0852219999999999"/>
    <n v="29.079170999999999"/>
    <s v="No"/>
    <n v="120"/>
    <n v="180"/>
    <n v="300"/>
    <x v="0"/>
    <n v="10000"/>
    <n v="10000"/>
    <n v="0"/>
    <n v="60"/>
    <x v="0"/>
  </r>
  <r>
    <n v="1216"/>
    <x v="65"/>
    <x v="2"/>
    <x v="2"/>
    <x v="1"/>
    <x v="3"/>
    <x v="4"/>
    <s v="Beni"/>
    <n v="-2.4680599999999999"/>
    <n v="28.82028"/>
    <s v="No"/>
    <n v="40"/>
    <n v="20"/>
    <n v="60"/>
    <x v="0"/>
    <n v="32997"/>
    <n v="32997"/>
    <n v="0"/>
    <n v="-20"/>
    <x v="0"/>
  </r>
  <r>
    <n v="1217"/>
    <x v="147"/>
    <x v="0"/>
    <x v="1"/>
    <x v="1"/>
    <x v="3"/>
    <x v="4"/>
    <s v="Beni"/>
    <n v="-2.4680599999999999"/>
    <n v="28.82028"/>
    <s v="No"/>
    <n v="50"/>
    <n v="300"/>
    <n v="350"/>
    <x v="0"/>
    <n v="8630"/>
    <n v="8630"/>
    <n v="0"/>
    <n v="250"/>
    <x v="0"/>
  </r>
  <r>
    <n v="1218"/>
    <x v="131"/>
    <x v="0"/>
    <x v="1"/>
    <x v="1"/>
    <x v="1"/>
    <x v="4"/>
    <s v="Uvira"/>
    <n v="-3.4055870000000001"/>
    <n v="29.137550999999998"/>
    <s v="No"/>
    <n v="300"/>
    <n v="500"/>
    <n v="800"/>
    <x v="0"/>
    <n v="37195"/>
    <n v="37195"/>
    <n v="0"/>
    <n v="200"/>
    <x v="0"/>
  </r>
  <r>
    <n v="1219"/>
    <x v="77"/>
    <x v="2"/>
    <x v="1"/>
    <x v="1"/>
    <x v="3"/>
    <x v="4"/>
    <s v="Walikale"/>
    <n v="-0.68179999999999996"/>
    <n v="25.458599"/>
    <s v="No"/>
    <n v="600"/>
    <n v="500"/>
    <n v="1100"/>
    <x v="0"/>
    <n v="29472"/>
    <n v="29472"/>
    <n v="0"/>
    <n v="-100"/>
    <x v="0"/>
  </r>
  <r>
    <n v="1220"/>
    <x v="77"/>
    <x v="2"/>
    <x v="1"/>
    <x v="1"/>
    <x v="3"/>
    <x v="4"/>
    <s v="Kirundu"/>
    <n v="-0.79400300000000001"/>
    <n v="25.517237999999999"/>
    <s v="No"/>
    <n v="500"/>
    <n v="400"/>
    <n v="900"/>
    <x v="0"/>
    <n v="16733"/>
    <n v="16733"/>
    <n v="0"/>
    <n v="-100"/>
    <x v="0"/>
  </r>
  <r>
    <n v="1221"/>
    <x v="148"/>
    <x v="1"/>
    <x v="2"/>
    <x v="1"/>
    <x v="3"/>
    <x v="4"/>
    <s v="Masisi"/>
    <n v="-1.3710709999999999"/>
    <n v="28.881995"/>
    <s v="Yes"/>
    <n v="30"/>
    <n v="15"/>
    <n v="45"/>
    <x v="2"/>
    <n v="37782"/>
    <n v="37782"/>
    <n v="0"/>
    <n v="-15"/>
    <x v="0"/>
  </r>
  <r>
    <n v="1222"/>
    <x v="70"/>
    <x v="0"/>
    <x v="3"/>
    <x v="1"/>
    <x v="3"/>
    <x v="4"/>
    <s v="Watsa"/>
    <n v="3.039876"/>
    <n v="29.532841000000001"/>
    <s v="No"/>
    <n v="500"/>
    <n v="100"/>
    <n v="600"/>
    <x v="7"/>
    <n v="28454"/>
    <n v="28454"/>
    <n v="0"/>
    <n v="-400"/>
    <x v="0"/>
  </r>
  <r>
    <n v="1223"/>
    <x v="131"/>
    <x v="0"/>
    <x v="2"/>
    <x v="0"/>
    <x v="3"/>
    <x v="4"/>
    <s v="Beni"/>
    <n v="-2.4680599999999999"/>
    <n v="28.82028"/>
    <s v="No"/>
    <n v="360"/>
    <n v="240"/>
    <n v="600"/>
    <x v="7"/>
    <n v="23838"/>
    <n v="23838"/>
    <n v="0"/>
    <n v="-120"/>
    <x v="0"/>
  </r>
  <r>
    <n v="1224"/>
    <x v="131"/>
    <x v="0"/>
    <x v="1"/>
    <x v="1"/>
    <x v="1"/>
    <x v="4"/>
    <s v="Beni"/>
    <n v="-2.4680599999999999"/>
    <n v="28.82028"/>
    <s v="No"/>
    <n v="300"/>
    <n v="100"/>
    <n v="400"/>
    <x v="0"/>
    <n v="11451"/>
    <n v="11451"/>
    <n v="0"/>
    <n v="-200"/>
    <x v="0"/>
  </r>
  <r>
    <n v="1225"/>
    <x v="131"/>
    <x v="0"/>
    <x v="3"/>
    <x v="1"/>
    <x v="3"/>
    <x v="4"/>
    <s v="Kolwezi"/>
    <n v="-10.716995000000001"/>
    <n v="25.466992000000001"/>
    <s v="No"/>
    <n v="30"/>
    <n v="10"/>
    <n v="40"/>
    <x v="2"/>
    <n v="39130.5"/>
    <n v="39130.5"/>
    <n v="0"/>
    <n v="-20"/>
    <x v="0"/>
  </r>
  <r>
    <n v="1226"/>
    <x v="29"/>
    <x v="0"/>
    <x v="1"/>
    <x v="1"/>
    <x v="1"/>
    <x v="4"/>
    <s v="Lubumbashi"/>
    <n v="0.69598000000000004"/>
    <n v="29.5197"/>
    <s v="No"/>
    <n v="120"/>
    <n v="180"/>
    <n v="300"/>
    <x v="3"/>
    <n v="45486.5"/>
    <n v="45486.5"/>
    <n v="0"/>
    <n v="60"/>
    <x v="0"/>
  </r>
  <r>
    <n v="1227"/>
    <x v="131"/>
    <x v="0"/>
    <x v="3"/>
    <x v="1"/>
    <x v="1"/>
    <x v="4"/>
    <s v="Lubumbashi"/>
    <n v="0.69598000000000004"/>
    <n v="29.5197"/>
    <s v="No"/>
    <n v="40"/>
    <n v="20"/>
    <n v="60"/>
    <x v="2"/>
    <n v="34981.24"/>
    <n v="34981.24"/>
    <n v="0"/>
    <n v="-20"/>
    <x v="0"/>
  </r>
  <r>
    <n v="1228"/>
    <x v="131"/>
    <x v="0"/>
    <x v="3"/>
    <x v="1"/>
    <x v="3"/>
    <x v="4"/>
    <s v="Bunia"/>
    <n v="1.56667"/>
    <n v="30.25"/>
    <s v="No"/>
    <n v="50"/>
    <n v="30"/>
    <n v="80"/>
    <x v="2"/>
    <n v="37528.65"/>
    <n v="37528.65"/>
    <n v="0"/>
    <n v="-20"/>
    <x v="0"/>
  </r>
  <r>
    <n v="1229"/>
    <x v="131"/>
    <x v="0"/>
    <x v="3"/>
    <x v="1"/>
    <x v="3"/>
    <x v="4"/>
    <s v="Ituri"/>
    <n v="1.833062"/>
    <n v="29.498076999999999"/>
    <s v="Yes"/>
    <n v="80"/>
    <n v="40"/>
    <n v="120"/>
    <x v="2"/>
    <n v="49336"/>
    <n v="49336"/>
    <n v="0"/>
    <n v="-40"/>
    <x v="0"/>
  </r>
  <r>
    <n v="1230"/>
    <x v="149"/>
    <x v="1"/>
    <x v="1"/>
    <x v="1"/>
    <x v="3"/>
    <x v="4"/>
    <s v="Ituri"/>
    <n v="1.833062"/>
    <n v="29.498076999999999"/>
    <s v="Yes"/>
    <n v="100"/>
    <n v="500"/>
    <n v="600"/>
    <x v="0"/>
    <n v="35995"/>
    <n v="35995"/>
    <n v="0"/>
    <n v="400"/>
    <x v="0"/>
  </r>
  <r>
    <n v="1231"/>
    <x v="150"/>
    <x v="2"/>
    <x v="1"/>
    <x v="1"/>
    <x v="1"/>
    <x v="4"/>
    <s v="Bunia"/>
    <n v="1.56667"/>
    <n v="30.25"/>
    <s v="No"/>
    <n v="500"/>
    <n v="300"/>
    <n v="800"/>
    <x v="0"/>
    <n v="48500"/>
    <n v="48500"/>
    <n v="0"/>
    <n v="-200"/>
    <x v="0"/>
  </r>
  <r>
    <n v="1232"/>
    <x v="62"/>
    <x v="0"/>
    <x v="3"/>
    <x v="1"/>
    <x v="3"/>
    <x v="4"/>
    <s v="Idjwi"/>
    <n v="-2.1602769999999998"/>
    <n v="29.056111000000001"/>
    <s v="No"/>
    <n v="35"/>
    <n v="25"/>
    <n v="60"/>
    <x v="2"/>
    <n v="20470"/>
    <n v="20470"/>
    <n v="0"/>
    <n v="-10"/>
    <x v="0"/>
  </r>
  <r>
    <n v="1233"/>
    <x v="59"/>
    <x v="2"/>
    <x v="1"/>
    <x v="1"/>
    <x v="1"/>
    <x v="4"/>
    <s v="Kavumu"/>
    <n v="-2.3088880000000001"/>
    <n v="28.808610999999999"/>
    <s v="No"/>
    <n v="150"/>
    <n v="30"/>
    <n v="180"/>
    <x v="4"/>
    <n v="18700"/>
    <n v="18700"/>
    <n v="0"/>
    <n v="-120"/>
    <x v="0"/>
  </r>
  <r>
    <n v="1234"/>
    <x v="50"/>
    <x v="0"/>
    <x v="3"/>
    <x v="1"/>
    <x v="1"/>
    <x v="4"/>
    <s v="Mwenga"/>
    <n v="-3.05"/>
    <n v="28.433333000000001"/>
    <s v="No"/>
    <n v="100"/>
    <n v="60"/>
    <n v="160"/>
    <x v="2"/>
    <n v="36615"/>
    <n v="36615"/>
    <n v="0"/>
    <n v="-40"/>
    <x v="0"/>
  </r>
  <r>
    <n v="1235"/>
    <x v="131"/>
    <x v="0"/>
    <x v="4"/>
    <x v="3"/>
    <x v="3"/>
    <x v="4"/>
    <s v="Goma"/>
    <n v="-1.6882539999999999"/>
    <n v="29.237154"/>
    <s v="No"/>
    <n v="5000"/>
    <n v="3000"/>
    <n v="8000"/>
    <x v="5"/>
    <n v="50000"/>
    <n v="50000"/>
    <n v="0"/>
    <n v="-2000"/>
    <x v="0"/>
  </r>
  <r>
    <n v="1236"/>
    <x v="151"/>
    <x v="1"/>
    <x v="3"/>
    <x v="1"/>
    <x v="3"/>
    <x v="4"/>
    <s v="Buta"/>
    <n v="2.7932579999999998"/>
    <n v="24.728705000000001"/>
    <s v="No"/>
    <n v="100"/>
    <n v="50"/>
    <n v="150"/>
    <x v="6"/>
    <n v="49125"/>
    <n v="49125"/>
    <n v="0"/>
    <n v="-50"/>
    <x v="0"/>
  </r>
  <r>
    <n v="1237"/>
    <x v="131"/>
    <x v="0"/>
    <x v="3"/>
    <x v="1"/>
    <x v="3"/>
    <x v="4"/>
    <s v="Kalemie"/>
    <n v="-3.0852219999999999"/>
    <n v="29.079170999999999"/>
    <s v="No"/>
    <n v="60"/>
    <n v="20"/>
    <n v="80"/>
    <x v="2"/>
    <n v="13361"/>
    <n v="13361"/>
    <n v="0"/>
    <n v="-40"/>
    <x v="0"/>
  </r>
  <r>
    <n v="1238"/>
    <x v="131"/>
    <x v="0"/>
    <x v="1"/>
    <x v="1"/>
    <x v="3"/>
    <x v="4"/>
    <s v="Kalemie"/>
    <n v="-3.0852219999999999"/>
    <n v="29.079170999999999"/>
    <s v="No"/>
    <n v="180"/>
    <n v="70"/>
    <n v="250"/>
    <x v="5"/>
    <n v="25100"/>
    <n v="25100"/>
    <n v="0"/>
    <n v="-110"/>
    <x v="0"/>
  </r>
  <r>
    <n v="1239"/>
    <x v="110"/>
    <x v="2"/>
    <x v="1"/>
    <x v="1"/>
    <x v="1"/>
    <x v="4"/>
    <s v="Walungu"/>
    <n v="-2.6333329999999999"/>
    <n v="28.666665999999999"/>
    <s v="No"/>
    <n v="300"/>
    <n v="400"/>
    <n v="700"/>
    <x v="0"/>
    <n v="8944"/>
    <n v="8944"/>
    <n v="0"/>
    <n v="100"/>
    <x v="0"/>
  </r>
  <r>
    <n v="1240"/>
    <x v="131"/>
    <x v="0"/>
    <x v="1"/>
    <x v="1"/>
    <x v="3"/>
    <x v="4"/>
    <s v="Bukavu"/>
    <n v="-6.8814219999999997"/>
    <n v="20.923584999999999"/>
    <s v="No"/>
    <n v="80"/>
    <n v="40"/>
    <n v="120"/>
    <x v="2"/>
    <n v="9865"/>
    <n v="9865"/>
    <n v="0"/>
    <n v="-40"/>
    <x v="0"/>
  </r>
  <r>
    <n v="1241"/>
    <x v="131"/>
    <x v="0"/>
    <x v="1"/>
    <x v="1"/>
    <x v="1"/>
    <x v="4"/>
    <s v="Lubumbashi"/>
    <n v="0.69598000000000004"/>
    <n v="29.5197"/>
    <s v="No"/>
    <n v="120"/>
    <n v="80"/>
    <n v="200"/>
    <x v="5"/>
    <n v="49965"/>
    <n v="49965"/>
    <n v="0"/>
    <n v="-40"/>
    <x v="0"/>
  </r>
  <r>
    <n v="1242"/>
    <x v="131"/>
    <x v="0"/>
    <x v="3"/>
    <x v="1"/>
    <x v="3"/>
    <x v="4"/>
    <s v="Beni"/>
    <n v="-2.4680599999999999"/>
    <n v="28.82028"/>
    <s v="No"/>
    <n v="80"/>
    <n v="40"/>
    <n v="120"/>
    <x v="2"/>
    <n v="6929"/>
    <n v="6929"/>
    <n v="0"/>
    <n v="-40"/>
    <x v="0"/>
  </r>
  <r>
    <n v="1243"/>
    <x v="1"/>
    <x v="1"/>
    <x v="0"/>
    <x v="0"/>
    <x v="2"/>
    <x v="0"/>
    <s v="Tombouctou"/>
    <n v="15.430638999999999"/>
    <n v="-4.5404850000000003"/>
    <s v="Yes"/>
    <n v="12691"/>
    <n v="47535"/>
    <n v="60226"/>
    <x v="0"/>
    <n v="41206.269999999997"/>
    <n v="41206.269999999997"/>
    <n v="0"/>
    <n v="34844"/>
    <x v="0"/>
  </r>
  <r>
    <n v="1244"/>
    <x v="152"/>
    <x v="2"/>
    <x v="1"/>
    <x v="1"/>
    <x v="3"/>
    <x v="4"/>
    <s v="Ngaba"/>
    <n v="-4.3808920000000002"/>
    <n v="15.323745000000001"/>
    <s v="No"/>
    <n v="180"/>
    <n v="120"/>
    <n v="300"/>
    <x v="4"/>
    <n v="49485"/>
    <n v="49485"/>
    <n v="0"/>
    <n v="-60"/>
    <x v="0"/>
  </r>
  <r>
    <n v="1245"/>
    <x v="65"/>
    <x v="2"/>
    <x v="1"/>
    <x v="1"/>
    <x v="3"/>
    <x v="4"/>
    <s v="Shabunda"/>
    <n v="-2.7"/>
    <n v="27.333333"/>
    <s v="No"/>
    <n v="100"/>
    <n v="300"/>
    <n v="400"/>
    <x v="0"/>
    <n v="20382"/>
    <n v="20382"/>
    <n v="0"/>
    <n v="200"/>
    <x v="0"/>
  </r>
  <r>
    <n v="1246"/>
    <x v="119"/>
    <x v="0"/>
    <x v="1"/>
    <x v="1"/>
    <x v="3"/>
    <x v="4"/>
    <s v="Kinshasa"/>
    <n v="-4.3224470000000004"/>
    <n v="15.307045"/>
    <s v="No"/>
    <n v="600"/>
    <n v="200"/>
    <n v="800"/>
    <x v="2"/>
    <n v="7775"/>
    <n v="7775"/>
    <n v="0"/>
    <n v="-400"/>
    <x v="0"/>
  </r>
  <r>
    <n v="1247"/>
    <x v="131"/>
    <x v="0"/>
    <x v="1"/>
    <x v="1"/>
    <x v="3"/>
    <x v="4"/>
    <s v="Kinshasa"/>
    <n v="-4.3224470000000004"/>
    <n v="15.307045"/>
    <s v="No"/>
    <n v="90"/>
    <n v="70"/>
    <n v="160"/>
    <x v="7"/>
    <n v="48900"/>
    <n v="48900"/>
    <n v="0"/>
    <n v="-20"/>
    <x v="0"/>
  </r>
  <r>
    <n v="1248"/>
    <x v="72"/>
    <x v="0"/>
    <x v="3"/>
    <x v="1"/>
    <x v="3"/>
    <x v="4"/>
    <s v="Uvira"/>
    <n v="-3.4055870000000001"/>
    <n v="29.137550999999998"/>
    <s v="No"/>
    <n v="500"/>
    <n v="200"/>
    <n v="700"/>
    <x v="2"/>
    <n v="23789"/>
    <n v="23789"/>
    <n v="0"/>
    <n v="-300"/>
    <x v="0"/>
  </r>
  <r>
    <n v="1249"/>
    <x v="131"/>
    <x v="0"/>
    <x v="3"/>
    <x v="1"/>
    <x v="3"/>
    <x v="4"/>
    <s v="Kalemie"/>
    <n v="-3.0852219999999999"/>
    <n v="29.079170999999999"/>
    <s v="No"/>
    <n v="600"/>
    <n v="300"/>
    <n v="900"/>
    <x v="2"/>
    <n v="21149"/>
    <n v="21149"/>
    <n v="0"/>
    <n v="-300"/>
    <x v="0"/>
  </r>
  <r>
    <n v="1250"/>
    <x v="131"/>
    <x v="0"/>
    <x v="1"/>
    <x v="1"/>
    <x v="3"/>
    <x v="4"/>
    <s v="Beni"/>
    <n v="-2.4680599999999999"/>
    <n v="28.82028"/>
    <s v="No"/>
    <n v="800"/>
    <n v="400"/>
    <n v="1200"/>
    <x v="0"/>
    <n v="43200"/>
    <n v="43200"/>
    <n v="0"/>
    <n v="-400"/>
    <x v="0"/>
  </r>
  <r>
    <n v="1251"/>
    <x v="131"/>
    <x v="0"/>
    <x v="1"/>
    <x v="1"/>
    <x v="3"/>
    <x v="4"/>
    <s v="Beni"/>
    <n v="-2.4680599999999999"/>
    <n v="28.82028"/>
    <s v="No"/>
    <n v="100"/>
    <n v="50"/>
    <n v="150"/>
    <x v="1"/>
    <n v="17850"/>
    <n v="17850"/>
    <n v="0"/>
    <n v="-50"/>
    <x v="0"/>
  </r>
  <r>
    <n v="1252"/>
    <x v="131"/>
    <x v="0"/>
    <x v="1"/>
    <x v="1"/>
    <x v="3"/>
    <x v="4"/>
    <s v="Rutsuru"/>
    <n v="-1.186903"/>
    <n v="29.446131999999999"/>
    <s v="No"/>
    <n v="400"/>
    <n v="500"/>
    <n v="900"/>
    <x v="0"/>
    <n v="23655"/>
    <n v="23655"/>
    <n v="0"/>
    <n v="100"/>
    <x v="0"/>
  </r>
  <r>
    <n v="1253"/>
    <x v="131"/>
    <x v="0"/>
    <x v="3"/>
    <x v="1"/>
    <x v="3"/>
    <x v="4"/>
    <s v="Goma"/>
    <n v="-1.6882539999999999"/>
    <n v="29.237154"/>
    <s v="No"/>
    <n v="60"/>
    <n v="40"/>
    <n v="100"/>
    <x v="2"/>
    <n v="15879"/>
    <n v="15879"/>
    <n v="0"/>
    <n v="-20"/>
    <x v="0"/>
  </r>
  <r>
    <n v="1254"/>
    <x v="131"/>
    <x v="0"/>
    <x v="3"/>
    <x v="1"/>
    <x v="3"/>
    <x v="4"/>
    <s v="Walikale"/>
    <n v="-0.68179999999999996"/>
    <n v="25.458599"/>
    <s v="Yes"/>
    <n v="40"/>
    <n v="20"/>
    <n v="60"/>
    <x v="2"/>
    <n v="15997"/>
    <n v="15997"/>
    <n v="0"/>
    <n v="-20"/>
    <x v="0"/>
  </r>
  <r>
    <n v="1255"/>
    <x v="131"/>
    <x v="0"/>
    <x v="5"/>
    <x v="1"/>
    <x v="3"/>
    <x v="4"/>
    <s v="Rutsuru"/>
    <n v="-1.186903"/>
    <n v="29.446131999999999"/>
    <s v="Yes"/>
    <n v="90"/>
    <n v="30"/>
    <n v="120"/>
    <x v="7"/>
    <n v="11636"/>
    <n v="11636"/>
    <n v="0"/>
    <n v="-60"/>
    <x v="0"/>
  </r>
  <r>
    <n v="1256"/>
    <x v="131"/>
    <x v="0"/>
    <x v="0"/>
    <x v="1"/>
    <x v="3"/>
    <x v="4"/>
    <s v="Uvira"/>
    <n v="-3.4055870000000001"/>
    <n v="29.137550999999998"/>
    <s v="No"/>
    <n v="400"/>
    <n v="200"/>
    <n v="600"/>
    <x v="7"/>
    <n v="40351"/>
    <n v="40351"/>
    <n v="0"/>
    <n v="-200"/>
    <x v="0"/>
  </r>
  <r>
    <n v="1257"/>
    <x v="153"/>
    <x v="2"/>
    <x v="1"/>
    <x v="1"/>
    <x v="3"/>
    <x v="4"/>
    <s v="Beni"/>
    <n v="-2.4680599999999999"/>
    <n v="28.82028"/>
    <s v="No"/>
    <n v="400"/>
    <n v="500"/>
    <n v="900"/>
    <x v="0"/>
    <n v="37950"/>
    <n v="37950"/>
    <n v="0"/>
    <n v="100"/>
    <x v="0"/>
  </r>
  <r>
    <n v="1258"/>
    <x v="68"/>
    <x v="0"/>
    <x v="1"/>
    <x v="1"/>
    <x v="3"/>
    <x v="4"/>
    <s v="Ituri"/>
    <n v="1.833062"/>
    <n v="29.498076999999999"/>
    <s v="No"/>
    <n v="60"/>
    <n v="20"/>
    <n v="80"/>
    <x v="7"/>
    <n v="10969"/>
    <n v="10969"/>
    <n v="0"/>
    <n v="-40"/>
    <x v="0"/>
  </r>
  <r>
    <n v="1259"/>
    <x v="54"/>
    <x v="2"/>
    <x v="1"/>
    <x v="1"/>
    <x v="3"/>
    <x v="4"/>
    <s v="Kinshasa"/>
    <n v="-4.3224470000000004"/>
    <n v="15.307045"/>
    <s v="No"/>
    <n v="400"/>
    <n v="400"/>
    <n v="800"/>
    <x v="7"/>
    <n v="14420"/>
    <n v="14420"/>
    <n v="0"/>
    <n v="0"/>
    <x v="0"/>
  </r>
  <r>
    <n v="1260"/>
    <x v="27"/>
    <x v="0"/>
    <x v="4"/>
    <x v="1"/>
    <x v="3"/>
    <x v="4"/>
    <s v="Mambasa"/>
    <n v="1.35"/>
    <n v="29.05"/>
    <s v="Yes"/>
    <n v="50"/>
    <n v="350"/>
    <n v="400"/>
    <x v="7"/>
    <n v="19950"/>
    <n v="19950"/>
    <n v="0"/>
    <n v="300"/>
    <x v="0"/>
  </r>
  <r>
    <n v="1261"/>
    <x v="30"/>
    <x v="2"/>
    <x v="3"/>
    <x v="1"/>
    <x v="3"/>
    <x v="4"/>
    <s v="Walikale"/>
    <n v="-1.4303170000000001"/>
    <n v="28.074895000000001"/>
    <s v="Yes"/>
    <n v="40"/>
    <n v="20"/>
    <n v="60"/>
    <x v="2"/>
    <n v="8675"/>
    <n v="8675"/>
    <n v="0"/>
    <n v="-20"/>
    <x v="0"/>
  </r>
  <r>
    <n v="1262"/>
    <x v="75"/>
    <x v="1"/>
    <x v="1"/>
    <x v="1"/>
    <x v="3"/>
    <x v="4"/>
    <s v="Sange"/>
    <n v="-3.0852219999999999"/>
    <n v="29.079170999999999"/>
    <s v="Yes"/>
    <n v="80"/>
    <n v="40"/>
    <n v="120"/>
    <x v="2"/>
    <n v="36025"/>
    <n v="36025"/>
    <n v="0"/>
    <n v="-40"/>
    <x v="0"/>
  </r>
  <r>
    <n v="1263"/>
    <x v="154"/>
    <x v="2"/>
    <x v="1"/>
    <x v="1"/>
    <x v="3"/>
    <x v="4"/>
    <s v="Bukavu"/>
    <n v="-2.5061559999999998"/>
    <n v="28.861830000000001"/>
    <s v="Yes"/>
    <n v="110"/>
    <n v="50"/>
    <n v="160"/>
    <x v="7"/>
    <n v="9865"/>
    <n v="9865"/>
    <n v="0"/>
    <n v="-60"/>
    <x v="0"/>
  </r>
  <r>
    <n v="1264"/>
    <x v="80"/>
    <x v="2"/>
    <x v="1"/>
    <x v="1"/>
    <x v="3"/>
    <x v="4"/>
    <s v="Mangobo"/>
    <n v="-0.33333000000000002"/>
    <n v="28.116669999999999"/>
    <s v="No"/>
    <n v="60"/>
    <n v="740"/>
    <n v="800"/>
    <x v="1"/>
    <n v="19210"/>
    <n v="19210"/>
    <n v="0"/>
    <n v="680"/>
    <x v="0"/>
  </r>
  <r>
    <n v="1265"/>
    <x v="34"/>
    <x v="0"/>
    <x v="1"/>
    <x v="1"/>
    <x v="3"/>
    <x v="4"/>
    <s v="Ngilima"/>
    <n v="3.9074170000000001"/>
    <n v="28.375775999999998"/>
    <s v="No"/>
    <n v="50"/>
    <n v="550"/>
    <n v="600"/>
    <x v="1"/>
    <n v="24139"/>
    <n v="24139"/>
    <n v="0"/>
    <n v="500"/>
    <x v="0"/>
  </r>
  <r>
    <n v="1266"/>
    <x v="155"/>
    <x v="1"/>
    <x v="1"/>
    <x v="1"/>
    <x v="3"/>
    <x v="4"/>
    <s v="Dungu"/>
    <n v="3.6166700000000001"/>
    <n v="28.566669999999998"/>
    <s v="Yes"/>
    <n v="100"/>
    <n v="1100"/>
    <n v="1200"/>
    <x v="1"/>
    <n v="31067"/>
    <n v="31067"/>
    <n v="0"/>
    <n v="1000"/>
    <x v="0"/>
  </r>
  <r>
    <n v="1267"/>
    <x v="53"/>
    <x v="0"/>
    <x v="1"/>
    <x v="1"/>
    <x v="3"/>
    <x v="4"/>
    <s v="Ngilinga"/>
    <n v="2.9333300000000002"/>
    <n v="30.15"/>
    <s v="No"/>
    <n v="73"/>
    <n v="215"/>
    <n v="288"/>
    <x v="3"/>
    <n v="29335"/>
    <n v="29335"/>
    <n v="0"/>
    <n v="142"/>
    <x v="0"/>
  </r>
  <r>
    <n v="1268"/>
    <x v="140"/>
    <x v="1"/>
    <x v="4"/>
    <x v="3"/>
    <x v="3"/>
    <x v="4"/>
    <s v="Dungu"/>
    <n v="3.6166700000000001"/>
    <n v="28.566669999999998"/>
    <s v="Yes"/>
    <n v="90"/>
    <n v="60"/>
    <n v="150"/>
    <x v="4"/>
    <n v="20110"/>
    <n v="20110"/>
    <n v="0"/>
    <n v="-30"/>
    <x v="0"/>
  </r>
  <r>
    <n v="1269"/>
    <x v="147"/>
    <x v="0"/>
    <x v="0"/>
    <x v="1"/>
    <x v="1"/>
    <x v="4"/>
    <s v="Bunia"/>
    <n v="1.56667"/>
    <n v="30.25"/>
    <s v="No"/>
    <n v="156"/>
    <n v="260"/>
    <n v="416"/>
    <x v="3"/>
    <n v="12953"/>
    <n v="12953"/>
    <n v="0"/>
    <n v="104"/>
    <x v="0"/>
  </r>
  <r>
    <n v="1270"/>
    <x v="79"/>
    <x v="2"/>
    <x v="1"/>
    <x v="1"/>
    <x v="3"/>
    <x v="4"/>
    <s v="Goma"/>
    <n v="-1.6882539999999999"/>
    <n v="29.237154"/>
    <s v="No"/>
    <n v="270"/>
    <n v="80"/>
    <n v="350"/>
    <x v="2"/>
    <n v="49829"/>
    <n v="49829"/>
    <n v="0"/>
    <n v="-190"/>
    <x v="0"/>
  </r>
  <r>
    <n v="1271"/>
    <x v="125"/>
    <x v="0"/>
    <x v="1"/>
    <x v="1"/>
    <x v="3"/>
    <x v="4"/>
    <s v="Djugu"/>
    <n v="1.9152469999999999"/>
    <n v="30.503844000000001"/>
    <s v="Yes"/>
    <n v="800"/>
    <n v="465"/>
    <n v="1265"/>
    <x v="1"/>
    <n v="12425"/>
    <n v="12425"/>
    <n v="0"/>
    <n v="-335"/>
    <x v="0"/>
  </r>
  <r>
    <n v="1272"/>
    <x v="156"/>
    <x v="1"/>
    <x v="3"/>
    <x v="1"/>
    <x v="3"/>
    <x v="4"/>
    <s v="Djugu"/>
    <n v="1.9152469999999999"/>
    <n v="30.503844000000001"/>
    <s v="Yes"/>
    <n v="22"/>
    <n v="78"/>
    <n v="100"/>
    <x v="6"/>
    <n v="24302"/>
    <n v="24302"/>
    <n v="0"/>
    <n v="56"/>
    <x v="0"/>
  </r>
  <r>
    <n v="1273"/>
    <x v="157"/>
    <x v="1"/>
    <x v="0"/>
    <x v="1"/>
    <x v="1"/>
    <x v="4"/>
    <s v="Bunia"/>
    <n v="1.56667"/>
    <n v="30.25"/>
    <s v="No"/>
    <n v="20"/>
    <n v="60"/>
    <n v="80"/>
    <x v="4"/>
    <n v="11993"/>
    <n v="11993"/>
    <n v="0"/>
    <n v="40"/>
    <x v="0"/>
  </r>
  <r>
    <n v="1274"/>
    <x v="44"/>
    <x v="0"/>
    <x v="3"/>
    <x v="1"/>
    <x v="3"/>
    <x v="4"/>
    <s v="Kananga"/>
    <n v="-5.8958300000000001"/>
    <n v="22.41778"/>
    <s v="Yes"/>
    <n v="520"/>
    <n v="80"/>
    <n v="600"/>
    <x v="2"/>
    <n v="10990"/>
    <n v="10990"/>
    <n v="0"/>
    <n v="-440"/>
    <x v="0"/>
  </r>
  <r>
    <n v="1275"/>
    <x v="158"/>
    <x v="2"/>
    <x v="1"/>
    <x v="1"/>
    <x v="3"/>
    <x v="4"/>
    <s v="Kananga"/>
    <n v="-5.8958300000000001"/>
    <n v="22.41778"/>
    <s v="Yes"/>
    <n v="2350"/>
    <n v="5000"/>
    <n v="7350"/>
    <x v="1"/>
    <n v="34200"/>
    <n v="34200"/>
    <n v="0"/>
    <n v="2650"/>
    <x v="0"/>
  </r>
  <r>
    <n v="1276"/>
    <x v="101"/>
    <x v="2"/>
    <x v="1"/>
    <x v="1"/>
    <x v="1"/>
    <x v="4"/>
    <s v="Luiza"/>
    <n v="-7.1965440000000003"/>
    <n v="22.397188"/>
    <s v="Yes"/>
    <n v="700"/>
    <n v="1800"/>
    <n v="2500"/>
    <x v="1"/>
    <n v="5869"/>
    <n v="5869"/>
    <n v="0"/>
    <n v="1100"/>
    <x v="0"/>
  </r>
  <r>
    <n v="1277"/>
    <x v="158"/>
    <x v="2"/>
    <x v="1"/>
    <x v="1"/>
    <x v="1"/>
    <x v="4"/>
    <s v="Tshimbulu"/>
    <n v="-6.4801500000000001"/>
    <n v="22.856947999999999"/>
    <s v="Yes"/>
    <n v="5000"/>
    <n v="7000"/>
    <n v="12000"/>
    <x v="7"/>
    <n v="5280"/>
    <n v="5280"/>
    <n v="0"/>
    <n v="2000"/>
    <x v="0"/>
  </r>
  <r>
    <n v="1278"/>
    <x v="68"/>
    <x v="0"/>
    <x v="1"/>
    <x v="1"/>
    <x v="1"/>
    <x v="4"/>
    <s v="Luendu"/>
    <n v="-5.8958300000000001"/>
    <n v="22.41778"/>
    <s v="Yes"/>
    <n v="2800"/>
    <n v="450"/>
    <n v="3250"/>
    <x v="0"/>
    <n v="8378"/>
    <n v="8378"/>
    <n v="0"/>
    <n v="-2350"/>
    <x v="0"/>
  </r>
  <r>
    <n v="1279"/>
    <x v="89"/>
    <x v="0"/>
    <x v="3"/>
    <x v="1"/>
    <x v="3"/>
    <x v="4"/>
    <s v="Tshikapa"/>
    <n v="-6.4166699999999999"/>
    <n v="20.8"/>
    <s v="Yes"/>
    <n v="6"/>
    <n v="414"/>
    <n v="420"/>
    <x v="2"/>
    <n v="14960"/>
    <n v="14960"/>
    <n v="0"/>
    <n v="408"/>
    <x v="0"/>
  </r>
  <r>
    <n v="1280"/>
    <x v="49"/>
    <x v="0"/>
    <x v="1"/>
    <x v="1"/>
    <x v="3"/>
    <x v="4"/>
    <s v="Tshikapa"/>
    <n v="-6.4166699999999999"/>
    <n v="20.8"/>
    <s v="Yes"/>
    <n v="300"/>
    <n v="600"/>
    <n v="900"/>
    <x v="0"/>
    <n v="41400"/>
    <n v="41400"/>
    <n v="0"/>
    <n v="300"/>
    <x v="0"/>
  </r>
  <r>
    <n v="1281"/>
    <x v="131"/>
    <x v="0"/>
    <x v="1"/>
    <x v="1"/>
    <x v="3"/>
    <x v="4"/>
    <s v="Bukavu"/>
    <n v="-6.8814219999999997"/>
    <n v="20.923584999999999"/>
    <s v="No"/>
    <n v="50"/>
    <n v="300"/>
    <n v="350"/>
    <x v="1"/>
    <n v="21000"/>
    <n v="21000"/>
    <n v="0"/>
    <n v="250"/>
    <x v="0"/>
  </r>
  <r>
    <n v="1282"/>
    <x v="159"/>
    <x v="1"/>
    <x v="3"/>
    <x v="4"/>
    <x v="3"/>
    <x v="4"/>
    <s v="Kalehe"/>
    <n v="-2.5061559999999998"/>
    <n v="28.861830000000001"/>
    <s v="No"/>
    <n v="200"/>
    <n v="500"/>
    <n v="700"/>
    <x v="2"/>
    <n v="21000"/>
    <n v="21000"/>
    <n v="0"/>
    <n v="300"/>
    <x v="0"/>
  </r>
  <r>
    <n v="1283"/>
    <x v="131"/>
    <x v="0"/>
    <x v="1"/>
    <x v="1"/>
    <x v="3"/>
    <x v="4"/>
    <s v="Oicha"/>
    <n v="-2.1049250000000002"/>
    <n v="28.919383"/>
    <s v="Yes"/>
    <n v="5000"/>
    <n v="7000"/>
    <n v="12000"/>
    <x v="0"/>
    <n v="49055"/>
    <n v="49055"/>
    <n v="0"/>
    <n v="2000"/>
    <x v="0"/>
  </r>
  <r>
    <n v="1284"/>
    <x v="77"/>
    <x v="2"/>
    <x v="2"/>
    <x v="0"/>
    <x v="3"/>
    <x v="4"/>
    <s v="Beni"/>
    <n v="-2.4680599999999999"/>
    <n v="28.82028"/>
    <s v="Yes"/>
    <n v="18"/>
    <n v="42"/>
    <n v="60"/>
    <x v="7"/>
    <n v="5611"/>
    <n v="5611"/>
    <n v="0"/>
    <n v="24"/>
    <x v="0"/>
  </r>
  <r>
    <n v="1285"/>
    <x v="160"/>
    <x v="0"/>
    <x v="1"/>
    <x v="1"/>
    <x v="3"/>
    <x v="4"/>
    <s v="Tshintshianku"/>
    <n v="-2.6283300000000001"/>
    <n v="28.66583"/>
    <s v="Yes"/>
    <n v="195"/>
    <n v="505"/>
    <n v="700"/>
    <x v="3"/>
    <n v="13600"/>
    <n v="13600"/>
    <n v="0"/>
    <n v="310"/>
    <x v="0"/>
  </r>
  <r>
    <n v="1286"/>
    <x v="45"/>
    <x v="0"/>
    <x v="1"/>
    <x v="1"/>
    <x v="3"/>
    <x v="4"/>
    <s v="Mukuaya"/>
    <n v="-2.0666699999999998"/>
    <n v="28.566669999999998"/>
    <s v="Yes"/>
    <n v="208"/>
    <n v="692"/>
    <n v="900"/>
    <x v="3"/>
    <n v="14600"/>
    <n v="14600"/>
    <n v="0"/>
    <n v="484"/>
    <x v="0"/>
  </r>
  <r>
    <n v="1287"/>
    <x v="28"/>
    <x v="0"/>
    <x v="3"/>
    <x v="1"/>
    <x v="3"/>
    <x v="4"/>
    <s v="Lubumbashi"/>
    <n v="0.69598000000000004"/>
    <n v="29.5197"/>
    <s v="No"/>
    <n v="700"/>
    <n v="100"/>
    <n v="800"/>
    <x v="2"/>
    <n v="14800"/>
    <n v="14800"/>
    <n v="0"/>
    <n v="-600"/>
    <x v="0"/>
  </r>
  <r>
    <n v="1288"/>
    <x v="113"/>
    <x v="0"/>
    <x v="0"/>
    <x v="1"/>
    <x v="1"/>
    <x v="4"/>
    <s v="Sange"/>
    <n v="0.49366599999999999"/>
    <n v="29.471969999999999"/>
    <s v="Yes"/>
    <n v="8400"/>
    <n v="3600"/>
    <n v="12000"/>
    <x v="0"/>
    <n v="36390"/>
    <n v="36390"/>
    <n v="0"/>
    <n v="-4800"/>
    <x v="0"/>
  </r>
  <r>
    <n v="1289"/>
    <x v="70"/>
    <x v="0"/>
    <x v="0"/>
    <x v="1"/>
    <x v="1"/>
    <x v="4"/>
    <s v="Minembwe"/>
    <n v="-5.5583299999999998"/>
    <n v="22.343330000000002"/>
    <s v="Yes"/>
    <n v="1400"/>
    <n v="600"/>
    <n v="2000"/>
    <x v="0"/>
    <n v="27210"/>
    <n v="27210"/>
    <n v="0"/>
    <n v="-800"/>
    <x v="0"/>
  </r>
  <r>
    <n v="1290"/>
    <x v="161"/>
    <x v="0"/>
    <x v="1"/>
    <x v="1"/>
    <x v="3"/>
    <x v="4"/>
    <s v="Lemba"/>
    <n v="-5.60229"/>
    <n v="13.037710000000001"/>
    <s v="Yes"/>
    <n v="130"/>
    <n v="93"/>
    <n v="223"/>
    <x v="3"/>
    <n v="18031"/>
    <n v="18031"/>
    <n v="0"/>
    <n v="-37"/>
    <x v="0"/>
  </r>
  <r>
    <n v="1291"/>
    <x v="162"/>
    <x v="1"/>
    <x v="3"/>
    <x v="1"/>
    <x v="3"/>
    <x v="4"/>
    <s v="Kalemie"/>
    <n v="-11.66667"/>
    <n v="27.466670000000001"/>
    <s v="Yes"/>
    <n v="23"/>
    <n v="93"/>
    <n v="116"/>
    <x v="6"/>
    <n v="49955"/>
    <n v="49955"/>
    <n v="0"/>
    <n v="70"/>
    <x v="0"/>
  </r>
  <r>
    <n v="1292"/>
    <x v="23"/>
    <x v="0"/>
    <x v="3"/>
    <x v="1"/>
    <x v="1"/>
    <x v="4"/>
    <s v="Kongolo"/>
    <n v="-3.0852219999999999"/>
    <n v="29.079170999999999"/>
    <s v="Yes"/>
    <n v="30"/>
    <n v="570"/>
    <n v="600"/>
    <x v="2"/>
    <n v="17144"/>
    <n v="17144"/>
    <n v="0"/>
    <n v="540"/>
    <x v="0"/>
  </r>
  <r>
    <n v="1293"/>
    <x v="27"/>
    <x v="0"/>
    <x v="3"/>
    <x v="4"/>
    <x v="3"/>
    <x v="4"/>
    <s v="Moba"/>
    <n v="-3.9344199999999998"/>
    <n v="28.730060000000002"/>
    <s v="Yes"/>
    <n v="80"/>
    <n v="240"/>
    <n v="320"/>
    <x v="2"/>
    <n v="13954"/>
    <n v="13954"/>
    <n v="0"/>
    <n v="160"/>
    <x v="0"/>
  </r>
  <r>
    <n v="1294"/>
    <x v="82"/>
    <x v="2"/>
    <x v="3"/>
    <x v="1"/>
    <x v="3"/>
    <x v="4"/>
    <s v="Goma"/>
    <n v="-5.3833299999999999"/>
    <n v="26.816669999999998"/>
    <s v="No"/>
    <n v="12"/>
    <n v="68"/>
    <n v="80"/>
    <x v="6"/>
    <n v="6784"/>
    <n v="6784"/>
    <n v="0"/>
    <n v="56"/>
    <x v="0"/>
  </r>
  <r>
    <n v="1295"/>
    <x v="49"/>
    <x v="0"/>
    <x v="3"/>
    <x v="1"/>
    <x v="3"/>
    <x v="4"/>
    <s v="Goma"/>
    <n v="-5.9328580000000004"/>
    <n v="29.179974999999999"/>
    <s v="No"/>
    <n v="600"/>
    <n v="1534"/>
    <n v="2134"/>
    <x v="2"/>
    <n v="16145"/>
    <n v="16145"/>
    <n v="0"/>
    <n v="934"/>
    <x v="0"/>
  </r>
  <r>
    <n v="1296"/>
    <x v="72"/>
    <x v="0"/>
    <x v="5"/>
    <x v="1"/>
    <x v="3"/>
    <x v="4"/>
    <s v="Kibumba"/>
    <n v="-5.3856440000000001"/>
    <n v="26.999243"/>
    <s v="Yes"/>
    <n v="280"/>
    <n v="360"/>
    <n v="640"/>
    <x v="1"/>
    <n v="49543"/>
    <n v="49543"/>
    <n v="0"/>
    <n v="80"/>
    <x v="0"/>
  </r>
  <r>
    <n v="1297"/>
    <x v="163"/>
    <x v="2"/>
    <x v="4"/>
    <x v="3"/>
    <x v="3"/>
    <x v="4"/>
    <s v="Goma"/>
    <n v="-7.0582159999999998"/>
    <n v="29.780774999999998"/>
    <s v="No"/>
    <n v="24500"/>
    <n v="10500"/>
    <n v="35000"/>
    <x v="7"/>
    <n v="49975"/>
    <n v="49975"/>
    <n v="0"/>
    <n v="-14000"/>
    <x v="0"/>
  </r>
  <r>
    <n v="1298"/>
    <x v="101"/>
    <x v="2"/>
    <x v="1"/>
    <x v="1"/>
    <x v="3"/>
    <x v="4"/>
    <s v="Nyanzale"/>
    <n v="-1.6882539999999999"/>
    <n v="29.237154"/>
    <s v="Yes"/>
    <n v="5000"/>
    <n v="7000"/>
    <n v="12000"/>
    <x v="0"/>
    <n v="20510"/>
    <n v="20510"/>
    <n v="0"/>
    <n v="2000"/>
    <x v="0"/>
  </r>
  <r>
    <n v="1299"/>
    <x v="27"/>
    <x v="0"/>
    <x v="1"/>
    <x v="1"/>
    <x v="3"/>
    <x v="4"/>
    <s v="Mweso"/>
    <n v="-1.6882539999999999"/>
    <n v="29.237154"/>
    <s v="Yes"/>
    <n v="15400"/>
    <n v="6600"/>
    <n v="22000"/>
    <x v="0"/>
    <n v="30010"/>
    <n v="30010"/>
    <n v="0"/>
    <n v="-8800"/>
    <x v="0"/>
  </r>
  <r>
    <n v="1300"/>
    <x v="164"/>
    <x v="2"/>
    <x v="0"/>
    <x v="1"/>
    <x v="3"/>
    <x v="4"/>
    <s v="Sake"/>
    <n v="-1.47692"/>
    <n v="29.347809999999999"/>
    <s v="Yes"/>
    <n v="80"/>
    <n v="120"/>
    <n v="200"/>
    <x v="3"/>
    <n v="10249"/>
    <n v="10249"/>
    <n v="0"/>
    <n v="40"/>
    <x v="0"/>
  </r>
  <r>
    <n v="1301"/>
    <x v="86"/>
    <x v="2"/>
    <x v="1"/>
    <x v="1"/>
    <x v="3"/>
    <x v="4"/>
    <s v="Mutanda"/>
    <n v="-1.6882539999999999"/>
    <n v="29.237154"/>
    <s v="Yes"/>
    <n v="1200"/>
    <n v="1600"/>
    <n v="2800"/>
    <x v="0"/>
    <n v="20510"/>
    <n v="20510"/>
    <n v="0"/>
    <n v="400"/>
    <x v="0"/>
  </r>
  <r>
    <n v="1302"/>
    <x v="165"/>
    <x v="1"/>
    <x v="1"/>
    <x v="1"/>
    <x v="3"/>
    <x v="4"/>
    <s v="Kisangani"/>
    <n v="0.51840200000000003"/>
    <n v="25.205729000000002"/>
    <s v="No"/>
    <n v="97"/>
    <n v="503"/>
    <n v="600"/>
    <x v="3"/>
    <n v="39085"/>
    <n v="39085"/>
    <n v="0"/>
    <n v="406"/>
    <x v="0"/>
  </r>
  <r>
    <n v="1303"/>
    <x v="158"/>
    <x v="2"/>
    <x v="3"/>
    <x v="1"/>
    <x v="3"/>
    <x v="4"/>
    <s v="Makala"/>
    <n v="-1.1166700000000001"/>
    <n v="29.033329999999999"/>
    <s v="No"/>
    <n v="80"/>
    <n v="0"/>
    <n v="80"/>
    <x v="2"/>
    <n v="26025"/>
    <n v="26025"/>
    <n v="0"/>
    <n v="-80"/>
    <x v="0"/>
  </r>
  <r>
    <n v="1304"/>
    <x v="40"/>
    <x v="2"/>
    <x v="4"/>
    <x v="0"/>
    <x v="3"/>
    <x v="4"/>
    <s v="Butembo"/>
    <n v="-1.5711010000000001"/>
    <n v="29.052596000000001"/>
    <s v="Yes"/>
    <n v="300"/>
    <n v="150"/>
    <n v="450"/>
    <x v="7"/>
    <n v="49760"/>
    <n v="49760"/>
    <n v="0"/>
    <n v="-150"/>
    <x v="0"/>
  </r>
  <r>
    <n v="1305"/>
    <x v="166"/>
    <x v="2"/>
    <x v="4"/>
    <x v="2"/>
    <x v="3"/>
    <x v="4"/>
    <s v="Beni"/>
    <n v="-1.3833299999999999"/>
    <n v="28.95"/>
    <s v="Yes"/>
    <n v="250"/>
    <n v="150"/>
    <n v="400"/>
    <x v="7"/>
    <n v="8488"/>
    <n v="8488"/>
    <n v="0"/>
    <n v="-100"/>
    <x v="0"/>
  </r>
  <r>
    <n v="1306"/>
    <x v="0"/>
    <x v="0"/>
    <x v="3"/>
    <x v="1"/>
    <x v="3"/>
    <x v="4"/>
    <s v="Bukavu"/>
    <n v="-0.6"/>
    <n v="29.25"/>
    <s v="Yes"/>
    <n v="150"/>
    <n v="3150"/>
    <n v="3300"/>
    <x v="1"/>
    <n v="27300"/>
    <n v="27300"/>
    <n v="0"/>
    <n v="3000"/>
    <x v="0"/>
  </r>
  <r>
    <n v="1307"/>
    <x v="167"/>
    <x v="0"/>
    <x v="1"/>
    <x v="1"/>
    <x v="3"/>
    <x v="4"/>
    <s v="Bukavu"/>
    <n v="-4.3621800000000004"/>
    <n v="15.284475"/>
    <s v="No"/>
    <n v="2600"/>
    <n v="3000"/>
    <n v="5600"/>
    <x v="5"/>
    <n v="41676"/>
    <n v="41676"/>
    <n v="0"/>
    <n v="400"/>
    <x v="0"/>
  </r>
  <r>
    <n v="1308"/>
    <x v="168"/>
    <x v="2"/>
    <x v="1"/>
    <x v="1"/>
    <x v="3"/>
    <x v="4"/>
    <s v="Bukavu"/>
    <n v="0.13492000000000001"/>
    <n v="29.292269999999998"/>
    <s v="No"/>
    <n v="240"/>
    <n v="549"/>
    <n v="789"/>
    <x v="3"/>
    <n v="33373"/>
    <n v="33373"/>
    <n v="0"/>
    <n v="309"/>
    <x v="0"/>
  </r>
  <r>
    <n v="1309"/>
    <x v="61"/>
    <x v="2"/>
    <x v="1"/>
    <x v="1"/>
    <x v="3"/>
    <x v="4"/>
    <s v="Luhwindja"/>
    <n v="0.13492000000000001"/>
    <n v="29.292269999999998"/>
    <s v="No"/>
    <n v="20"/>
    <n v="60"/>
    <n v="80"/>
    <x v="1"/>
    <n v="21455"/>
    <n v="21455"/>
    <n v="0"/>
    <n v="40"/>
    <x v="0"/>
  </r>
  <r>
    <n v="1310"/>
    <x v="169"/>
    <x v="2"/>
    <x v="0"/>
    <x v="1"/>
    <x v="1"/>
    <x v="4"/>
    <s v="Kabuga"/>
    <n v="-2.5061559999999998"/>
    <n v="28.861830000000001"/>
    <s v="Yes"/>
    <n v="400"/>
    <n v="400"/>
    <n v="800"/>
    <x v="1"/>
    <n v="5684"/>
    <n v="5684"/>
    <n v="0"/>
    <n v="0"/>
    <x v="0"/>
  </r>
  <r>
    <n v="1311"/>
    <x v="125"/>
    <x v="0"/>
    <x v="0"/>
    <x v="1"/>
    <x v="1"/>
    <x v="4"/>
    <s v="Bunyakiri"/>
    <n v="-2.5061559999999998"/>
    <n v="28.861830000000001"/>
    <s v="Yes"/>
    <n v="350"/>
    <n v="350"/>
    <n v="700"/>
    <x v="1"/>
    <n v="6090"/>
    <n v="6090"/>
    <n v="0"/>
    <n v="0"/>
    <x v="0"/>
  </r>
  <r>
    <n v="1312"/>
    <x v="170"/>
    <x v="0"/>
    <x v="1"/>
    <x v="1"/>
    <x v="3"/>
    <x v="4"/>
    <s v="Tshikapa"/>
    <n v="-2.5499999999999998"/>
    <n v="28.866669999999999"/>
    <s v="Yes"/>
    <n v="40"/>
    <n v="160"/>
    <n v="200"/>
    <x v="4"/>
    <n v="15000"/>
    <n v="15000"/>
    <n v="0"/>
    <n v="120"/>
    <x v="0"/>
  </r>
  <r>
    <n v="1313"/>
    <x v="171"/>
    <x v="1"/>
    <x v="3"/>
    <x v="1"/>
    <x v="3"/>
    <x v="4"/>
    <s v="Kabinda"/>
    <n v="-2.5061559999999998"/>
    <n v="28.861830000000001"/>
    <s v="Yes"/>
    <n v="18"/>
    <n v="78"/>
    <n v="96"/>
    <x v="2"/>
    <n v="50000"/>
    <n v="50000"/>
    <n v="0"/>
    <n v="60"/>
    <x v="0"/>
  </r>
  <r>
    <n v="1314"/>
    <x v="128"/>
    <x v="2"/>
    <x v="3"/>
    <x v="0"/>
    <x v="3"/>
    <x v="4"/>
    <s v="Kananga"/>
    <n v="-3.0407899999999999"/>
    <n v="28.431509999999999"/>
    <s v="Yes"/>
    <n v="150"/>
    <n v="200"/>
    <n v="350"/>
    <x v="7"/>
    <n v="13500"/>
    <n v="13500"/>
    <n v="0"/>
    <n v="50"/>
    <x v="0"/>
  </r>
  <r>
    <n v="1315"/>
    <x v="109"/>
    <x v="2"/>
    <x v="0"/>
    <x v="1"/>
    <x v="1"/>
    <x v="4"/>
    <s v="Kanyabayonga"/>
    <n v="-2.293056"/>
    <n v="28.876944000000002"/>
    <s v="Yes"/>
    <n v="2400"/>
    <n v="3600"/>
    <n v="6000"/>
    <x v="0"/>
    <n v="14520"/>
    <n v="14520"/>
    <n v="0"/>
    <n v="1200"/>
    <x v="0"/>
  </r>
  <r>
    <n v="1316"/>
    <x v="15"/>
    <x v="1"/>
    <x v="1"/>
    <x v="1"/>
    <x v="3"/>
    <x v="4"/>
    <s v="Beni"/>
    <n v="-2.0666699999999998"/>
    <n v="28.566669999999998"/>
    <s v="Yes"/>
    <n v="1500"/>
    <n v="1500"/>
    <n v="3000"/>
    <x v="1"/>
    <n v="31536"/>
    <n v="31536"/>
    <n v="0"/>
    <n v="0"/>
    <x v="0"/>
  </r>
  <r>
    <n v="1317"/>
    <x v="172"/>
    <x v="1"/>
    <x v="1"/>
    <x v="1"/>
    <x v="3"/>
    <x v="4"/>
    <s v="Beni"/>
    <n v="-6.1333299999999999"/>
    <n v="24.483329999999999"/>
    <s v="Yes"/>
    <n v="1500"/>
    <n v="1500"/>
    <n v="3000"/>
    <x v="1"/>
    <n v="31536"/>
    <n v="31536"/>
    <n v="0"/>
    <n v="0"/>
    <x v="0"/>
  </r>
  <r>
    <n v="1318"/>
    <x v="173"/>
    <x v="1"/>
    <x v="1"/>
    <x v="1"/>
    <x v="3"/>
    <x v="4"/>
    <s v="Luiza"/>
    <n v="-5.8958300000000001"/>
    <n v="22.41778"/>
    <s v="Yes"/>
    <n v="700"/>
    <n v="300"/>
    <n v="1000"/>
    <x v="7"/>
    <n v="45001"/>
    <n v="45001"/>
    <n v="0"/>
    <n v="-400"/>
    <x v="0"/>
  </r>
  <r>
    <n v="1319"/>
    <x v="38"/>
    <x v="2"/>
    <x v="1"/>
    <x v="1"/>
    <x v="3"/>
    <x v="4"/>
    <s v="Kabeya Kamwanga"/>
    <n v="-0.70101999999999998"/>
    <n v="29.173500000000001"/>
    <s v="No"/>
    <n v="24000"/>
    <n v="24000"/>
    <n v="48000"/>
    <x v="1"/>
    <n v="30271"/>
    <n v="30271"/>
    <n v="0"/>
    <n v="0"/>
    <x v="0"/>
  </r>
  <r>
    <n v="1320"/>
    <x v="132"/>
    <x v="2"/>
    <x v="1"/>
    <x v="1"/>
    <x v="3"/>
    <x v="4"/>
    <s v="Kananga"/>
    <n v="0.49366599999999999"/>
    <n v="29.471969999999999"/>
    <s v="Yes"/>
    <n v="3500"/>
    <n v="1500"/>
    <n v="5000"/>
    <x v="7"/>
    <n v="15555"/>
    <n v="15555"/>
    <n v="0"/>
    <n v="-2000"/>
    <x v="0"/>
  </r>
  <r>
    <n v="1321"/>
    <x v="6"/>
    <x v="1"/>
    <x v="1"/>
    <x v="1"/>
    <x v="3"/>
    <x v="4"/>
    <s v="Kamina"/>
    <n v="-7.1965440000000003"/>
    <n v="22.397188"/>
    <s v="Yes"/>
    <n v="200"/>
    <n v="600"/>
    <n v="800"/>
    <x v="7"/>
    <n v="29600"/>
    <n v="29600"/>
    <n v="0"/>
    <n v="400"/>
    <x v="0"/>
  </r>
  <r>
    <n v="1322"/>
    <x v="53"/>
    <x v="0"/>
    <x v="3"/>
    <x v="1"/>
    <x v="3"/>
    <x v="4"/>
    <s v="Kasapa"/>
    <n v="-6"/>
    <n v="23.25"/>
    <s v="No"/>
    <n v="50"/>
    <n v="56"/>
    <n v="106"/>
    <x v="2"/>
    <n v="9000"/>
    <n v="9000"/>
    <n v="0"/>
    <n v="6"/>
    <x v="0"/>
  </r>
  <r>
    <n v="1323"/>
    <x v="34"/>
    <x v="0"/>
    <x v="3"/>
    <x v="1"/>
    <x v="3"/>
    <x v="4"/>
    <s v="Kenya"/>
    <n v="-5.8958300000000001"/>
    <n v="22.41778"/>
    <s v="Yes"/>
    <n v="15"/>
    <n v="85"/>
    <n v="100"/>
    <x v="2"/>
    <n v="6024"/>
    <n v="6024"/>
    <n v="0"/>
    <n v="70"/>
    <x v="0"/>
  </r>
  <r>
    <n v="1324"/>
    <x v="152"/>
    <x v="2"/>
    <x v="1"/>
    <x v="1"/>
    <x v="3"/>
    <x v="4"/>
    <s v="Lulaba"/>
    <n v="0.52234499999999995"/>
    <n v="25.197333"/>
    <s v="No"/>
    <n v="8"/>
    <n v="16"/>
    <n v="24"/>
    <x v="2"/>
    <n v="12474"/>
    <n v="12474"/>
    <n v="0"/>
    <n v="8"/>
    <x v="0"/>
  </r>
  <r>
    <n v="1325"/>
    <x v="53"/>
    <x v="0"/>
    <x v="1"/>
    <x v="1"/>
    <x v="3"/>
    <x v="4"/>
    <s v="Mambasa"/>
    <n v="1.35"/>
    <n v="29.05"/>
    <s v="Yes"/>
    <n v="60"/>
    <n v="40"/>
    <n v="100"/>
    <x v="2"/>
    <n v="23668"/>
    <n v="23668"/>
    <n v="0"/>
    <n v="-20"/>
    <x v="0"/>
  </r>
  <r>
    <n v="1326"/>
    <x v="29"/>
    <x v="0"/>
    <x v="3"/>
    <x v="1"/>
    <x v="3"/>
    <x v="4"/>
    <s v="Kasangulu"/>
    <n v="-10.75"/>
    <n v="26.433330000000002"/>
    <s v="No"/>
    <n v="510"/>
    <n v="90"/>
    <n v="600"/>
    <x v="0"/>
    <n v="49192"/>
    <n v="49192"/>
    <n v="0"/>
    <n v="-420"/>
    <x v="0"/>
  </r>
  <r>
    <n v="1327"/>
    <x v="153"/>
    <x v="2"/>
    <x v="1"/>
    <x v="1"/>
    <x v="3"/>
    <x v="4"/>
    <s v="Kiwanja"/>
    <n v="-1.15767"/>
    <n v="29.43122"/>
    <s v="Yes"/>
    <n v="1000"/>
    <n v="1000"/>
    <n v="2000"/>
    <x v="0"/>
    <n v="15000"/>
    <n v="15000"/>
    <n v="0"/>
    <n v="0"/>
    <x v="0"/>
  </r>
  <r>
    <n v="1328"/>
    <x v="41"/>
    <x v="2"/>
    <x v="1"/>
    <x v="1"/>
    <x v="3"/>
    <x v="4"/>
    <s v="Vitshumbi"/>
    <n v="-0.68871300000000002"/>
    <n v="29.383330000000001"/>
    <s v="Yes"/>
    <n v="7300"/>
    <n v="14000"/>
    <n v="21300"/>
    <x v="0"/>
    <n v="10000"/>
    <n v="10000"/>
    <n v="0"/>
    <n v="6700"/>
    <x v="0"/>
  </r>
  <r>
    <n v="1329"/>
    <x v="174"/>
    <x v="0"/>
    <x v="0"/>
    <x v="1"/>
    <x v="1"/>
    <x v="4"/>
    <s v="Kimoka"/>
    <n v="-1.5405599999999999"/>
    <n v="29.064170000000001"/>
    <s v="No"/>
    <n v="245"/>
    <n v="275"/>
    <n v="520"/>
    <x v="3"/>
    <n v="7616"/>
    <n v="7616"/>
    <n v="0"/>
    <n v="30"/>
    <x v="0"/>
  </r>
  <r>
    <n v="1330"/>
    <x v="92"/>
    <x v="0"/>
    <x v="0"/>
    <x v="1"/>
    <x v="1"/>
    <x v="4"/>
    <s v="Kibati"/>
    <n v="-1.29338"/>
    <n v="28.583400000000001"/>
    <s v="No"/>
    <n v="100"/>
    <n v="200"/>
    <n v="300"/>
    <x v="0"/>
    <n v="17996.03"/>
    <n v="17996.03"/>
    <n v="0"/>
    <n v="100"/>
    <x v="0"/>
  </r>
  <r>
    <n v="1331"/>
    <x v="61"/>
    <x v="2"/>
    <x v="1"/>
    <x v="1"/>
    <x v="3"/>
    <x v="4"/>
    <s v="Kyahala"/>
    <n v="-0.94299999999999995"/>
    <n v="29.06"/>
    <s v="No"/>
    <n v="2000"/>
    <n v="3000"/>
    <n v="5000"/>
    <x v="0"/>
    <n v="20510"/>
    <n v="20510"/>
    <n v="0"/>
    <n v="1000"/>
    <x v="0"/>
  </r>
  <r>
    <n v="1332"/>
    <x v="59"/>
    <x v="2"/>
    <x v="0"/>
    <x v="1"/>
    <x v="1"/>
    <x v="4"/>
    <s v="Tshikapa"/>
    <n v="-6.4166699999999999"/>
    <n v="20.8"/>
    <s v="Yes"/>
    <n v="400"/>
    <n v="600"/>
    <n v="1000"/>
    <x v="9"/>
    <n v="16475"/>
    <n v="16475"/>
    <n v="0"/>
    <n v="200"/>
    <x v="0"/>
  </r>
  <r>
    <n v="1333"/>
    <x v="166"/>
    <x v="2"/>
    <x v="1"/>
    <x v="1"/>
    <x v="3"/>
    <x v="4"/>
    <s v="Tshikapa"/>
    <n v="-6.4166699999999999"/>
    <n v="20.8"/>
    <s v="Yes"/>
    <n v="10000"/>
    <n v="15000"/>
    <n v="25000"/>
    <x v="1"/>
    <n v="41400"/>
    <n v="41400"/>
    <n v="0"/>
    <n v="5000"/>
    <x v="0"/>
  </r>
  <r>
    <n v="1334"/>
    <x v="29"/>
    <x v="0"/>
    <x v="1"/>
    <x v="1"/>
    <x v="3"/>
    <x v="4"/>
    <s v="Luiza"/>
    <n v="-7.1965440000000003"/>
    <n v="22.397188"/>
    <s v="Yes"/>
    <n v="5250"/>
    <n v="9750"/>
    <n v="15000"/>
    <x v="1"/>
    <n v="32759"/>
    <n v="32759"/>
    <n v="0"/>
    <n v="4500"/>
    <x v="0"/>
  </r>
  <r>
    <n v="1335"/>
    <x v="41"/>
    <x v="2"/>
    <x v="1"/>
    <x v="1"/>
    <x v="3"/>
    <x v="4"/>
    <s v="Lusambo"/>
    <n v="-4.727468"/>
    <n v="24.435155999999999"/>
    <s v="No"/>
    <n v="2400"/>
    <n v="3600"/>
    <n v="6000"/>
    <x v="1"/>
    <n v="35605.5"/>
    <n v="35605.5"/>
    <n v="0"/>
    <n v="1200"/>
    <x v="0"/>
  </r>
  <r>
    <n v="1336"/>
    <x v="175"/>
    <x v="2"/>
    <x v="4"/>
    <x v="1"/>
    <x v="3"/>
    <x v="4"/>
    <s v="Kananga"/>
    <n v="-5.8958300000000001"/>
    <n v="22.41778"/>
    <s v="Yes"/>
    <n v="80"/>
    <n v="40"/>
    <n v="120"/>
    <x v="7"/>
    <n v="6400"/>
    <n v="6400"/>
    <n v="0"/>
    <n v="-40"/>
    <x v="0"/>
  </r>
  <r>
    <n v="1337"/>
    <x v="176"/>
    <x v="1"/>
    <x v="3"/>
    <x v="1"/>
    <x v="3"/>
    <x v="4"/>
    <s v="Kananga"/>
    <n v="-5.8958300000000001"/>
    <n v="22.41778"/>
    <s v="Yes"/>
    <n v="385"/>
    <n v="465"/>
    <n v="850"/>
    <x v="5"/>
    <n v="45432.52"/>
    <n v="45432.52"/>
    <n v="0"/>
    <n v="80"/>
    <x v="0"/>
  </r>
  <r>
    <n v="1338"/>
    <x v="177"/>
    <x v="1"/>
    <x v="1"/>
    <x v="1"/>
    <x v="3"/>
    <x v="4"/>
    <s v="Beni"/>
    <n v="0.49366599999999999"/>
    <n v="29.471969999999999"/>
    <s v="Yes"/>
    <n v="1600"/>
    <n v="2000"/>
    <n v="3600"/>
    <x v="0"/>
    <n v="41820"/>
    <n v="41820"/>
    <n v="0"/>
    <n v="400"/>
    <x v="0"/>
  </r>
  <r>
    <n v="1339"/>
    <x v="178"/>
    <x v="1"/>
    <x v="1"/>
    <x v="1"/>
    <x v="3"/>
    <x v="4"/>
    <s v="Beni"/>
    <n v="0.49366599999999999"/>
    <n v="29.471969999999999"/>
    <s v="Yes"/>
    <n v="1200"/>
    <n v="1800"/>
    <n v="3000"/>
    <x v="0"/>
    <n v="41820"/>
    <n v="41820"/>
    <n v="0"/>
    <n v="600"/>
    <x v="0"/>
  </r>
  <r>
    <n v="1340"/>
    <x v="179"/>
    <x v="1"/>
    <x v="4"/>
    <x v="1"/>
    <x v="3"/>
    <x v="4"/>
    <s v="Beni"/>
    <n v="0.49366599999999999"/>
    <n v="29.471969999999999"/>
    <s v="Yes"/>
    <n v="300"/>
    <n v="200"/>
    <n v="500"/>
    <x v="0"/>
    <n v="35550"/>
    <n v="35550"/>
    <n v="0"/>
    <n v="-100"/>
    <x v="0"/>
  </r>
  <r>
    <n v="1341"/>
    <x v="22"/>
    <x v="1"/>
    <x v="4"/>
    <x v="1"/>
    <x v="3"/>
    <x v="4"/>
    <s v="Butembo"/>
    <n v="0.13492000000000001"/>
    <n v="29.292269999999998"/>
    <s v="Yes"/>
    <n v="200"/>
    <n v="100"/>
    <n v="300"/>
    <x v="0"/>
    <n v="42000"/>
    <n v="42000"/>
    <n v="0"/>
    <n v="-100"/>
    <x v="0"/>
  </r>
  <r>
    <n v="1342"/>
    <x v="22"/>
    <x v="1"/>
    <x v="3"/>
    <x v="1"/>
    <x v="3"/>
    <x v="4"/>
    <s v="Bunia"/>
    <n v="1.56667"/>
    <n v="30.25"/>
    <s v="Yes"/>
    <n v="35"/>
    <n v="15"/>
    <n v="50"/>
    <x v="2"/>
    <n v="24700"/>
    <n v="24700"/>
    <n v="0"/>
    <n v="-20"/>
    <x v="0"/>
  </r>
  <r>
    <n v="1343"/>
    <x v="180"/>
    <x v="1"/>
    <x v="3"/>
    <x v="1"/>
    <x v="3"/>
    <x v="4"/>
    <s v="Mulambula Panzi"/>
    <n v="-2.5499999999999998"/>
    <n v="28.866669999999999"/>
    <s v="No"/>
    <n v="93"/>
    <n v="47"/>
    <n v="140"/>
    <x v="6"/>
    <n v="16200"/>
    <n v="16200"/>
    <n v="0"/>
    <n v="-46"/>
    <x v="0"/>
  </r>
  <r>
    <n v="1344"/>
    <x v="181"/>
    <x v="1"/>
    <x v="3"/>
    <x v="1"/>
    <x v="3"/>
    <x v="4"/>
    <s v="Bukavu"/>
    <n v="-2.5061559999999998"/>
    <n v="28.861830000000001"/>
    <s v="No"/>
    <n v="1040"/>
    <n v="960"/>
    <n v="2000"/>
    <x v="2"/>
    <n v="25348"/>
    <n v="25348"/>
    <n v="0"/>
    <n v="-80"/>
    <x v="0"/>
  </r>
  <r>
    <n v="1345"/>
    <x v="113"/>
    <x v="0"/>
    <x v="0"/>
    <x v="1"/>
    <x v="1"/>
    <x v="4"/>
    <s v="Kalehe"/>
    <n v="-2.1049250000000002"/>
    <n v="28.919383"/>
    <s v="Yes"/>
    <n v="100"/>
    <n v="500"/>
    <n v="600"/>
    <x v="1"/>
    <n v="14399"/>
    <n v="14399"/>
    <n v="0"/>
    <n v="400"/>
    <x v="0"/>
  </r>
  <r>
    <n v="1346"/>
    <x v="113"/>
    <x v="0"/>
    <x v="0"/>
    <x v="1"/>
    <x v="1"/>
    <x v="4"/>
    <s v="Kalehe"/>
    <n v="-2.1049250000000002"/>
    <n v="28.919383"/>
    <s v="Yes"/>
    <n v="120"/>
    <n v="80"/>
    <n v="200"/>
    <x v="3"/>
    <n v="15543"/>
    <n v="15543"/>
    <n v="0"/>
    <n v="-40"/>
    <x v="0"/>
  </r>
  <r>
    <n v="1347"/>
    <x v="34"/>
    <x v="0"/>
    <x v="1"/>
    <x v="1"/>
    <x v="3"/>
    <x v="4"/>
    <s v="Mutabi-Dubie-Kyona"/>
    <n v="-8.5500000000000007"/>
    <n v="28.533329999999999"/>
    <s v="Yes"/>
    <n v="50"/>
    <n v="650"/>
    <n v="700"/>
    <x v="9"/>
    <n v="26100"/>
    <n v="26100"/>
    <n v="0"/>
    <n v="600"/>
    <x v="0"/>
  </r>
  <r>
    <n v="1348"/>
    <x v="182"/>
    <x v="1"/>
    <x v="1"/>
    <x v="1"/>
    <x v="3"/>
    <x v="4"/>
    <s v="Lubumbashi"/>
    <n v="-10.62279"/>
    <n v="26.758289000000001"/>
    <s v="Yes"/>
    <n v="140"/>
    <n v="160"/>
    <n v="300"/>
    <x v="3"/>
    <n v="25045"/>
    <n v="25045"/>
    <n v="0"/>
    <n v="20"/>
    <x v="0"/>
  </r>
  <r>
    <n v="1349"/>
    <x v="52"/>
    <x v="0"/>
    <x v="4"/>
    <x v="1"/>
    <x v="3"/>
    <x v="4"/>
    <s v="Bunia"/>
    <n v="1.56667"/>
    <n v="30.25"/>
    <s v="Yes"/>
    <n v="100"/>
    <n v="700"/>
    <n v="800"/>
    <x v="1"/>
    <n v="25000"/>
    <n v="25000"/>
    <n v="0"/>
    <n v="600"/>
    <x v="0"/>
  </r>
  <r>
    <n v="1350"/>
    <x v="183"/>
    <x v="1"/>
    <x v="1"/>
    <x v="1"/>
    <x v="3"/>
    <x v="4"/>
    <s v="Djugu"/>
    <n v="1.9152469999999999"/>
    <n v="30.503844000000001"/>
    <s v="Yes"/>
    <n v="150"/>
    <n v="450"/>
    <n v="600"/>
    <x v="0"/>
    <n v="27524"/>
    <n v="27524"/>
    <n v="0"/>
    <n v="300"/>
    <x v="0"/>
  </r>
  <r>
    <n v="1351"/>
    <x v="184"/>
    <x v="0"/>
    <x v="1"/>
    <x v="1"/>
    <x v="3"/>
    <x v="4"/>
    <s v="Kisangani"/>
    <n v="0.51840200000000003"/>
    <n v="25.205729000000002"/>
    <s v="No"/>
    <n v="240"/>
    <n v="2160"/>
    <n v="2400"/>
    <x v="1"/>
    <n v="16500"/>
    <n v="16500"/>
    <n v="0"/>
    <n v="1920"/>
    <x v="0"/>
  </r>
  <r>
    <n v="1352"/>
    <x v="74"/>
    <x v="0"/>
    <x v="1"/>
    <x v="1"/>
    <x v="3"/>
    <x v="4"/>
    <s v="Kisangani"/>
    <n v="0.51840200000000003"/>
    <n v="25.205729000000002"/>
    <s v="No"/>
    <n v="2500"/>
    <n v="3500"/>
    <n v="6000"/>
    <x v="5"/>
    <n v="21354"/>
    <n v="21354"/>
    <n v="0"/>
    <n v="1000"/>
    <x v="0"/>
  </r>
  <r>
    <n v="1353"/>
    <x v="29"/>
    <x v="0"/>
    <x v="3"/>
    <x v="1"/>
    <x v="3"/>
    <x v="4"/>
    <s v="Mbandaka"/>
    <n v="4.7072999999999997E-2"/>
    <n v="18.25648"/>
    <s v="No"/>
    <n v="200"/>
    <n v="100"/>
    <n v="300"/>
    <x v="6"/>
    <n v="25139"/>
    <n v="25139"/>
    <n v="0"/>
    <n v="-100"/>
    <x v="0"/>
  </r>
  <r>
    <n v="1354"/>
    <x v="174"/>
    <x v="0"/>
    <x v="3"/>
    <x v="1"/>
    <x v="3"/>
    <x v="4"/>
    <s v="Gemena"/>
    <n v="3.2549290000000002"/>
    <n v="19.775082999999999"/>
    <s v="No"/>
    <n v="110"/>
    <n v="50"/>
    <n v="160"/>
    <x v="2"/>
    <n v="9993"/>
    <n v="9993"/>
    <n v="0"/>
    <n v="-60"/>
    <x v="0"/>
  </r>
  <r>
    <n v="1355"/>
    <x v="164"/>
    <x v="2"/>
    <x v="1"/>
    <x v="1"/>
    <x v="3"/>
    <x v="4"/>
    <s v="Mbandaka"/>
    <n v="4.7072999999999997E-2"/>
    <n v="18.25648"/>
    <s v="No"/>
    <n v="300"/>
    <n v="500"/>
    <n v="800"/>
    <x v="5"/>
    <n v="14621"/>
    <n v="14621"/>
    <n v="0"/>
    <n v="200"/>
    <x v="0"/>
  </r>
  <r>
    <n v="1356"/>
    <x v="144"/>
    <x v="0"/>
    <x v="3"/>
    <x v="1"/>
    <x v="3"/>
    <x v="4"/>
    <s v="Goma"/>
    <n v="-7.0582159999999998"/>
    <n v="29.780774999999998"/>
    <s v="No"/>
    <n v="200"/>
    <n v="100"/>
    <n v="300"/>
    <x v="2"/>
    <n v="26316"/>
    <n v="26316"/>
    <n v="0"/>
    <n v="-100"/>
    <x v="0"/>
  </r>
  <r>
    <n v="1357"/>
    <x v="140"/>
    <x v="1"/>
    <x v="1"/>
    <x v="1"/>
    <x v="3"/>
    <x v="4"/>
    <s v="Goma"/>
    <n v="-7.0582159999999998"/>
    <n v="29.780774999999998"/>
    <s v="No"/>
    <n v="270"/>
    <n v="330"/>
    <n v="600"/>
    <x v="5"/>
    <n v="25933"/>
    <n v="25933"/>
    <n v="0"/>
    <n v="60"/>
    <x v="0"/>
  </r>
  <r>
    <n v="1358"/>
    <x v="126"/>
    <x v="0"/>
    <x v="4"/>
    <x v="1"/>
    <x v="3"/>
    <x v="4"/>
    <s v="Tshabi"/>
    <n v="0.98061100000000001"/>
    <n v="29.877199999999998"/>
    <s v="Yes"/>
    <n v="150"/>
    <n v="250"/>
    <n v="400"/>
    <x v="7"/>
    <n v="30595"/>
    <n v="30595"/>
    <n v="0"/>
    <n v="100"/>
    <x v="0"/>
  </r>
  <r>
    <n v="1359"/>
    <x v="98"/>
    <x v="3"/>
    <x v="1"/>
    <x v="1"/>
    <x v="3"/>
    <x v="4"/>
    <s v="Goma"/>
    <n v="-7.0582159999999998"/>
    <n v="29.780774999999998"/>
    <s v="No"/>
    <n v="5000"/>
    <n v="3000"/>
    <n v="8000"/>
    <x v="0"/>
    <n v="49542"/>
    <n v="39634"/>
    <n v="-9908"/>
    <n v="-2000"/>
    <x v="0"/>
  </r>
  <r>
    <n v="1360"/>
    <x v="185"/>
    <x v="1"/>
    <x v="3"/>
    <x v="1"/>
    <x v="3"/>
    <x v="4"/>
    <s v="Bukavu"/>
    <n v="-2.5061559999999998"/>
    <n v="28.861830000000001"/>
    <s v="No"/>
    <n v="400"/>
    <n v="400"/>
    <n v="800"/>
    <x v="5"/>
    <n v="27337"/>
    <n v="27337"/>
    <n v="0"/>
    <n v="0"/>
    <x v="0"/>
  </r>
  <r>
    <n v="1361"/>
    <x v="35"/>
    <x v="0"/>
    <x v="3"/>
    <x v="1"/>
    <x v="3"/>
    <x v="4"/>
    <s v="Dungu"/>
    <n v="3.7395450000000001"/>
    <n v="29.292555"/>
    <s v="No"/>
    <n v="120"/>
    <n v="80"/>
    <n v="200"/>
    <x v="2"/>
    <n v="23728"/>
    <n v="23728"/>
    <n v="0"/>
    <n v="-40"/>
    <x v="0"/>
  </r>
  <r>
    <n v="1362"/>
    <x v="160"/>
    <x v="0"/>
    <x v="3"/>
    <x v="1"/>
    <x v="3"/>
    <x v="4"/>
    <s v="Mbuji-Mayi"/>
    <n v="-6.1258939999999997"/>
    <n v="23.599810999999999"/>
    <s v="No"/>
    <n v="200"/>
    <n v="100"/>
    <n v="300"/>
    <x v="2"/>
    <n v="27903"/>
    <n v="27903"/>
    <n v="0"/>
    <n v="-100"/>
    <x v="0"/>
  </r>
  <r>
    <n v="1363"/>
    <x v="186"/>
    <x v="2"/>
    <x v="4"/>
    <x v="3"/>
    <x v="3"/>
    <x v="4"/>
    <s v="Goma"/>
    <n v="-7.0582159999999998"/>
    <n v="29.780774999999998"/>
    <s v="No"/>
    <n v="16200"/>
    <n v="19800"/>
    <n v="36000"/>
    <x v="5"/>
    <n v="49929"/>
    <n v="49929"/>
    <n v="0"/>
    <n v="3600"/>
    <x v="0"/>
  </r>
  <r>
    <n v="1364"/>
    <x v="92"/>
    <x v="0"/>
    <x v="1"/>
    <x v="1"/>
    <x v="3"/>
    <x v="4"/>
    <s v="Mulunda"/>
    <n v="-8.7482410000000002"/>
    <n v="31.427095000000001"/>
    <s v="No"/>
    <n v="60"/>
    <n v="240"/>
    <n v="300"/>
    <x v="0"/>
    <n v="7500"/>
    <n v="7500"/>
    <n v="0"/>
    <n v="180"/>
    <x v="0"/>
  </r>
  <r>
    <n v="1365"/>
    <x v="187"/>
    <x v="0"/>
    <x v="3"/>
    <x v="1"/>
    <x v="3"/>
    <x v="4"/>
    <s v="Kalemie"/>
    <n v="-5.946021"/>
    <n v="29.196717"/>
    <s v="No"/>
    <n v="550"/>
    <n v="150"/>
    <n v="700"/>
    <x v="2"/>
    <n v="45704"/>
    <n v="45704"/>
    <n v="0"/>
    <n v="-400"/>
    <x v="0"/>
  </r>
  <r>
    <n v="1366"/>
    <x v="98"/>
    <x v="3"/>
    <x v="1"/>
    <x v="1"/>
    <x v="3"/>
    <x v="4"/>
    <s v="Kalemie"/>
    <n v="-5.946021"/>
    <n v="29.196717"/>
    <s v="No"/>
    <n v="30"/>
    <n v="50"/>
    <n v="80"/>
    <x v="0"/>
    <n v="32400"/>
    <n v="32400"/>
    <n v="0"/>
    <n v="20"/>
    <x v="0"/>
  </r>
  <r>
    <n v="1367"/>
    <x v="188"/>
    <x v="0"/>
    <x v="1"/>
    <x v="1"/>
    <x v="3"/>
    <x v="4"/>
    <s v="Kabalo"/>
    <n v="-6.0500920000000002"/>
    <n v="26.916069"/>
    <s v="Yes"/>
    <n v="360"/>
    <n v="440"/>
    <n v="800"/>
    <x v="0"/>
    <n v="17383"/>
    <n v="17383"/>
    <n v="0"/>
    <n v="80"/>
    <x v="0"/>
  </r>
  <r>
    <n v="1368"/>
    <x v="188"/>
    <x v="0"/>
    <x v="1"/>
    <x v="1"/>
    <x v="3"/>
    <x v="4"/>
    <s v="Kabalo"/>
    <n v="-6.0500920000000002"/>
    <n v="26.916069"/>
    <s v="Yes"/>
    <n v="400"/>
    <n v="200"/>
    <n v="600"/>
    <x v="3"/>
    <n v="21137"/>
    <n v="21137"/>
    <n v="0"/>
    <n v="-200"/>
    <x v="0"/>
  </r>
  <r>
    <n v="1369"/>
    <x v="189"/>
    <x v="0"/>
    <x v="4"/>
    <x v="3"/>
    <x v="3"/>
    <x v="4"/>
    <s v="Kalemie"/>
    <n v="-5.946021"/>
    <n v="29.196717"/>
    <s v="Yes"/>
    <n v="260"/>
    <n v="100"/>
    <n v="360"/>
    <x v="9"/>
    <n v="17913"/>
    <n v="17913"/>
    <n v="0"/>
    <n v="-160"/>
    <x v="0"/>
  </r>
  <r>
    <n v="1370"/>
    <x v="80"/>
    <x v="2"/>
    <x v="1"/>
    <x v="1"/>
    <x v="3"/>
    <x v="4"/>
    <s v="Kalemie"/>
    <n v="-5.946021"/>
    <n v="29.196717"/>
    <s v="Yes"/>
    <n v="2000"/>
    <n v="3000"/>
    <n v="5000"/>
    <x v="5"/>
    <n v="19948"/>
    <n v="19948"/>
    <n v="0"/>
    <n v="1000"/>
    <x v="0"/>
  </r>
  <r>
    <n v="1371"/>
    <x v="128"/>
    <x v="2"/>
    <x v="1"/>
    <x v="1"/>
    <x v="3"/>
    <x v="4"/>
    <s v="Walungu"/>
    <n v="-2.7707980000000001"/>
    <n v="28.600004999999999"/>
    <s v="Yes"/>
    <n v="1200"/>
    <n v="1800"/>
    <n v="3000"/>
    <x v="0"/>
    <n v="8713"/>
    <n v="8713"/>
    <n v="0"/>
    <n v="600"/>
    <x v="0"/>
  </r>
  <r>
    <n v="1372"/>
    <x v="110"/>
    <x v="2"/>
    <x v="0"/>
    <x v="1"/>
    <x v="1"/>
    <x v="4"/>
    <s v="Bukavu"/>
    <n v="-2.5061559999999998"/>
    <n v="28.861830000000001"/>
    <s v="No"/>
    <n v="140"/>
    <n v="100"/>
    <n v="240"/>
    <x v="4"/>
    <n v="5016"/>
    <n v="5016"/>
    <n v="0"/>
    <n v="-40"/>
    <x v="0"/>
  </r>
  <r>
    <n v="1373"/>
    <x v="128"/>
    <x v="2"/>
    <x v="0"/>
    <x v="1"/>
    <x v="1"/>
    <x v="4"/>
    <s v="Bukavu"/>
    <n v="-2.5061559999999998"/>
    <n v="28.861830000000001"/>
    <s v="No"/>
    <n v="240"/>
    <n v="360"/>
    <n v="600"/>
    <x v="3"/>
    <n v="9830"/>
    <n v="9830"/>
    <n v="0"/>
    <n v="120"/>
    <x v="0"/>
  </r>
  <r>
    <n v="1374"/>
    <x v="128"/>
    <x v="2"/>
    <x v="0"/>
    <x v="1"/>
    <x v="1"/>
    <x v="4"/>
    <s v="Bukavu"/>
    <n v="-2.5061559999999998"/>
    <n v="28.861830000000001"/>
    <s v="No"/>
    <n v="125"/>
    <n v="125"/>
    <n v="250"/>
    <x v="5"/>
    <n v="20871"/>
    <n v="20871"/>
    <n v="0"/>
    <n v="0"/>
    <x v="0"/>
  </r>
  <r>
    <n v="1375"/>
    <x v="98"/>
    <x v="3"/>
    <x v="1"/>
    <x v="1"/>
    <x v="3"/>
    <x v="4"/>
    <s v="Bukavu"/>
    <n v="-2.5061559999999998"/>
    <n v="28.861830000000001"/>
    <s v="No"/>
    <n v="2200"/>
    <n v="2800"/>
    <n v="5000"/>
    <x v="5"/>
    <n v="16266"/>
    <n v="16266"/>
    <n v="0"/>
    <n v="600"/>
    <x v="0"/>
  </r>
  <r>
    <n v="1376"/>
    <x v="190"/>
    <x v="2"/>
    <x v="3"/>
    <x v="1"/>
    <x v="3"/>
    <x v="4"/>
    <s v="Goma"/>
    <n v="-7.0582159999999998"/>
    <n v="29.780774999999998"/>
    <s v="No"/>
    <n v="2305"/>
    <n v="52"/>
    <n v="2357"/>
    <x v="2"/>
    <n v="5065"/>
    <n v="5065"/>
    <n v="0"/>
    <n v="-2253"/>
    <x v="0"/>
  </r>
  <r>
    <n v="1377"/>
    <x v="191"/>
    <x v="0"/>
    <x v="1"/>
    <x v="1"/>
    <x v="3"/>
    <x v="4"/>
    <s v="Goma"/>
    <n v="-7.0582159999999998"/>
    <n v="29.780774999999998"/>
    <s v="No"/>
    <n v="60"/>
    <n v="20"/>
    <n v="80"/>
    <x v="7"/>
    <n v="49600"/>
    <n v="49600"/>
    <n v="0"/>
    <n v="-40"/>
    <x v="0"/>
  </r>
  <r>
    <n v="1378"/>
    <x v="108"/>
    <x v="0"/>
    <x v="4"/>
    <x v="3"/>
    <x v="3"/>
    <x v="4"/>
    <s v="Beni"/>
    <n v="0.49366599999999999"/>
    <n v="29.471969999999999"/>
    <s v="No"/>
    <n v="60"/>
    <n v="40"/>
    <n v="100"/>
    <x v="7"/>
    <n v="18898"/>
    <n v="18898"/>
    <n v="0"/>
    <n v="-20"/>
    <x v="0"/>
  </r>
  <r>
    <n v="1379"/>
    <x v="192"/>
    <x v="0"/>
    <x v="1"/>
    <x v="1"/>
    <x v="3"/>
    <x v="4"/>
    <s v="Beni"/>
    <n v="0.49366599999999999"/>
    <n v="29.471969999999999"/>
    <s v="No"/>
    <n v="4000"/>
    <n v="3000"/>
    <n v="7000"/>
    <x v="5"/>
    <n v="49496"/>
    <n v="49496"/>
    <n v="0"/>
    <n v="-1000"/>
    <x v="0"/>
  </r>
  <r>
    <n v="1380"/>
    <x v="158"/>
    <x v="2"/>
    <x v="3"/>
    <x v="1"/>
    <x v="3"/>
    <x v="4"/>
    <s v="Kindu"/>
    <n v="-2.95"/>
    <n v="25.95"/>
    <s v="No"/>
    <n v="9"/>
    <n v="3"/>
    <n v="12"/>
    <x v="2"/>
    <n v="35866"/>
    <n v="35866"/>
    <n v="0"/>
    <n v="-6"/>
    <x v="0"/>
  </r>
  <r>
    <n v="1381"/>
    <x v="193"/>
    <x v="2"/>
    <x v="0"/>
    <x v="1"/>
    <x v="1"/>
    <x v="4"/>
    <s v="Goma"/>
    <n v="-7.0582159999999998"/>
    <n v="29.780774999999998"/>
    <s v="No"/>
    <n v="200"/>
    <n v="300"/>
    <n v="500"/>
    <x v="5"/>
    <n v="11306"/>
    <n v="11306"/>
    <n v="0"/>
    <n v="100"/>
    <x v="0"/>
  </r>
  <r>
    <n v="1382"/>
    <x v="110"/>
    <x v="2"/>
    <x v="5"/>
    <x v="2"/>
    <x v="2"/>
    <x v="0"/>
    <s v="Bamako"/>
    <n v="12.639222"/>
    <n v="-8.0025539999999999"/>
    <m/>
    <m/>
    <m/>
    <m/>
    <x v="2"/>
    <m/>
    <n v="47936.95"/>
    <n v="47936.95"/>
    <n v="0"/>
    <x v="1"/>
  </r>
  <r>
    <n v="1383"/>
    <x v="110"/>
    <x v="2"/>
    <x v="5"/>
    <x v="2"/>
    <x v="2"/>
    <x v="0"/>
    <s v="Bamako"/>
    <n v="12.639222"/>
    <n v="-8.0025539999999999"/>
    <m/>
    <m/>
    <m/>
    <m/>
    <x v="2"/>
    <m/>
    <n v="47775.11"/>
    <n v="47775.11"/>
    <n v="0"/>
    <x v="1"/>
  </r>
  <r>
    <n v="1384"/>
    <x v="194"/>
    <x v="0"/>
    <x v="1"/>
    <x v="1"/>
    <x v="2"/>
    <x v="0"/>
    <s v="Commune III"/>
    <n v="12.634931"/>
    <n v="-8.0104129999999998"/>
    <m/>
    <n v="800"/>
    <n v="801"/>
    <n v="1601"/>
    <x v="3"/>
    <m/>
    <n v="47369.09"/>
    <n v="47369.09"/>
    <n v="1"/>
    <x v="1"/>
  </r>
  <r>
    <n v="1385"/>
    <x v="29"/>
    <x v="0"/>
    <x v="1"/>
    <x v="1"/>
    <x v="0"/>
    <x v="0"/>
    <s v="Commune III"/>
    <n v="12.634931"/>
    <n v="-8.0104129999999998"/>
    <m/>
    <n v="750"/>
    <n v="750"/>
    <n v="1500"/>
    <x v="3"/>
    <m/>
    <n v="48490.55"/>
    <n v="48490.55"/>
    <n v="0"/>
    <x v="1"/>
  </r>
  <r>
    <n v="1386"/>
    <x v="49"/>
    <x v="0"/>
    <x v="3"/>
    <x v="1"/>
    <x v="3"/>
    <x v="0"/>
    <s v="Commune III"/>
    <n v="12.634931"/>
    <n v="-8.0104129999999998"/>
    <m/>
    <n v="9"/>
    <n v="9"/>
    <n v="18"/>
    <x v="6"/>
    <m/>
    <n v="23568.5"/>
    <n v="23568.5"/>
    <n v="0"/>
    <x v="1"/>
  </r>
  <r>
    <n v="1387"/>
    <x v="52"/>
    <x v="0"/>
    <x v="2"/>
    <x v="0"/>
    <x v="5"/>
    <x v="0"/>
    <s v="Bamako"/>
    <n v="12.639222"/>
    <n v="-8.0025539999999999"/>
    <m/>
    <n v="500"/>
    <n v="500"/>
    <n v="1000"/>
    <x v="5"/>
    <m/>
    <n v="38176.720000000001"/>
    <n v="38176.720000000001"/>
    <n v="0"/>
    <x v="1"/>
  </r>
  <r>
    <n v="1388"/>
    <x v="194"/>
    <x v="0"/>
    <x v="3"/>
    <x v="1"/>
    <x v="6"/>
    <x v="0"/>
    <s v="Commune VI"/>
    <n v="12.601476999999999"/>
    <n v="-7.9643699999999997"/>
    <m/>
    <n v="650"/>
    <n v="650"/>
    <n v="1300"/>
    <x v="6"/>
    <m/>
    <n v="45430.13"/>
    <n v="45430.13"/>
    <n v="0"/>
    <x v="1"/>
  </r>
  <r>
    <n v="1389"/>
    <x v="93"/>
    <x v="2"/>
    <x v="2"/>
    <x v="1"/>
    <x v="2"/>
    <x v="0"/>
    <s v="Commune IV"/>
    <n v="12.629951999999999"/>
    <n v="-8.028162"/>
    <m/>
    <n v="15"/>
    <n v="15"/>
    <n v="30"/>
    <x v="2"/>
    <m/>
    <n v="28617.09"/>
    <n v="28617.09"/>
    <n v="0"/>
    <x v="1"/>
  </r>
  <r>
    <n v="1390"/>
    <x v="110"/>
    <x v="2"/>
    <x v="1"/>
    <x v="1"/>
    <x v="3"/>
    <x v="0"/>
    <s v="Kati"/>
    <n v="12.744885999999999"/>
    <n v="-8.0744019999999992"/>
    <m/>
    <n v="2400"/>
    <n v="2400"/>
    <n v="4800"/>
    <x v="0"/>
    <m/>
    <n v="48781.34"/>
    <n v="48781.34"/>
    <n v="0"/>
    <x v="1"/>
  </r>
  <r>
    <n v="1391"/>
    <x v="110"/>
    <x v="2"/>
    <x v="4"/>
    <x v="0"/>
    <x v="3"/>
    <x v="0"/>
    <s v="Bamako"/>
    <n v="12.639222"/>
    <n v="-8.0025539999999999"/>
    <m/>
    <n v="350"/>
    <n v="350"/>
    <n v="700"/>
    <x v="2"/>
    <m/>
    <n v="45770.99"/>
    <n v="45770.99"/>
    <n v="0"/>
    <x v="1"/>
  </r>
  <r>
    <n v="1392"/>
    <x v="195"/>
    <x v="1"/>
    <x v="3"/>
    <x v="1"/>
    <x v="3"/>
    <x v="0"/>
    <s v="Bamako"/>
    <n v="12.639222"/>
    <n v="-8.0025539999999999"/>
    <m/>
    <n v="6"/>
    <n v="6"/>
    <n v="12"/>
    <x v="2"/>
    <m/>
    <n v="49414.34"/>
    <n v="49414.34"/>
    <n v="0"/>
    <x v="1"/>
  </r>
  <r>
    <n v="1393"/>
    <x v="110"/>
    <x v="2"/>
    <x v="1"/>
    <x v="1"/>
    <x v="2"/>
    <x v="0"/>
    <s v="Commune VI"/>
    <n v="12.601476999999999"/>
    <n v="-7.9643699999999997"/>
    <m/>
    <n v="17"/>
    <n v="17"/>
    <n v="34"/>
    <x v="2"/>
    <m/>
    <n v="37033.25"/>
    <n v="37033.25"/>
    <n v="0"/>
    <x v="1"/>
  </r>
  <r>
    <n v="1394"/>
    <x v="196"/>
    <x v="0"/>
    <x v="3"/>
    <x v="1"/>
    <x v="6"/>
    <x v="0"/>
    <s v="Commune VI"/>
    <n v="12.601476999999999"/>
    <n v="-7.9643699999999997"/>
    <m/>
    <n v="650"/>
    <n v="650"/>
    <n v="1300"/>
    <x v="6"/>
    <m/>
    <n v="49312.87"/>
    <n v="49312.87"/>
    <n v="0"/>
    <x v="1"/>
  </r>
  <r>
    <n v="1395"/>
    <x v="197"/>
    <x v="2"/>
    <x v="3"/>
    <x v="2"/>
    <x v="6"/>
    <x v="0"/>
    <s v="Bamako"/>
    <n v="12.639222"/>
    <n v="-8.0025539999999999"/>
    <m/>
    <n v="311"/>
    <n v="311"/>
    <n v="622"/>
    <x v="6"/>
    <m/>
    <n v="46145.73"/>
    <n v="46145.73"/>
    <n v="0"/>
    <x v="1"/>
  </r>
  <r>
    <n v="1396"/>
    <x v="72"/>
    <x v="0"/>
    <x v="1"/>
    <x v="0"/>
    <x v="2"/>
    <x v="0"/>
    <s v="Commune IV"/>
    <n v="12.629951999999999"/>
    <n v="-8.028162"/>
    <m/>
    <n v="2500"/>
    <n v="2500"/>
    <n v="5000"/>
    <x v="5"/>
    <m/>
    <n v="40522.44"/>
    <n v="40522.44"/>
    <n v="0"/>
    <x v="1"/>
  </r>
  <r>
    <n v="1397"/>
    <x v="72"/>
    <x v="0"/>
    <x v="1"/>
    <x v="1"/>
    <x v="0"/>
    <x v="0"/>
    <s v="Commune III"/>
    <n v="12.634931"/>
    <n v="-8.0104129999999998"/>
    <m/>
    <n v="750"/>
    <n v="750"/>
    <n v="1500"/>
    <x v="3"/>
    <m/>
    <n v="49055.85"/>
    <n v="49055.85"/>
    <n v="0"/>
    <x v="1"/>
  </r>
  <r>
    <n v="1398"/>
    <x v="110"/>
    <x v="2"/>
    <x v="5"/>
    <x v="1"/>
    <x v="2"/>
    <x v="0"/>
    <s v="Djenne"/>
    <n v="13.905265"/>
    <n v="-4.5554480000000002"/>
    <m/>
    <n v="250"/>
    <n v="250"/>
    <n v="500"/>
    <x v="3"/>
    <m/>
    <n v="8067.86"/>
    <n v="8067.86"/>
    <n v="0"/>
    <x v="1"/>
  </r>
  <r>
    <n v="1400"/>
    <x v="98"/>
    <x v="3"/>
    <x v="1"/>
    <x v="2"/>
    <x v="2"/>
    <x v="0"/>
    <s v="Bamako"/>
    <n v="12.639222"/>
    <n v="-8.0025539999999999"/>
    <m/>
    <n v="315"/>
    <n v="315"/>
    <n v="630"/>
    <x v="2"/>
    <m/>
    <n v="48725.54"/>
    <n v="48725.54"/>
    <n v="0"/>
    <x v="1"/>
  </r>
  <r>
    <n v="1401"/>
    <x v="98"/>
    <x v="3"/>
    <x v="3"/>
    <x v="2"/>
    <x v="6"/>
    <x v="0"/>
    <s v="Bamako"/>
    <n v="12.639222"/>
    <n v="-8.0025539999999999"/>
    <m/>
    <n v="206"/>
    <n v="206"/>
    <n v="412"/>
    <x v="6"/>
    <m/>
    <n v="50490.36"/>
    <n v="50490.36"/>
    <n v="0"/>
    <x v="1"/>
  </r>
  <r>
    <n v="1402"/>
    <x v="98"/>
    <x v="3"/>
    <x v="3"/>
    <x v="2"/>
    <x v="6"/>
    <x v="0"/>
    <s v="Bamako"/>
    <n v="12.639222"/>
    <n v="-8.0025539999999999"/>
    <m/>
    <n v="200"/>
    <n v="200"/>
    <n v="400"/>
    <x v="6"/>
    <m/>
    <n v="49950.720000000001"/>
    <n v="49950.720000000001"/>
    <n v="0"/>
    <x v="1"/>
  </r>
  <r>
    <n v="1403"/>
    <x v="110"/>
    <x v="2"/>
    <x v="2"/>
    <x v="2"/>
    <x v="0"/>
    <x v="0"/>
    <s v="Gao"/>
    <n v="16.264567"/>
    <n v="-2.8208E-2"/>
    <m/>
    <n v="250"/>
    <n v="250"/>
    <n v="500"/>
    <x v="0"/>
    <m/>
    <n v="25242.52"/>
    <n v="25242.52"/>
    <n v="0"/>
    <x v="1"/>
  </r>
  <r>
    <n v="1404"/>
    <x v="62"/>
    <x v="0"/>
    <x v="3"/>
    <x v="1"/>
    <x v="6"/>
    <x v="0"/>
    <s v="Gao"/>
    <n v="16.264567"/>
    <n v="-2.8208E-2"/>
    <m/>
    <n v="5"/>
    <n v="5"/>
    <n v="10"/>
    <x v="6"/>
    <m/>
    <n v="24595.61"/>
    <n v="24595.61"/>
    <n v="0"/>
    <x v="1"/>
  </r>
  <r>
    <n v="1405"/>
    <x v="72"/>
    <x v="0"/>
    <x v="3"/>
    <x v="1"/>
    <x v="6"/>
    <x v="0"/>
    <s v="Menaka"/>
    <n v="15.915704"/>
    <n v="2.3949989999999999"/>
    <m/>
    <n v="60"/>
    <n v="60"/>
    <n v="120"/>
    <x v="6"/>
    <m/>
    <n v="48892.83"/>
    <n v="48892.83"/>
    <n v="0"/>
    <x v="1"/>
  </r>
  <r>
    <n v="1406"/>
    <x v="198"/>
    <x v="2"/>
    <x v="3"/>
    <x v="1"/>
    <x v="6"/>
    <x v="0"/>
    <s v="Ansongo"/>
    <n v="15.673162"/>
    <n v="0.50541400000000003"/>
    <m/>
    <n v="30"/>
    <n v="30"/>
    <n v="60"/>
    <x v="6"/>
    <m/>
    <n v="36365.33"/>
    <n v="36365.33"/>
    <n v="0"/>
    <x v="1"/>
  </r>
  <r>
    <n v="1407"/>
    <x v="194"/>
    <x v="0"/>
    <x v="1"/>
    <x v="1"/>
    <x v="3"/>
    <x v="0"/>
    <s v="Gao"/>
    <n v="16.264567"/>
    <n v="-2.8208E-2"/>
    <m/>
    <n v="59"/>
    <n v="59"/>
    <n v="118"/>
    <x v="3"/>
    <m/>
    <n v="48282.46"/>
    <n v="48282.46"/>
    <n v="0"/>
    <x v="1"/>
  </r>
  <r>
    <n v="1408"/>
    <x v="62"/>
    <x v="0"/>
    <x v="3"/>
    <x v="1"/>
    <x v="6"/>
    <x v="0"/>
    <s v="Ansongo"/>
    <n v="15.673162"/>
    <n v="0.50541400000000003"/>
    <m/>
    <n v="10"/>
    <n v="10"/>
    <n v="20"/>
    <x v="6"/>
    <m/>
    <n v="44103.53"/>
    <n v="44103.53"/>
    <n v="0"/>
    <x v="1"/>
  </r>
  <r>
    <n v="1409"/>
    <x v="72"/>
    <x v="0"/>
    <x v="5"/>
    <x v="1"/>
    <x v="5"/>
    <x v="0"/>
    <s v="Gao"/>
    <n v="16.264567"/>
    <n v="-2.8208E-2"/>
    <m/>
    <n v="1500"/>
    <n v="1500"/>
    <n v="3000"/>
    <x v="7"/>
    <m/>
    <n v="39947.94"/>
    <n v="39947.94"/>
    <n v="0"/>
    <x v="1"/>
  </r>
  <r>
    <n v="1410"/>
    <x v="195"/>
    <x v="1"/>
    <x v="4"/>
    <x v="1"/>
    <x v="0"/>
    <x v="0"/>
    <s v="Gao"/>
    <n v="16.216951999999999"/>
    <n v="-3.7492999999999999E-2"/>
    <m/>
    <n v="15"/>
    <n v="15"/>
    <n v="30"/>
    <x v="1"/>
    <m/>
    <n v="44469.3"/>
    <n v="44469.3"/>
    <n v="0"/>
    <x v="1"/>
  </r>
  <r>
    <n v="1411"/>
    <x v="52"/>
    <x v="0"/>
    <x v="3"/>
    <x v="1"/>
    <x v="2"/>
    <x v="0"/>
    <s v="Ansongo"/>
    <n v="15.673162"/>
    <n v="0.50541400000000003"/>
    <m/>
    <n v="30"/>
    <n v="30"/>
    <n v="60"/>
    <x v="6"/>
    <m/>
    <n v="51822.559999999998"/>
    <n v="51822.559999999998"/>
    <n v="0"/>
    <x v="1"/>
  </r>
  <r>
    <n v="1412"/>
    <x v="195"/>
    <x v="1"/>
    <x v="4"/>
    <x v="0"/>
    <x v="3"/>
    <x v="0"/>
    <s v="Gao"/>
    <n v="16.264567"/>
    <n v="-2.8208E-2"/>
    <m/>
    <n v="70"/>
    <n v="70"/>
    <n v="140"/>
    <x v="7"/>
    <m/>
    <n v="35247.61"/>
    <n v="35247.61"/>
    <n v="0"/>
    <x v="1"/>
  </r>
  <r>
    <n v="1413"/>
    <x v="52"/>
    <x v="0"/>
    <x v="1"/>
    <x v="1"/>
    <x v="0"/>
    <x v="0"/>
    <s v="Menaka"/>
    <n v="15.915704"/>
    <n v="2.3949989999999999"/>
    <m/>
    <n v="430"/>
    <n v="430"/>
    <n v="860"/>
    <x v="3"/>
    <m/>
    <n v="49634.62"/>
    <n v="49634.62"/>
    <n v="0"/>
    <x v="1"/>
  </r>
  <r>
    <n v="1414"/>
    <x v="194"/>
    <x v="0"/>
    <x v="1"/>
    <x v="1"/>
    <x v="0"/>
    <x v="0"/>
    <s v="Bourem"/>
    <n v="16.956078999999999"/>
    <n v="-0.342528"/>
    <m/>
    <n v="250"/>
    <n v="250"/>
    <n v="500"/>
    <x v="3"/>
    <m/>
    <n v="39522.32"/>
    <n v="39522.32"/>
    <n v="0"/>
    <x v="1"/>
  </r>
  <r>
    <n v="1415"/>
    <x v="110"/>
    <x v="2"/>
    <x v="1"/>
    <x v="1"/>
    <x v="0"/>
    <x v="0"/>
    <s v="Bourem"/>
    <n v="16.956078999999999"/>
    <n v="-0.342528"/>
    <m/>
    <n v="250"/>
    <n v="250"/>
    <n v="500"/>
    <x v="3"/>
    <m/>
    <n v="48999.09"/>
    <n v="48999.09"/>
    <n v="0"/>
    <x v="1"/>
  </r>
  <r>
    <n v="1416"/>
    <x v="62"/>
    <x v="0"/>
    <x v="1"/>
    <x v="1"/>
    <x v="3"/>
    <x v="0"/>
    <s v="Anchawadi"/>
    <n v="16.319868"/>
    <n v="7.3755000000000001E-2"/>
    <m/>
    <n v="125"/>
    <n v="125"/>
    <n v="250"/>
    <x v="0"/>
    <m/>
    <n v="38852.660000000003"/>
    <n v="38852.660000000003"/>
    <n v="0"/>
    <x v="1"/>
  </r>
  <r>
    <n v="1417"/>
    <x v="29"/>
    <x v="0"/>
    <x v="4"/>
    <x v="0"/>
    <x v="0"/>
    <x v="0"/>
    <s v="Ansongo"/>
    <n v="15.673162"/>
    <n v="0.50541400000000003"/>
    <m/>
    <n v="17"/>
    <n v="17"/>
    <n v="34"/>
    <x v="0"/>
    <m/>
    <n v="45415.88"/>
    <n v="45415.88"/>
    <n v="0"/>
    <x v="1"/>
  </r>
  <r>
    <n v="1418"/>
    <x v="194"/>
    <x v="0"/>
    <x v="3"/>
    <x v="1"/>
    <x v="0"/>
    <x v="0"/>
    <s v="Gao"/>
    <n v="16.264567"/>
    <n v="-2.8208E-2"/>
    <m/>
    <n v="726"/>
    <n v="726"/>
    <n v="1452"/>
    <x v="4"/>
    <m/>
    <n v="40099.300000000003"/>
    <n v="40099.300000000003"/>
    <n v="0"/>
    <x v="1"/>
  </r>
  <r>
    <n v="1419"/>
    <x v="199"/>
    <x v="1"/>
    <x v="1"/>
    <x v="1"/>
    <x v="3"/>
    <x v="0"/>
    <s v="Menaka"/>
    <n v="15.915704"/>
    <n v="2.3949989999999999"/>
    <m/>
    <n v="252"/>
    <n v="252"/>
    <n v="504"/>
    <x v="3"/>
    <m/>
    <n v="45256.7"/>
    <n v="45256.7"/>
    <n v="0"/>
    <x v="1"/>
  </r>
  <r>
    <n v="1420"/>
    <x v="182"/>
    <x v="1"/>
    <x v="1"/>
    <x v="1"/>
    <x v="3"/>
    <x v="0"/>
    <s v="Gounzoureye"/>
    <n v="16.192022999999999"/>
    <n v="-3.2141999999999997E-2"/>
    <m/>
    <n v="75"/>
    <n v="75"/>
    <n v="150"/>
    <x v="3"/>
    <m/>
    <n v="48660.98"/>
    <n v="48660.98"/>
    <n v="0"/>
    <x v="1"/>
  </r>
  <r>
    <n v="1421"/>
    <x v="200"/>
    <x v="1"/>
    <x v="5"/>
    <x v="1"/>
    <x v="0"/>
    <x v="0"/>
    <s v="Bara"/>
    <n v="15.118370000000001"/>
    <n v="0.66312800000000005"/>
    <m/>
    <n v="8"/>
    <n v="8"/>
    <n v="16"/>
    <x v="0"/>
    <m/>
    <n v="50148.38"/>
    <n v="50148.38"/>
    <n v="0"/>
    <x v="1"/>
  </r>
  <r>
    <n v="1422"/>
    <x v="200"/>
    <x v="1"/>
    <x v="5"/>
    <x v="1"/>
    <x v="0"/>
    <x v="0"/>
    <s v="Gao"/>
    <n v="16.346394"/>
    <n v="0.30666399999999999"/>
    <m/>
    <n v="32"/>
    <n v="32"/>
    <n v="64"/>
    <x v="4"/>
    <m/>
    <n v="49516.34"/>
    <n v="49516.34"/>
    <n v="0"/>
    <x v="1"/>
  </r>
  <r>
    <n v="1423"/>
    <x v="199"/>
    <x v="1"/>
    <x v="5"/>
    <x v="1"/>
    <x v="0"/>
    <x v="0"/>
    <s v="Gao"/>
    <n v="16.216951999999999"/>
    <n v="-3.7492999999999999E-2"/>
    <m/>
    <n v="11"/>
    <n v="11"/>
    <n v="22"/>
    <x v="0"/>
    <m/>
    <n v="37804.54"/>
    <n v="37804.54"/>
    <n v="0"/>
    <x v="1"/>
  </r>
  <r>
    <n v="1424"/>
    <x v="199"/>
    <x v="1"/>
    <x v="4"/>
    <x v="1"/>
    <x v="0"/>
    <x v="0"/>
    <s v="Gao"/>
    <n v="16.264567"/>
    <n v="-2.8208E-2"/>
    <m/>
    <n v="4"/>
    <n v="4"/>
    <n v="8"/>
    <x v="7"/>
    <m/>
    <n v="48707.97"/>
    <n v="48707.97"/>
    <n v="0"/>
    <x v="1"/>
  </r>
  <r>
    <n v="1425"/>
    <x v="62"/>
    <x v="0"/>
    <x v="5"/>
    <x v="0"/>
    <x v="3"/>
    <x v="0"/>
    <s v="Menaka"/>
    <n v="15.915704"/>
    <n v="2.3949989999999999"/>
    <m/>
    <n v="175"/>
    <n v="175"/>
    <n v="350"/>
    <x v="0"/>
    <m/>
    <n v="51522.36"/>
    <n v="51522.36"/>
    <n v="0"/>
    <x v="1"/>
  </r>
  <r>
    <n v="1426"/>
    <x v="110"/>
    <x v="2"/>
    <x v="1"/>
    <x v="1"/>
    <x v="3"/>
    <x v="0"/>
    <s v="Talataye"/>
    <n v="16.673456999999999"/>
    <n v="1.7152000000000001"/>
    <m/>
    <n v="60"/>
    <n v="60"/>
    <n v="120"/>
    <x v="3"/>
    <m/>
    <n v="50232.95"/>
    <n v="50232.95"/>
    <n v="0"/>
    <x v="1"/>
  </r>
  <r>
    <n v="1427"/>
    <x v="72"/>
    <x v="0"/>
    <x v="4"/>
    <x v="1"/>
    <x v="0"/>
    <x v="0"/>
    <s v="Kidal"/>
    <n v="18.452144000000001"/>
    <n v="1.4096820000000001"/>
    <m/>
    <n v="27"/>
    <n v="27"/>
    <n v="54"/>
    <x v="1"/>
    <m/>
    <n v="24201.53"/>
    <n v="24201.53"/>
    <n v="0"/>
    <x v="1"/>
  </r>
  <r>
    <n v="1428"/>
    <x v="194"/>
    <x v="0"/>
    <x v="4"/>
    <x v="2"/>
    <x v="0"/>
    <x v="0"/>
    <s v="Kidal"/>
    <n v="18.452144000000001"/>
    <n v="1.4096820000000001"/>
    <m/>
    <n v="90"/>
    <n v="90"/>
    <n v="180"/>
    <x v="5"/>
    <m/>
    <n v="31772.15"/>
    <n v="31772.15"/>
    <n v="0"/>
    <x v="1"/>
  </r>
  <r>
    <n v="1429"/>
    <x v="110"/>
    <x v="2"/>
    <x v="4"/>
    <x v="1"/>
    <x v="0"/>
    <x v="0"/>
    <s v="Kidal"/>
    <n v="18.452144000000001"/>
    <n v="1.4096820000000001"/>
    <m/>
    <n v="100"/>
    <n v="100"/>
    <n v="200"/>
    <x v="1"/>
    <m/>
    <n v="27624.7"/>
    <n v="27624.7"/>
    <n v="0"/>
    <x v="1"/>
  </r>
  <r>
    <n v="1430"/>
    <x v="200"/>
    <x v="1"/>
    <x v="4"/>
    <x v="2"/>
    <x v="0"/>
    <x v="0"/>
    <s v="Kidal"/>
    <n v="18.452144000000001"/>
    <n v="1.4096820000000001"/>
    <m/>
    <n v="130"/>
    <n v="130"/>
    <n v="260"/>
    <x v="1"/>
    <m/>
    <n v="28119.65"/>
    <n v="28119.65"/>
    <n v="0"/>
    <x v="1"/>
  </r>
  <r>
    <n v="1431"/>
    <x v="110"/>
    <x v="2"/>
    <x v="4"/>
    <x v="2"/>
    <x v="0"/>
    <x v="0"/>
    <s v="Kidal"/>
    <n v="18.452144000000001"/>
    <n v="1.4096820000000001"/>
    <m/>
    <n v="230"/>
    <n v="230"/>
    <n v="460"/>
    <x v="1"/>
    <m/>
    <n v="29179.81"/>
    <n v="29179.81"/>
    <n v="0"/>
    <x v="1"/>
  </r>
  <r>
    <n v="1432"/>
    <x v="195"/>
    <x v="1"/>
    <x v="1"/>
    <x v="1"/>
    <x v="0"/>
    <x v="0"/>
    <s v="Kidal"/>
    <n v="18.452144000000001"/>
    <n v="1.4096820000000001"/>
    <m/>
    <n v="1500"/>
    <n v="1500"/>
    <n v="3000"/>
    <x v="5"/>
    <m/>
    <n v="21734.240000000002"/>
    <n v="21734.240000000002"/>
    <n v="0"/>
    <x v="1"/>
  </r>
  <r>
    <n v="1433"/>
    <x v="199"/>
    <x v="1"/>
    <x v="2"/>
    <x v="0"/>
    <x v="3"/>
    <x v="0"/>
    <s v="Kidal"/>
    <n v="18.452144000000001"/>
    <n v="1.4096820000000001"/>
    <m/>
    <n v="100"/>
    <n v="100"/>
    <n v="200"/>
    <x v="1"/>
    <m/>
    <n v="28092.35"/>
    <n v="28092.35"/>
    <n v="0"/>
    <x v="1"/>
  </r>
  <r>
    <n v="1434"/>
    <x v="72"/>
    <x v="0"/>
    <x v="4"/>
    <x v="4"/>
    <x v="0"/>
    <x v="0"/>
    <s v="Kidal"/>
    <n v="18.452144000000001"/>
    <n v="1.4096820000000001"/>
    <m/>
    <n v="75"/>
    <n v="75"/>
    <n v="150"/>
    <x v="1"/>
    <m/>
    <n v="32804.06"/>
    <n v="32804.06"/>
    <n v="0"/>
    <x v="1"/>
  </r>
  <r>
    <n v="1435"/>
    <x v="110"/>
    <x v="2"/>
    <x v="1"/>
    <x v="1"/>
    <x v="3"/>
    <x v="0"/>
    <s v="Kidal"/>
    <n v="18.452144000000001"/>
    <n v="1.4096820000000001"/>
    <m/>
    <n v="3837"/>
    <n v="3837"/>
    <n v="7674"/>
    <x v="7"/>
    <m/>
    <n v="46591.82"/>
    <n v="46591.82"/>
    <n v="0"/>
    <x v="1"/>
  </r>
  <r>
    <n v="1436"/>
    <x v="110"/>
    <x v="2"/>
    <x v="1"/>
    <x v="1"/>
    <x v="3"/>
    <x v="0"/>
    <s v="Kidal"/>
    <n v="18.452144000000001"/>
    <n v="1.4096820000000001"/>
    <m/>
    <n v="953"/>
    <n v="953"/>
    <n v="1906"/>
    <x v="7"/>
    <m/>
    <n v="45449.13"/>
    <n v="45449.13"/>
    <n v="0"/>
    <x v="1"/>
  </r>
  <r>
    <n v="1437"/>
    <x v="62"/>
    <x v="0"/>
    <x v="4"/>
    <x v="0"/>
    <x v="0"/>
    <x v="0"/>
    <s v="Kidal"/>
    <n v="18.452144000000001"/>
    <n v="1.4096820000000001"/>
    <m/>
    <n v="225"/>
    <n v="225"/>
    <n v="450"/>
    <x v="0"/>
    <m/>
    <n v="33421.25"/>
    <n v="33421.25"/>
    <n v="0"/>
    <x v="1"/>
  </r>
  <r>
    <n v="1438"/>
    <x v="201"/>
    <x v="0"/>
    <x v="4"/>
    <x v="2"/>
    <x v="3"/>
    <x v="0"/>
    <s v="Tin Essako"/>
    <n v="18.516888000000002"/>
    <n v="3.082427"/>
    <m/>
    <n v="10"/>
    <n v="10"/>
    <n v="20"/>
    <x v="3"/>
    <m/>
    <n v="48269.48"/>
    <n v="48269.48"/>
    <n v="0"/>
    <x v="1"/>
  </r>
  <r>
    <n v="1439"/>
    <x v="194"/>
    <x v="0"/>
    <x v="1"/>
    <x v="1"/>
    <x v="3"/>
    <x v="0"/>
    <s v="Kidal"/>
    <n v="18.452144000000001"/>
    <n v="1.4096820000000001"/>
    <m/>
    <n v="1500"/>
    <n v="1500"/>
    <n v="3000"/>
    <x v="0"/>
    <m/>
    <n v="33677.480000000003"/>
    <n v="33677.480000000003"/>
    <n v="0"/>
    <x v="1"/>
  </r>
  <r>
    <n v="1440"/>
    <x v="52"/>
    <x v="0"/>
    <x v="4"/>
    <x v="2"/>
    <x v="3"/>
    <x v="0"/>
    <s v="Kidal"/>
    <n v="18.444566999999999"/>
    <n v="1.408039"/>
    <m/>
    <n v="10"/>
    <n v="10"/>
    <n v="20"/>
    <x v="4"/>
    <m/>
    <n v="44851.23"/>
    <n v="44851.23"/>
    <n v="0"/>
    <x v="1"/>
  </r>
  <r>
    <n v="1441"/>
    <x v="198"/>
    <x v="2"/>
    <x v="4"/>
    <x v="1"/>
    <x v="3"/>
    <x v="0"/>
    <s v="Kidal"/>
    <n v="18.444566999999999"/>
    <n v="1.408039"/>
    <m/>
    <n v="45"/>
    <n v="45"/>
    <n v="90"/>
    <x v="5"/>
    <m/>
    <n v="41184.449999999997"/>
    <n v="41184.449999999997"/>
    <n v="0"/>
    <x v="1"/>
  </r>
  <r>
    <n v="1442"/>
    <x v="72"/>
    <x v="0"/>
    <x v="1"/>
    <x v="1"/>
    <x v="3"/>
    <x v="0"/>
    <s v="Kidal"/>
    <n v="18.452144000000001"/>
    <n v="1.4096820000000001"/>
    <m/>
    <n v="145"/>
    <n v="145"/>
    <n v="290"/>
    <x v="5"/>
    <m/>
    <n v="42004.92"/>
    <n v="42004.92"/>
    <n v="0"/>
    <x v="1"/>
  </r>
  <r>
    <n v="1443"/>
    <x v="196"/>
    <x v="0"/>
    <x v="1"/>
    <x v="1"/>
    <x v="0"/>
    <x v="0"/>
    <s v="Kidal"/>
    <n v="18.452144000000001"/>
    <n v="1.4096820000000001"/>
    <m/>
    <n v="300"/>
    <n v="300"/>
    <n v="600"/>
    <x v="5"/>
    <m/>
    <n v="33945.35"/>
    <n v="33945.35"/>
    <n v="0"/>
    <x v="1"/>
  </r>
  <r>
    <n v="1444"/>
    <x v="70"/>
    <x v="0"/>
    <x v="1"/>
    <x v="1"/>
    <x v="3"/>
    <x v="0"/>
    <s v="Kidal"/>
    <n v="18.452144000000001"/>
    <n v="1.4096820000000001"/>
    <m/>
    <n v="250"/>
    <n v="250"/>
    <n v="500"/>
    <x v="0"/>
    <m/>
    <n v="32114.59"/>
    <n v="32114.59"/>
    <n v="0"/>
    <x v="1"/>
  </r>
  <r>
    <n v="1445"/>
    <x v="200"/>
    <x v="1"/>
    <x v="0"/>
    <x v="0"/>
    <x v="1"/>
    <x v="0"/>
    <s v="Kidal"/>
    <n v="18.452144000000001"/>
    <n v="1.4096820000000001"/>
    <m/>
    <n v="500"/>
    <n v="500"/>
    <n v="1000"/>
    <x v="0"/>
    <m/>
    <n v="26823.47"/>
    <n v="26823.47"/>
    <n v="0"/>
    <x v="1"/>
  </r>
  <r>
    <n v="1446"/>
    <x v="98"/>
    <x v="3"/>
    <x v="1"/>
    <x v="1"/>
    <x v="7"/>
    <x v="0"/>
    <s v="Adjelhoc"/>
    <n v="19.464002000000001"/>
    <n v="0.85765199999999997"/>
    <m/>
    <n v="300"/>
    <n v="300"/>
    <n v="600"/>
    <x v="0"/>
    <m/>
    <n v="32242.15"/>
    <n v="32242.15"/>
    <n v="0"/>
    <x v="1"/>
  </r>
  <r>
    <n v="1447"/>
    <x v="194"/>
    <x v="0"/>
    <x v="1"/>
    <x v="1"/>
    <x v="7"/>
    <x v="0"/>
    <s v="Adjelhoc"/>
    <n v="19.464002000000001"/>
    <n v="0.85765199999999997"/>
    <m/>
    <n v="0"/>
    <n v="0"/>
    <n v="0"/>
    <x v="6"/>
    <m/>
    <n v="43544.99"/>
    <n v="43544.99"/>
    <n v="0"/>
    <x v="1"/>
  </r>
  <r>
    <n v="1448"/>
    <x v="62"/>
    <x v="0"/>
    <x v="1"/>
    <x v="1"/>
    <x v="2"/>
    <x v="0"/>
    <s v="Niansanarie"/>
    <n v="14.166487999999999"/>
    <n v="-7.3507059999999997"/>
    <m/>
    <n v="2836"/>
    <n v="2836"/>
    <n v="5672"/>
    <x v="6"/>
    <m/>
    <n v="36585.629999999997"/>
    <n v="36585.629999999997"/>
    <n v="0"/>
    <x v="1"/>
  </r>
  <r>
    <n v="1449"/>
    <x v="72"/>
    <x v="0"/>
    <x v="3"/>
    <x v="1"/>
    <x v="6"/>
    <x v="0"/>
    <s v="Kareri"/>
    <n v="14.825279999999999"/>
    <n v="-5.2513899999999998"/>
    <m/>
    <n v="10"/>
    <n v="10"/>
    <n v="20"/>
    <x v="6"/>
    <m/>
    <n v="29947.43"/>
    <n v="29947.43"/>
    <n v="0"/>
    <x v="1"/>
  </r>
  <r>
    <n v="1450"/>
    <x v="72"/>
    <x v="0"/>
    <x v="1"/>
    <x v="1"/>
    <x v="2"/>
    <x v="0"/>
    <s v="Kareri"/>
    <n v="14.825279999999999"/>
    <n v="-5.2513899999999998"/>
    <m/>
    <n v="15"/>
    <n v="15"/>
    <n v="30"/>
    <x v="0"/>
    <m/>
    <n v="37007.78"/>
    <n v="37007.78"/>
    <n v="0"/>
    <x v="1"/>
  </r>
  <r>
    <n v="1451"/>
    <x v="98"/>
    <x v="3"/>
    <x v="1"/>
    <x v="1"/>
    <x v="2"/>
    <x v="0"/>
    <s v="Sasalbe"/>
    <n v="14.429599"/>
    <n v="-4.5155329999999996"/>
    <m/>
    <n v="2243"/>
    <n v="2243"/>
    <n v="4486"/>
    <x v="0"/>
    <m/>
    <n v="33600.71"/>
    <n v="33600.71"/>
    <n v="0"/>
    <x v="1"/>
  </r>
  <r>
    <n v="1452"/>
    <x v="198"/>
    <x v="2"/>
    <x v="1"/>
    <x v="1"/>
    <x v="3"/>
    <x v="0"/>
    <s v="Mopti"/>
    <n v="14.486878000000001"/>
    <n v="-4.2009030000000003"/>
    <m/>
    <n v="150"/>
    <n v="150"/>
    <n v="300"/>
    <x v="1"/>
    <m/>
    <n v="40326.959999999999"/>
    <n v="40326.959999999999"/>
    <n v="0"/>
    <x v="1"/>
  </r>
  <r>
    <n v="1453"/>
    <x v="62"/>
    <x v="0"/>
    <x v="3"/>
    <x v="1"/>
    <x v="6"/>
    <x v="0"/>
    <s v="Mopti"/>
    <n v="14.486878000000001"/>
    <n v="-4.2009030000000003"/>
    <m/>
    <n v="11"/>
    <n v="11"/>
    <n v="22"/>
    <x v="1"/>
    <m/>
    <n v="42535.71"/>
    <n v="42535.71"/>
    <n v="0"/>
    <x v="1"/>
  </r>
  <r>
    <n v="1454"/>
    <x v="194"/>
    <x v="0"/>
    <x v="3"/>
    <x v="1"/>
    <x v="6"/>
    <x v="0"/>
    <s v="Tenenkou"/>
    <n v="14.459229000000001"/>
    <n v="-4.9153520000000004"/>
    <m/>
    <n v="11"/>
    <n v="11"/>
    <n v="22"/>
    <x v="6"/>
    <m/>
    <n v="40165.760000000002"/>
    <n v="40165.760000000002"/>
    <n v="0"/>
    <x v="1"/>
  </r>
  <r>
    <n v="1455"/>
    <x v="62"/>
    <x v="0"/>
    <x v="4"/>
    <x v="1"/>
    <x v="2"/>
    <x v="0"/>
    <s v="Djenne"/>
    <n v="13.905825999999999"/>
    <n v="-4.5553400000000002"/>
    <m/>
    <n v="2500"/>
    <n v="2500"/>
    <n v="5000"/>
    <x v="7"/>
    <m/>
    <n v="41340.36"/>
    <n v="41340.36"/>
    <n v="0"/>
    <x v="1"/>
  </r>
  <r>
    <n v="1456"/>
    <x v="72"/>
    <x v="0"/>
    <x v="1"/>
    <x v="1"/>
    <x v="3"/>
    <x v="0"/>
    <s v="Bamba"/>
    <n v="17.035896999999999"/>
    <n v="-1.4039969999999999"/>
    <m/>
    <n v="6508"/>
    <n v="6508"/>
    <n v="13016"/>
    <x v="0"/>
    <m/>
    <n v="24656.17"/>
    <n v="24656.17"/>
    <n v="0"/>
    <x v="1"/>
  </r>
  <r>
    <n v="1457"/>
    <x v="62"/>
    <x v="0"/>
    <x v="5"/>
    <x v="1"/>
    <x v="2"/>
    <x v="0"/>
    <s v="Kani-Bonzon"/>
    <n v="14.14648"/>
    <n v="-3.5944029999999998"/>
    <m/>
    <n v="545"/>
    <n v="545"/>
    <n v="1090"/>
    <x v="0"/>
    <m/>
    <n v="32797.339999999997"/>
    <n v="32797.339999999997"/>
    <n v="0"/>
    <x v="1"/>
  </r>
  <r>
    <n v="1458"/>
    <x v="202"/>
    <x v="0"/>
    <x v="3"/>
    <x v="1"/>
    <x v="3"/>
    <x v="0"/>
    <s v="Konina"/>
    <n v="12.480031"/>
    <n v="-6.1776210000000003"/>
    <m/>
    <n v="200"/>
    <n v="200"/>
    <n v="400"/>
    <x v="7"/>
    <m/>
    <n v="45133.45"/>
    <n v="45133.45"/>
    <n v="0"/>
    <x v="1"/>
  </r>
  <r>
    <n v="1459"/>
    <x v="195"/>
    <x v="1"/>
    <x v="4"/>
    <x v="1"/>
    <x v="0"/>
    <x v="0"/>
    <s v="Koro"/>
    <n v="14.075397000000001"/>
    <n v="-3.0838540000000001"/>
    <m/>
    <n v="62"/>
    <n v="62"/>
    <n v="124"/>
    <x v="1"/>
    <m/>
    <n v="43602.92"/>
    <n v="43602.92"/>
    <n v="0"/>
    <x v="1"/>
  </r>
  <r>
    <n v="1460"/>
    <x v="72"/>
    <x v="0"/>
    <x v="1"/>
    <x v="1"/>
    <x v="2"/>
    <x v="0"/>
    <s v="Fatoma"/>
    <n v="14.615022"/>
    <n v="-4.0621919999999996"/>
    <m/>
    <n v="3"/>
    <n v="3"/>
    <n v="6"/>
    <x v="2"/>
    <m/>
    <n v="51990.13"/>
    <n v="51990.13"/>
    <n v="0"/>
    <x v="1"/>
  </r>
  <r>
    <n v="1461"/>
    <x v="62"/>
    <x v="0"/>
    <x v="3"/>
    <x v="1"/>
    <x v="6"/>
    <x v="0"/>
    <s v="Bandiagara"/>
    <n v="14.349193"/>
    <n v="-3.6101570000000001"/>
    <m/>
    <n v="15"/>
    <n v="15"/>
    <n v="30"/>
    <x v="6"/>
    <m/>
    <n v="46997.68"/>
    <n v="46997.68"/>
    <n v="0"/>
    <x v="1"/>
  </r>
  <r>
    <n v="1462"/>
    <x v="72"/>
    <x v="0"/>
    <x v="3"/>
    <x v="1"/>
    <x v="6"/>
    <x v="0"/>
    <s v="Haire"/>
    <n v="14.859911"/>
    <n v="-2.26457"/>
    <m/>
    <n v="13"/>
    <n v="13"/>
    <n v="26"/>
    <x v="6"/>
    <m/>
    <n v="37936.379999999997"/>
    <n v="37936.379999999997"/>
    <n v="0"/>
    <x v="1"/>
  </r>
  <r>
    <n v="1463"/>
    <x v="62"/>
    <x v="0"/>
    <x v="3"/>
    <x v="1"/>
    <x v="6"/>
    <x v="0"/>
    <s v="Konina"/>
    <n v="15.174658000000001"/>
    <n v="-2.394434"/>
    <m/>
    <n v="10"/>
    <n v="10"/>
    <n v="20"/>
    <x v="6"/>
    <m/>
    <n v="49693.66"/>
    <n v="49693.66"/>
    <n v="0"/>
    <x v="1"/>
  </r>
  <r>
    <n v="1464"/>
    <x v="197"/>
    <x v="2"/>
    <x v="2"/>
    <x v="2"/>
    <x v="0"/>
    <x v="0"/>
    <s v="Mopti"/>
    <n v="14.486878000000001"/>
    <n v="-4.2009030000000003"/>
    <m/>
    <n v="50"/>
    <n v="50"/>
    <n v="100"/>
    <x v="7"/>
    <m/>
    <n v="15531.06"/>
    <n v="15531.06"/>
    <n v="0"/>
    <x v="1"/>
  </r>
  <r>
    <n v="1465"/>
    <x v="196"/>
    <x v="0"/>
    <x v="1"/>
    <x v="1"/>
    <x v="2"/>
    <x v="0"/>
    <s v="Mopti"/>
    <n v="14.486878000000001"/>
    <n v="-4.2009030000000003"/>
    <m/>
    <n v="50"/>
    <n v="50"/>
    <n v="100"/>
    <x v="2"/>
    <m/>
    <n v="43354.27"/>
    <n v="43354.27"/>
    <n v="0"/>
    <x v="1"/>
  </r>
  <r>
    <n v="1466"/>
    <x v="98"/>
    <x v="3"/>
    <x v="1"/>
    <x v="1"/>
    <x v="2"/>
    <x v="0"/>
    <s v="Mopti"/>
    <n v="14.486878000000001"/>
    <n v="-4.2009030000000003"/>
    <m/>
    <n v="50"/>
    <n v="50"/>
    <n v="100"/>
    <x v="2"/>
    <m/>
    <n v="39920.639999999999"/>
    <n v="39920.639999999999"/>
    <n v="0"/>
    <x v="1"/>
  </r>
  <r>
    <n v="1467"/>
    <x v="72"/>
    <x v="0"/>
    <x v="1"/>
    <x v="1"/>
    <x v="2"/>
    <x v="0"/>
    <s v="Deboye"/>
    <n v="15.353469"/>
    <n v="-4.0629730000000004"/>
    <m/>
    <n v="600"/>
    <n v="600"/>
    <n v="1200"/>
    <x v="0"/>
    <m/>
    <n v="39856.79"/>
    <n v="39856.79"/>
    <n v="0"/>
    <x v="1"/>
  </r>
  <r>
    <n v="1468"/>
    <x v="98"/>
    <x v="3"/>
    <x v="1"/>
    <x v="1"/>
    <x v="0"/>
    <x v="0"/>
    <s v="Pel Maoude"/>
    <n v="14.273865000000001"/>
    <n v="-3.2208420000000002"/>
    <m/>
    <n v="306"/>
    <n v="306"/>
    <n v="612"/>
    <x v="3"/>
    <m/>
    <n v="47615.1"/>
    <n v="47615.1"/>
    <n v="0"/>
    <x v="1"/>
  </r>
  <r>
    <n v="1469"/>
    <x v="98"/>
    <x v="3"/>
    <x v="1"/>
    <x v="1"/>
    <x v="2"/>
    <x v="0"/>
    <s v="Bassirou"/>
    <n v="15.396212999999999"/>
    <n v="-10.653396000000001"/>
    <m/>
    <n v="8420"/>
    <n v="8420"/>
    <n v="16840"/>
    <x v="7"/>
    <m/>
    <n v="43588.12"/>
    <n v="43588.12"/>
    <n v="0"/>
    <x v="1"/>
  </r>
  <r>
    <n v="1470"/>
    <x v="98"/>
    <x v="3"/>
    <x v="1"/>
    <x v="1"/>
    <x v="2"/>
    <x v="0"/>
    <s v="Mopti"/>
    <n v="14.486878000000001"/>
    <n v="-4.2009030000000003"/>
    <m/>
    <n v="0"/>
    <n v="0"/>
    <n v="0"/>
    <x v="7"/>
    <m/>
    <n v="35431.19"/>
    <n v="35431.19"/>
    <n v="0"/>
    <x v="1"/>
  </r>
  <r>
    <n v="1471"/>
    <x v="199"/>
    <x v="1"/>
    <x v="1"/>
    <x v="1"/>
    <x v="2"/>
    <x v="0"/>
    <s v="Taoudeni"/>
    <n v="22.676359999999999"/>
    <n v="-3.9791560000000001"/>
    <m/>
    <n v="24"/>
    <n v="24"/>
    <n v="48"/>
    <x v="2"/>
    <m/>
    <n v="38197.97"/>
    <n v="38197.97"/>
    <n v="0"/>
    <x v="1"/>
  </r>
  <r>
    <n v="1472"/>
    <x v="62"/>
    <x v="0"/>
    <x v="1"/>
    <x v="1"/>
    <x v="2"/>
    <x v="0"/>
    <s v="Tombouctou"/>
    <n v="16.766451"/>
    <n v="-3.0030869999999998"/>
    <m/>
    <n v="1500"/>
    <n v="1500"/>
    <n v="3000"/>
    <x v="7"/>
    <m/>
    <n v="27617.46"/>
    <n v="27617.46"/>
    <n v="0"/>
    <x v="1"/>
  </r>
  <r>
    <n v="1473"/>
    <x v="197"/>
    <x v="2"/>
    <x v="4"/>
    <x v="2"/>
    <x v="2"/>
    <x v="0"/>
    <s v="Tombouctou"/>
    <n v="16.766451"/>
    <n v="-3.0030869999999998"/>
    <m/>
    <n v="20"/>
    <n v="20"/>
    <n v="40"/>
    <x v="1"/>
    <m/>
    <n v="18430.32"/>
    <n v="18430.32"/>
    <n v="0"/>
    <x v="1"/>
  </r>
  <r>
    <n v="1474"/>
    <x v="72"/>
    <x v="0"/>
    <x v="1"/>
    <x v="1"/>
    <x v="3"/>
    <x v="0"/>
    <s v="Tombouctou"/>
    <n v="16.766451"/>
    <n v="-3.0030869999999998"/>
    <m/>
    <n v="8"/>
    <n v="8"/>
    <n v="16"/>
    <x v="2"/>
    <m/>
    <n v="48343.45"/>
    <n v="48343.45"/>
    <n v="0"/>
    <x v="1"/>
  </r>
  <r>
    <n v="1475"/>
    <x v="110"/>
    <x v="2"/>
    <x v="1"/>
    <x v="1"/>
    <x v="3"/>
    <x v="0"/>
    <s v="Tombouctou"/>
    <n v="16.766451"/>
    <n v="-3.0030869999999998"/>
    <m/>
    <n v="24"/>
    <n v="24"/>
    <n v="48"/>
    <x v="7"/>
    <m/>
    <n v="39816.21"/>
    <n v="39816.21"/>
    <n v="0"/>
    <x v="1"/>
  </r>
  <r>
    <n v="1476"/>
    <x v="110"/>
    <x v="2"/>
    <x v="1"/>
    <x v="1"/>
    <x v="3"/>
    <x v="0"/>
    <s v="Goundam"/>
    <n v="16.417566999999998"/>
    <n v="-3.6648339999999999"/>
    <m/>
    <n v="45"/>
    <n v="45"/>
    <n v="90"/>
    <x v="7"/>
    <m/>
    <n v="34839.18"/>
    <n v="34839.18"/>
    <n v="0"/>
    <x v="1"/>
  </r>
  <r>
    <n v="1477"/>
    <x v="110"/>
    <x v="2"/>
    <x v="1"/>
    <x v="1"/>
    <x v="3"/>
    <x v="0"/>
    <s v="Dire"/>
    <n v="15.930266"/>
    <n v="-3.9959229999999999"/>
    <m/>
    <n v="53"/>
    <n v="53"/>
    <n v="106"/>
    <x v="7"/>
    <m/>
    <n v="44793.23"/>
    <n v="44793.23"/>
    <n v="0"/>
    <x v="1"/>
  </r>
  <r>
    <n v="1478"/>
    <x v="197"/>
    <x v="2"/>
    <x v="1"/>
    <x v="1"/>
    <x v="3"/>
    <x v="0"/>
    <s v="Ber"/>
    <n v="16.834726"/>
    <n v="-2.5319449999999999"/>
    <m/>
    <n v="4000"/>
    <n v="4000"/>
    <n v="8000"/>
    <x v="0"/>
    <m/>
    <n v="37225.35"/>
    <n v="37225.35"/>
    <n v="0"/>
    <x v="1"/>
  </r>
  <r>
    <n v="1479"/>
    <x v="195"/>
    <x v="1"/>
    <x v="4"/>
    <x v="1"/>
    <x v="0"/>
    <x v="0"/>
    <s v="Tombouctou"/>
    <n v="16.766451"/>
    <n v="-3.0030869999999998"/>
    <m/>
    <n v="33"/>
    <n v="33"/>
    <n v="66"/>
    <x v="1"/>
    <m/>
    <n v="42844"/>
    <n v="42844"/>
    <n v="0"/>
    <x v="1"/>
  </r>
  <r>
    <n v="1480"/>
    <x v="194"/>
    <x v="0"/>
    <x v="4"/>
    <x v="2"/>
    <x v="3"/>
    <x v="0"/>
    <s v="Ber"/>
    <n v="16.834726"/>
    <n v="-2.5319449999999999"/>
    <m/>
    <n v="50"/>
    <n v="50"/>
    <n v="100"/>
    <x v="1"/>
    <m/>
    <n v="45737.87"/>
    <n v="45737.87"/>
    <n v="0"/>
    <x v="1"/>
  </r>
  <r>
    <n v="1481"/>
    <x v="182"/>
    <x v="1"/>
    <x v="5"/>
    <x v="1"/>
    <x v="3"/>
    <x v="0"/>
    <s v="Gargando"/>
    <n v="16.466663"/>
    <n v="-4.1704090000000003"/>
    <m/>
    <n v="538"/>
    <n v="538"/>
    <n v="1076"/>
    <x v="0"/>
    <m/>
    <n v="37059.33"/>
    <n v="37059.33"/>
    <n v="0"/>
    <x v="1"/>
  </r>
  <r>
    <n v="1482"/>
    <x v="110"/>
    <x v="2"/>
    <x v="3"/>
    <x v="1"/>
    <x v="6"/>
    <x v="0"/>
    <s v="Tombouctou"/>
    <n v="16.766451"/>
    <n v="-3.0030869999999998"/>
    <m/>
    <n v="38"/>
    <n v="38"/>
    <n v="76"/>
    <x v="6"/>
    <m/>
    <n v="40517.910000000003"/>
    <n v="40517.910000000003"/>
    <n v="0"/>
    <x v="1"/>
  </r>
  <r>
    <n v="1483"/>
    <x v="110"/>
    <x v="2"/>
    <x v="3"/>
    <x v="1"/>
    <x v="6"/>
    <x v="0"/>
    <s v="Tombouctou"/>
    <n v="16.766451"/>
    <n v="-3.0030869999999998"/>
    <m/>
    <n v="8"/>
    <n v="8"/>
    <n v="16"/>
    <x v="6"/>
    <m/>
    <n v="35425.39"/>
    <n v="35425.39"/>
    <n v="0"/>
    <x v="1"/>
  </r>
  <r>
    <n v="1484"/>
    <x v="62"/>
    <x v="0"/>
    <x v="4"/>
    <x v="1"/>
    <x v="0"/>
    <x v="0"/>
    <s v="Lere"/>
    <n v="15.718574"/>
    <n v="-4.9019399999999997"/>
    <m/>
    <n v="90"/>
    <n v="90"/>
    <n v="180"/>
    <x v="4"/>
    <m/>
    <n v="35862.019999999997"/>
    <n v="35862.019999999997"/>
    <n v="0"/>
    <x v="1"/>
  </r>
  <r>
    <n v="1485"/>
    <x v="62"/>
    <x v="0"/>
    <x v="5"/>
    <x v="1"/>
    <x v="3"/>
    <x v="0"/>
    <s v="Essakane"/>
    <n v="16.417515000000002"/>
    <n v="-3.6647310000000002"/>
    <m/>
    <n v="602"/>
    <n v="602"/>
    <n v="1204"/>
    <x v="0"/>
    <m/>
    <n v="20325.669999999998"/>
    <n v="20325.669999999998"/>
    <n v="0"/>
    <x v="1"/>
  </r>
  <r>
    <n v="1486"/>
    <x v="62"/>
    <x v="0"/>
    <x v="2"/>
    <x v="1"/>
    <x v="3"/>
    <x v="0"/>
    <s v="Goundam"/>
    <n v="16.417566999999998"/>
    <n v="-3.6648339999999999"/>
    <m/>
    <n v="6700"/>
    <n v="6700"/>
    <n v="13400"/>
    <x v="0"/>
    <m/>
    <n v="43784.78"/>
    <n v="43784.78"/>
    <n v="0"/>
    <x v="1"/>
  </r>
  <r>
    <n v="1487"/>
    <x v="62"/>
    <x v="0"/>
    <x v="4"/>
    <x v="1"/>
    <x v="3"/>
    <x v="0"/>
    <s v="Achouratt"/>
    <n v="20.477626999999998"/>
    <n v="-1.2643530000000001"/>
    <m/>
    <n v="53"/>
    <n v="53"/>
    <n v="106"/>
    <x v="1"/>
    <m/>
    <n v="41460.86"/>
    <n v="41460.86"/>
    <n v="0"/>
    <x v="1"/>
  </r>
  <r>
    <n v="1488"/>
    <x v="110"/>
    <x v="2"/>
    <x v="4"/>
    <x v="1"/>
    <x v="0"/>
    <x v="0"/>
    <s v="Salam"/>
    <n v="22.676380999999999"/>
    <n v="-3.9791479999999999"/>
    <m/>
    <n v="186"/>
    <n v="186"/>
    <n v="372"/>
    <x v="7"/>
    <m/>
    <n v="42484.58"/>
    <n v="42484.58"/>
    <n v="0"/>
    <x v="1"/>
  </r>
  <r>
    <n v="1489"/>
    <x v="200"/>
    <x v="1"/>
    <x v="4"/>
    <x v="1"/>
    <x v="0"/>
    <x v="0"/>
    <s v="Tombouctou"/>
    <n v="16.766451"/>
    <n v="-3.0030869999999998"/>
    <m/>
    <n v="23"/>
    <n v="23"/>
    <n v="46"/>
    <x v="1"/>
    <m/>
    <n v="26091.11"/>
    <n v="26091.11"/>
    <n v="0"/>
    <x v="1"/>
  </r>
  <r>
    <n v="1490"/>
    <x v="72"/>
    <x v="0"/>
    <x v="1"/>
    <x v="1"/>
    <x v="0"/>
    <x v="0"/>
    <s v="Achouratt"/>
    <n v="20.477626999999998"/>
    <n v="-1.2643530000000001"/>
    <m/>
    <n v="245"/>
    <n v="245"/>
    <n v="490"/>
    <x v="3"/>
    <m/>
    <n v="42289.77"/>
    <n v="42289.77"/>
    <n v="0"/>
    <x v="1"/>
  </r>
  <r>
    <n v="1491"/>
    <x v="110"/>
    <x v="2"/>
    <x v="3"/>
    <x v="1"/>
    <x v="6"/>
    <x v="0"/>
    <s v="Gossi"/>
    <n v="15.822493"/>
    <n v="-1.3013319999999999"/>
    <m/>
    <n v="25"/>
    <n v="25"/>
    <n v="50"/>
    <x v="6"/>
    <m/>
    <n v="38191.19"/>
    <n v="38191.19"/>
    <n v="0"/>
    <x v="1"/>
  </r>
  <r>
    <n v="1492"/>
    <x v="72"/>
    <x v="0"/>
    <x v="5"/>
    <x v="1"/>
    <x v="2"/>
    <x v="0"/>
    <s v="Bintagoungou"/>
    <n v="16.738507999999999"/>
    <n v="-3.7320470000000001"/>
    <m/>
    <n v="143"/>
    <n v="143"/>
    <n v="286"/>
    <x v="0"/>
    <m/>
    <n v="21667.67"/>
    <n v="21667.67"/>
    <n v="0"/>
    <x v="1"/>
  </r>
  <r>
    <n v="1493"/>
    <x v="98"/>
    <x v="3"/>
    <x v="1"/>
    <x v="1"/>
    <x v="3"/>
    <x v="5"/>
    <s v="Abata"/>
    <n v="13.130868"/>
    <n v="23.630464"/>
    <m/>
    <n v="0"/>
    <n v="0"/>
    <n v="0"/>
    <x v="0"/>
    <m/>
    <n v="44184"/>
    <n v="44184"/>
    <n v="0"/>
    <x v="1"/>
  </r>
  <r>
    <n v="1494"/>
    <x v="98"/>
    <x v="3"/>
    <x v="1"/>
    <x v="1"/>
    <x v="3"/>
    <x v="5"/>
    <s v="Abata"/>
    <n v="13.130868"/>
    <n v="23.630464"/>
    <m/>
    <n v="0"/>
    <n v="0"/>
    <n v="0"/>
    <x v="3"/>
    <m/>
    <n v="48084.86"/>
    <n v="48084.86"/>
    <n v="0"/>
    <x v="1"/>
  </r>
  <r>
    <n v="1495"/>
    <x v="98"/>
    <x v="3"/>
    <x v="1"/>
    <x v="1"/>
    <x v="3"/>
    <x v="5"/>
    <s v="Abu Jabra"/>
    <n v="10.781965"/>
    <n v="26.796078999999999"/>
    <m/>
    <n v="0"/>
    <n v="0"/>
    <n v="0"/>
    <x v="0"/>
    <m/>
    <n v="45150"/>
    <n v="45150"/>
    <n v="0"/>
    <x v="1"/>
  </r>
  <r>
    <n v="1496"/>
    <x v="98"/>
    <x v="3"/>
    <x v="1"/>
    <x v="1"/>
    <x v="3"/>
    <x v="5"/>
    <s v="Abu Karinka"/>
    <n v="11.593583000000001"/>
    <n v="26.565010999999998"/>
    <m/>
    <n v="0"/>
    <n v="0"/>
    <n v="0"/>
    <x v="7"/>
    <m/>
    <n v="45765"/>
    <n v="45765"/>
    <n v="0"/>
    <x v="1"/>
  </r>
  <r>
    <n v="1497"/>
    <x v="98"/>
    <x v="3"/>
    <x v="3"/>
    <x v="1"/>
    <x v="3"/>
    <x v="5"/>
    <s v="Abu Matarig"/>
    <n v="10.96768"/>
    <n v="26.292307000000001"/>
    <m/>
    <n v="0"/>
    <n v="0"/>
    <n v="0"/>
    <x v="2"/>
    <m/>
    <n v="23840.69"/>
    <n v="23840.69"/>
    <n v="0"/>
    <x v="1"/>
  </r>
  <r>
    <n v="1498"/>
    <x v="98"/>
    <x v="3"/>
    <x v="1"/>
    <x v="1"/>
    <x v="3"/>
    <x v="5"/>
    <s v="Abu Shouk"/>
    <n v="13.671203"/>
    <n v="25.349091999999999"/>
    <m/>
    <n v="0"/>
    <n v="0"/>
    <n v="0"/>
    <x v="9"/>
    <m/>
    <n v="49873.27"/>
    <n v="49873.27"/>
    <n v="0"/>
    <x v="1"/>
  </r>
  <r>
    <n v="1499"/>
    <x v="98"/>
    <x v="3"/>
    <x v="1"/>
    <x v="1"/>
    <x v="3"/>
    <x v="5"/>
    <s v="Abu Zereiga"/>
    <n v="13.322953999999999"/>
    <n v="25.257292"/>
    <m/>
    <n v="0"/>
    <n v="0"/>
    <n v="0"/>
    <x v="3"/>
    <m/>
    <n v="16872"/>
    <n v="16872"/>
    <n v="0"/>
    <x v="1"/>
  </r>
  <r>
    <n v="1500"/>
    <x v="98"/>
    <x v="3"/>
    <x v="3"/>
    <x v="1"/>
    <x v="3"/>
    <x v="5"/>
    <s v="Nyala"/>
    <n v="12.084808000000001"/>
    <n v="24.897100999999999"/>
    <m/>
    <n v="0"/>
    <n v="0"/>
    <n v="0"/>
    <x v="9"/>
    <m/>
    <n v="47431"/>
    <n v="47431"/>
    <n v="0"/>
    <x v="1"/>
  </r>
  <r>
    <n v="1501"/>
    <x v="98"/>
    <x v="3"/>
    <x v="3"/>
    <x v="1"/>
    <x v="3"/>
    <x v="5"/>
    <s v="Adikong"/>
    <n v="13.441466999999999"/>
    <n v="22.317997999999999"/>
    <m/>
    <n v="0"/>
    <n v="0"/>
    <n v="0"/>
    <x v="2"/>
    <m/>
    <n v="23220"/>
    <n v="23220"/>
    <n v="0"/>
    <x v="1"/>
  </r>
  <r>
    <n v="1502"/>
    <x v="98"/>
    <x v="3"/>
    <x v="1"/>
    <x v="1"/>
    <x v="5"/>
    <x v="5"/>
    <s v="Al Huamaira"/>
    <n v="13.470269999999999"/>
    <n v="22.476700999999998"/>
    <m/>
    <n v="0"/>
    <n v="0"/>
    <n v="0"/>
    <x v="3"/>
    <m/>
    <n v="38569"/>
    <n v="38569"/>
    <n v="0"/>
    <x v="1"/>
  </r>
  <r>
    <n v="1503"/>
    <x v="98"/>
    <x v="3"/>
    <x v="3"/>
    <x v="1"/>
    <x v="3"/>
    <x v="5"/>
    <s v="Al Kuma"/>
    <n v="13.959535000000001"/>
    <n v="26.020281000000001"/>
    <m/>
    <n v="34599"/>
    <n v="34599"/>
    <n v="69198"/>
    <x v="8"/>
    <m/>
    <n v="28542.79"/>
    <n v="28542.79"/>
    <n v="0"/>
    <x v="1"/>
  </r>
  <r>
    <n v="1504"/>
    <x v="98"/>
    <x v="3"/>
    <x v="1"/>
    <x v="1"/>
    <x v="3"/>
    <x v="5"/>
    <s v="Al Salaam"/>
    <n v="11.588319"/>
    <n v="24.676666999999998"/>
    <m/>
    <n v="200"/>
    <n v="200"/>
    <n v="400"/>
    <x v="3"/>
    <m/>
    <n v="25186.11"/>
    <n v="25186.11"/>
    <n v="0"/>
    <x v="1"/>
  </r>
  <r>
    <n v="1505"/>
    <x v="98"/>
    <x v="3"/>
    <x v="1"/>
    <x v="1"/>
    <x v="3"/>
    <x v="5"/>
    <s v="Al Salaam"/>
    <n v="11.588319"/>
    <n v="24.676666999999998"/>
    <m/>
    <n v="175"/>
    <n v="175"/>
    <n v="350"/>
    <x v="3"/>
    <m/>
    <n v="20239.189999999999"/>
    <n v="20239.189999999999"/>
    <n v="0"/>
    <x v="1"/>
  </r>
  <r>
    <n v="1506"/>
    <x v="98"/>
    <x v="3"/>
    <x v="1"/>
    <x v="1"/>
    <x v="3"/>
    <x v="5"/>
    <s v="Al Salaam"/>
    <n v="11.588319"/>
    <n v="24.676666999999998"/>
    <m/>
    <n v="200"/>
    <n v="200"/>
    <n v="400"/>
    <x v="3"/>
    <m/>
    <n v="20168.98"/>
    <n v="20168.98"/>
    <n v="0"/>
    <x v="1"/>
  </r>
  <r>
    <n v="1507"/>
    <x v="98"/>
    <x v="3"/>
    <x v="1"/>
    <x v="1"/>
    <x v="3"/>
    <x v="5"/>
    <s v="Al Salaam"/>
    <n v="11.588319"/>
    <n v="24.676666999999998"/>
    <m/>
    <n v="0"/>
    <n v="0"/>
    <n v="0"/>
    <x v="0"/>
    <m/>
    <n v="31981.89"/>
    <n v="31981.89"/>
    <n v="0"/>
    <x v="1"/>
  </r>
  <r>
    <n v="1508"/>
    <x v="98"/>
    <x v="3"/>
    <x v="4"/>
    <x v="1"/>
    <x v="3"/>
    <x v="5"/>
    <s v="Al Waha"/>
    <n v="14.202138"/>
    <n v="24.663702000000001"/>
    <m/>
    <n v="238"/>
    <n v="238"/>
    <n v="476"/>
    <x v="4"/>
    <m/>
    <n v="32535.99"/>
    <n v="32535.99"/>
    <n v="0"/>
    <x v="1"/>
  </r>
  <r>
    <n v="1509"/>
    <x v="98"/>
    <x v="3"/>
    <x v="1"/>
    <x v="1"/>
    <x v="3"/>
    <x v="5"/>
    <s v="Al Salaam"/>
    <n v="11.183332"/>
    <n v="24.716619999999999"/>
    <m/>
    <n v="0"/>
    <n v="0"/>
    <n v="0"/>
    <x v="3"/>
    <m/>
    <n v="39705"/>
    <n v="39705"/>
    <n v="0"/>
    <x v="1"/>
  </r>
  <r>
    <n v="1510"/>
    <x v="98"/>
    <x v="3"/>
    <x v="1"/>
    <x v="1"/>
    <x v="3"/>
    <x v="5"/>
    <s v="Al Fify"/>
    <n v="12.051428"/>
    <n v="24.880405"/>
    <m/>
    <n v="0"/>
    <n v="0"/>
    <n v="0"/>
    <x v="0"/>
    <m/>
    <n v="45628"/>
    <n v="45628"/>
    <n v="0"/>
    <x v="1"/>
  </r>
  <r>
    <n v="1511"/>
    <x v="98"/>
    <x v="3"/>
    <x v="1"/>
    <x v="1"/>
    <x v="3"/>
    <x v="5"/>
    <s v="Ardamata"/>
    <n v="13.474871"/>
    <n v="22.488814000000001"/>
    <m/>
    <n v="0"/>
    <n v="0"/>
    <n v="0"/>
    <x v="3"/>
    <m/>
    <n v="34231.15"/>
    <n v="34231.15"/>
    <n v="0"/>
    <x v="1"/>
  </r>
  <r>
    <n v="1512"/>
    <x v="98"/>
    <x v="3"/>
    <x v="3"/>
    <x v="1"/>
    <x v="1"/>
    <x v="5"/>
    <s v="Ardamata"/>
    <n v="13.474871"/>
    <n v="22.488814000000001"/>
    <m/>
    <n v="0"/>
    <n v="0"/>
    <n v="0"/>
    <x v="6"/>
    <m/>
    <n v="11760.06"/>
    <n v="11760.06"/>
    <n v="0"/>
    <x v="1"/>
  </r>
  <r>
    <n v="1513"/>
    <x v="98"/>
    <x v="3"/>
    <x v="1"/>
    <x v="1"/>
    <x v="3"/>
    <x v="5"/>
    <s v="Bileil"/>
    <n v="12.051501999999999"/>
    <n v="24.880687999999999"/>
    <m/>
    <n v="3750"/>
    <n v="3750"/>
    <n v="7500"/>
    <x v="0"/>
    <m/>
    <n v="10014.59"/>
    <n v="10014.59"/>
    <n v="0"/>
    <x v="1"/>
  </r>
  <r>
    <n v="1514"/>
    <x v="98"/>
    <x v="3"/>
    <x v="3"/>
    <x v="1"/>
    <x v="3"/>
    <x v="5"/>
    <s v="Bileil"/>
    <n v="12.051501999999999"/>
    <n v="24.880687999999999"/>
    <m/>
    <n v="3750"/>
    <n v="3750"/>
    <n v="7500"/>
    <x v="6"/>
    <m/>
    <n v="11731.43"/>
    <n v="11731.43"/>
    <n v="0"/>
    <x v="1"/>
  </r>
  <r>
    <n v="1515"/>
    <x v="98"/>
    <x v="3"/>
    <x v="1"/>
    <x v="1"/>
    <x v="3"/>
    <x v="5"/>
    <s v="Bindisi"/>
    <n v="11.939742000000001"/>
    <n v="23.074933000000001"/>
    <m/>
    <n v="0"/>
    <n v="0"/>
    <n v="0"/>
    <x v="3"/>
    <m/>
    <n v="30902.89"/>
    <n v="30902.89"/>
    <n v="0"/>
    <x v="1"/>
  </r>
  <r>
    <n v="1516"/>
    <x v="98"/>
    <x v="3"/>
    <x v="1"/>
    <x v="1"/>
    <x v="3"/>
    <x v="5"/>
    <s v="Bulbul Tembisco"/>
    <n v="11.588319"/>
    <n v="24.676666999999998"/>
    <m/>
    <n v="0"/>
    <n v="0"/>
    <n v="0"/>
    <x v="0"/>
    <m/>
    <n v="38410"/>
    <n v="38410"/>
    <n v="0"/>
    <x v="1"/>
  </r>
  <r>
    <n v="1517"/>
    <x v="98"/>
    <x v="3"/>
    <x v="1"/>
    <x v="1"/>
    <x v="3"/>
    <x v="5"/>
    <s v="Dar El Salam"/>
    <n v="12.941931"/>
    <n v="25.784917"/>
    <m/>
    <n v="0"/>
    <n v="0"/>
    <n v="0"/>
    <x v="3"/>
    <m/>
    <n v="30434"/>
    <n v="30434"/>
    <n v="0"/>
    <x v="1"/>
  </r>
  <r>
    <n v="1518"/>
    <x v="98"/>
    <x v="3"/>
    <x v="1"/>
    <x v="1"/>
    <x v="3"/>
    <x v="5"/>
    <s v="Ed Al Fursan"/>
    <n v="11.500819"/>
    <n v="24.366208"/>
    <m/>
    <n v="0"/>
    <n v="0"/>
    <n v="0"/>
    <x v="3"/>
    <m/>
    <n v="46267"/>
    <n v="46267"/>
    <n v="0"/>
    <x v="1"/>
  </r>
  <r>
    <n v="1519"/>
    <x v="98"/>
    <x v="3"/>
    <x v="2"/>
    <x v="1"/>
    <x v="3"/>
    <x v="5"/>
    <s v="El Daein"/>
    <n v="11.462967000000001"/>
    <n v="26.125924999999999"/>
    <m/>
    <n v="0"/>
    <n v="0"/>
    <n v="0"/>
    <x v="7"/>
    <m/>
    <n v="45765"/>
    <n v="45765"/>
    <n v="0"/>
    <x v="1"/>
  </r>
  <r>
    <n v="1520"/>
    <x v="98"/>
    <x v="3"/>
    <x v="3"/>
    <x v="1"/>
    <x v="3"/>
    <x v="5"/>
    <s v="El Daein"/>
    <n v="11.462967000000001"/>
    <n v="26.125924999999999"/>
    <m/>
    <n v="0"/>
    <n v="0"/>
    <n v="0"/>
    <x v="6"/>
    <m/>
    <n v="30084.9"/>
    <n v="30084.9"/>
    <n v="0"/>
    <x v="1"/>
  </r>
  <r>
    <n v="1521"/>
    <x v="98"/>
    <x v="3"/>
    <x v="1"/>
    <x v="1"/>
    <x v="3"/>
    <x v="5"/>
    <s v="El Daein"/>
    <n v="11.462967000000001"/>
    <n v="26.125924999999999"/>
    <m/>
    <n v="0"/>
    <n v="0"/>
    <n v="0"/>
    <x v="0"/>
    <m/>
    <n v="27304.98"/>
    <n v="27304.98"/>
    <n v="0"/>
    <x v="1"/>
  </r>
  <r>
    <n v="1522"/>
    <x v="98"/>
    <x v="3"/>
    <x v="2"/>
    <x v="1"/>
    <x v="1"/>
    <x v="5"/>
    <s v="El Daein"/>
    <n v="11.462967000000001"/>
    <n v="26.125924999999999"/>
    <m/>
    <n v="1750"/>
    <n v="1750"/>
    <n v="3500"/>
    <x v="7"/>
    <m/>
    <m/>
    <n v="0"/>
    <n v="0"/>
    <x v="0"/>
  </r>
  <r>
    <n v="1523"/>
    <x v="98"/>
    <x v="3"/>
    <x v="4"/>
    <x v="1"/>
    <x v="0"/>
    <x v="5"/>
    <s v="El Daein"/>
    <n v="11.462967000000001"/>
    <n v="26.125924999999999"/>
    <m/>
    <n v="150"/>
    <n v="150"/>
    <n v="300"/>
    <x v="1"/>
    <m/>
    <n v="29376.43"/>
    <n v="29376.43"/>
    <n v="0"/>
    <x v="1"/>
  </r>
  <r>
    <n v="1524"/>
    <x v="98"/>
    <x v="3"/>
    <x v="1"/>
    <x v="1"/>
    <x v="1"/>
    <x v="5"/>
    <s v="El Fasher"/>
    <n v="13.619399"/>
    <n v="25.355060000000002"/>
    <m/>
    <n v="2500"/>
    <n v="2500"/>
    <n v="5000"/>
    <x v="1"/>
    <m/>
    <n v="21421.83"/>
    <n v="21421.83"/>
    <n v="0"/>
    <x v="1"/>
  </r>
  <r>
    <n v="1525"/>
    <x v="98"/>
    <x v="3"/>
    <x v="1"/>
    <x v="1"/>
    <x v="0"/>
    <x v="5"/>
    <s v="El Fasher"/>
    <n v="13.619399"/>
    <n v="25.355060000000002"/>
    <m/>
    <n v="0"/>
    <n v="0"/>
    <n v="0"/>
    <x v="2"/>
    <m/>
    <n v="19622.330000000002"/>
    <n v="19622.330000000002"/>
    <n v="0"/>
    <x v="1"/>
  </r>
  <r>
    <n v="1526"/>
    <x v="98"/>
    <x v="3"/>
    <x v="1"/>
    <x v="1"/>
    <x v="3"/>
    <x v="5"/>
    <s v="El Fasher"/>
    <n v="13.619399"/>
    <n v="25.355060000000002"/>
    <m/>
    <n v="0"/>
    <n v="0"/>
    <n v="0"/>
    <x v="1"/>
    <m/>
    <n v="48305.22"/>
    <n v="48305.22"/>
    <n v="0"/>
    <x v="1"/>
  </r>
  <r>
    <n v="1527"/>
    <x v="98"/>
    <x v="3"/>
    <x v="3"/>
    <x v="1"/>
    <x v="0"/>
    <x v="5"/>
    <s v="El Fasher"/>
    <n v="13.619399"/>
    <n v="25.355060000000002"/>
    <m/>
    <n v="60"/>
    <n v="60"/>
    <n v="120"/>
    <x v="6"/>
    <m/>
    <n v="27555.13"/>
    <n v="27555.13"/>
    <n v="0"/>
    <x v="1"/>
  </r>
  <r>
    <n v="1528"/>
    <x v="98"/>
    <x v="3"/>
    <x v="1"/>
    <x v="1"/>
    <x v="3"/>
    <x v="5"/>
    <s v="El Fasher"/>
    <n v="13.619399"/>
    <n v="25.355060000000002"/>
    <m/>
    <n v="0"/>
    <n v="0"/>
    <n v="0"/>
    <x v="8"/>
    <m/>
    <n v="48805"/>
    <n v="48805"/>
    <n v="0"/>
    <x v="1"/>
  </r>
  <r>
    <n v="1529"/>
    <x v="98"/>
    <x v="3"/>
    <x v="1"/>
    <x v="1"/>
    <x v="3"/>
    <x v="5"/>
    <s v="El Fasher"/>
    <n v="13.619399"/>
    <n v="25.355060000000002"/>
    <m/>
    <n v="0"/>
    <n v="0"/>
    <n v="0"/>
    <x v="7"/>
    <m/>
    <n v="19895"/>
    <n v="19895"/>
    <n v="0"/>
    <x v="1"/>
  </r>
  <r>
    <n v="1530"/>
    <x v="98"/>
    <x v="3"/>
    <x v="1"/>
    <x v="1"/>
    <x v="3"/>
    <x v="5"/>
    <s v="El Fasher"/>
    <n v="13.619399"/>
    <n v="25.355060000000002"/>
    <m/>
    <n v="0"/>
    <n v="0"/>
    <n v="0"/>
    <x v="7"/>
    <m/>
    <n v="42767"/>
    <n v="42767"/>
    <n v="0"/>
    <x v="1"/>
  </r>
  <r>
    <n v="1531"/>
    <x v="98"/>
    <x v="3"/>
    <x v="3"/>
    <x v="1"/>
    <x v="3"/>
    <x v="5"/>
    <s v="El Fasher"/>
    <n v="13.619399"/>
    <n v="25.355060000000002"/>
    <m/>
    <n v="0"/>
    <n v="0"/>
    <n v="0"/>
    <x v="6"/>
    <m/>
    <n v="41748"/>
    <n v="41748"/>
    <n v="0"/>
    <x v="1"/>
  </r>
  <r>
    <n v="1532"/>
    <x v="98"/>
    <x v="3"/>
    <x v="4"/>
    <x v="2"/>
    <x v="5"/>
    <x v="5"/>
    <s v="El Geneina"/>
    <n v="13.454167"/>
    <n v="22.469579"/>
    <m/>
    <n v="0"/>
    <n v="0"/>
    <n v="0"/>
    <x v="9"/>
    <m/>
    <n v="15641"/>
    <n v="15641"/>
    <n v="0"/>
    <x v="1"/>
  </r>
  <r>
    <n v="1533"/>
    <x v="98"/>
    <x v="3"/>
    <x v="1"/>
    <x v="1"/>
    <x v="1"/>
    <x v="5"/>
    <s v="El Geneina"/>
    <n v="13.454167"/>
    <n v="22.469579"/>
    <m/>
    <n v="0"/>
    <n v="0"/>
    <n v="0"/>
    <x v="9"/>
    <m/>
    <n v="6097"/>
    <n v="6097"/>
    <n v="0"/>
    <x v="1"/>
  </r>
  <r>
    <n v="1534"/>
    <x v="98"/>
    <x v="3"/>
    <x v="1"/>
    <x v="1"/>
    <x v="3"/>
    <x v="5"/>
    <s v="El Geneina"/>
    <n v="13.454167"/>
    <n v="22.469579"/>
    <m/>
    <n v="0"/>
    <n v="0"/>
    <n v="0"/>
    <x v="7"/>
    <m/>
    <n v="27516"/>
    <n v="27516"/>
    <n v="0"/>
    <x v="1"/>
  </r>
  <r>
    <n v="1535"/>
    <x v="98"/>
    <x v="3"/>
    <x v="4"/>
    <x v="1"/>
    <x v="3"/>
    <x v="5"/>
    <s v="El Geneina"/>
    <n v="13.454167"/>
    <n v="22.469579"/>
    <m/>
    <n v="0"/>
    <n v="0"/>
    <n v="0"/>
    <x v="7"/>
    <m/>
    <n v="12834.93"/>
    <n v="12834.93"/>
    <n v="0"/>
    <x v="1"/>
  </r>
  <r>
    <n v="1536"/>
    <x v="98"/>
    <x v="3"/>
    <x v="3"/>
    <x v="1"/>
    <x v="5"/>
    <x v="5"/>
    <s v="El Geneina"/>
    <n v="13.454167"/>
    <n v="22.469579"/>
    <m/>
    <n v="0"/>
    <n v="0"/>
    <n v="0"/>
    <x v="6"/>
    <m/>
    <n v="19383"/>
    <n v="19383"/>
    <n v="0"/>
    <x v="1"/>
  </r>
  <r>
    <n v="1537"/>
    <x v="98"/>
    <x v="3"/>
    <x v="4"/>
    <x v="1"/>
    <x v="3"/>
    <x v="5"/>
    <s v="El Geneina"/>
    <n v="13.454167"/>
    <n v="22.469579"/>
    <m/>
    <n v="0"/>
    <n v="0"/>
    <n v="0"/>
    <x v="1"/>
    <m/>
    <n v="10076.74"/>
    <n v="10076.74"/>
    <n v="0"/>
    <x v="1"/>
  </r>
  <r>
    <n v="1538"/>
    <x v="98"/>
    <x v="3"/>
    <x v="1"/>
    <x v="1"/>
    <x v="1"/>
    <x v="5"/>
    <s v="El Geneina"/>
    <n v="13.454167"/>
    <n v="22.469579"/>
    <m/>
    <n v="0"/>
    <n v="0"/>
    <n v="0"/>
    <x v="5"/>
    <m/>
    <n v="21102.720000000001"/>
    <n v="21102.720000000001"/>
    <n v="0"/>
    <x v="1"/>
  </r>
  <r>
    <n v="1539"/>
    <x v="98"/>
    <x v="3"/>
    <x v="4"/>
    <x v="2"/>
    <x v="5"/>
    <x v="5"/>
    <s v="El Geneina"/>
    <n v="13.454167"/>
    <n v="22.469579"/>
    <m/>
    <n v="0"/>
    <n v="0"/>
    <n v="0"/>
    <x v="9"/>
    <m/>
    <n v="13610.64"/>
    <n v="13610.64"/>
    <n v="0"/>
    <x v="1"/>
  </r>
  <r>
    <n v="1540"/>
    <x v="98"/>
    <x v="3"/>
    <x v="3"/>
    <x v="1"/>
    <x v="3"/>
    <x v="5"/>
    <s v="El Geneina"/>
    <n v="13.454167"/>
    <n v="22.469579"/>
    <m/>
    <n v="0"/>
    <n v="0"/>
    <n v="0"/>
    <x v="6"/>
    <m/>
    <m/>
    <n v="0"/>
    <n v="0"/>
    <x v="0"/>
  </r>
  <r>
    <n v="1541"/>
    <x v="98"/>
    <x v="3"/>
    <x v="2"/>
    <x v="1"/>
    <x v="3"/>
    <x v="5"/>
    <s v="El Malha"/>
    <n v="14.919069"/>
    <n v="25.949736000000001"/>
    <m/>
    <n v="59"/>
    <n v="59"/>
    <n v="118"/>
    <x v="8"/>
    <m/>
    <n v="21986.17"/>
    <n v="21986.17"/>
    <n v="0"/>
    <x v="1"/>
  </r>
  <r>
    <n v="1542"/>
    <x v="98"/>
    <x v="3"/>
    <x v="1"/>
    <x v="1"/>
    <x v="1"/>
    <x v="5"/>
    <s v="El Seref"/>
    <n v="12.051641"/>
    <n v="24.88034"/>
    <m/>
    <n v="0"/>
    <n v="0"/>
    <n v="0"/>
    <x v="3"/>
    <m/>
    <n v="49661.83"/>
    <n v="49661.83"/>
    <n v="0"/>
    <x v="1"/>
  </r>
  <r>
    <n v="1543"/>
    <x v="98"/>
    <x v="3"/>
    <x v="1"/>
    <x v="1"/>
    <x v="3"/>
    <x v="5"/>
    <s v="El Seref"/>
    <n v="12.051641"/>
    <n v="24.88034"/>
    <m/>
    <n v="45000"/>
    <n v="45000"/>
    <n v="90000"/>
    <x v="8"/>
    <m/>
    <n v="22874.11"/>
    <n v="22874.11"/>
    <n v="0"/>
    <x v="1"/>
  </r>
  <r>
    <n v="1544"/>
    <x v="98"/>
    <x v="3"/>
    <x v="1"/>
    <x v="1"/>
    <x v="0"/>
    <x v="5"/>
    <s v="El Seref"/>
    <n v="12.051641"/>
    <n v="24.88034"/>
    <m/>
    <n v="0"/>
    <n v="0"/>
    <n v="0"/>
    <x v="3"/>
    <m/>
    <n v="49390"/>
    <n v="49390"/>
    <n v="0"/>
    <x v="1"/>
  </r>
  <r>
    <n v="1545"/>
    <x v="98"/>
    <x v="3"/>
    <x v="1"/>
    <x v="1"/>
    <x v="3"/>
    <x v="5"/>
    <s v="El Seraif"/>
    <n v="13.651096000000001"/>
    <n v="24.090468000000001"/>
    <m/>
    <n v="0"/>
    <n v="0"/>
    <n v="0"/>
    <x v="3"/>
    <m/>
    <n v="39565"/>
    <n v="39565"/>
    <n v="0"/>
    <x v="1"/>
  </r>
  <r>
    <n v="1546"/>
    <x v="98"/>
    <x v="3"/>
    <x v="1"/>
    <x v="1"/>
    <x v="5"/>
    <x v="5"/>
    <s v="El Seref"/>
    <n v="12.051641"/>
    <n v="24.88034"/>
    <m/>
    <n v="0"/>
    <n v="0"/>
    <n v="0"/>
    <x v="3"/>
    <m/>
    <n v="3394"/>
    <n v="3394"/>
    <n v="0"/>
    <x v="1"/>
  </r>
  <r>
    <n v="1547"/>
    <x v="98"/>
    <x v="3"/>
    <x v="1"/>
    <x v="1"/>
    <x v="1"/>
    <x v="5"/>
    <s v="Forobaranga"/>
    <n v="12.148968"/>
    <n v="22.596848000000001"/>
    <m/>
    <n v="0"/>
    <n v="0"/>
    <n v="0"/>
    <x v="0"/>
    <m/>
    <n v="34309"/>
    <n v="34309"/>
    <n v="0"/>
    <x v="1"/>
  </r>
  <r>
    <n v="1548"/>
    <x v="98"/>
    <x v="3"/>
    <x v="1"/>
    <x v="1"/>
    <x v="3"/>
    <x v="5"/>
    <s v="Golo"/>
    <n v="13.194512"/>
    <n v="24.224025000000001"/>
    <m/>
    <n v="500"/>
    <n v="500"/>
    <n v="1000"/>
    <x v="3"/>
    <m/>
    <n v="34506"/>
    <n v="34506"/>
    <n v="0"/>
    <x v="1"/>
  </r>
  <r>
    <n v="1549"/>
    <x v="98"/>
    <x v="3"/>
    <x v="4"/>
    <x v="2"/>
    <x v="3"/>
    <x v="5"/>
    <s v="Goroof"/>
    <n v="12.653636000000001"/>
    <n v="24.838090999999999"/>
    <m/>
    <n v="0"/>
    <n v="0"/>
    <n v="0"/>
    <x v="0"/>
    <m/>
    <n v="46091"/>
    <n v="46091"/>
    <n v="0"/>
    <x v="1"/>
  </r>
  <r>
    <n v="1550"/>
    <x v="98"/>
    <x v="3"/>
    <x v="1"/>
    <x v="1"/>
    <x v="3"/>
    <x v="5"/>
    <s v="Guldo"/>
    <n v="13.136304000000001"/>
    <n v="24.147639000000002"/>
    <m/>
    <n v="500"/>
    <n v="500"/>
    <n v="1000"/>
    <x v="3"/>
    <m/>
    <n v="26155"/>
    <n v="26155"/>
    <n v="0"/>
    <x v="1"/>
  </r>
  <r>
    <n v="1551"/>
    <x v="98"/>
    <x v="3"/>
    <x v="1"/>
    <x v="1"/>
    <x v="3"/>
    <x v="5"/>
    <s v="Habila"/>
    <n v="13.783365"/>
    <n v="22.783405999999999"/>
    <m/>
    <n v="0"/>
    <n v="0"/>
    <n v="0"/>
    <x v="7"/>
    <m/>
    <n v="38337"/>
    <n v="38337"/>
    <n v="0"/>
    <x v="1"/>
  </r>
  <r>
    <n v="1552"/>
    <x v="98"/>
    <x v="3"/>
    <x v="3"/>
    <x v="1"/>
    <x v="3"/>
    <x v="5"/>
    <s v="Habila"/>
    <n v="13.783365"/>
    <n v="22.783405999999999"/>
    <m/>
    <n v="0"/>
    <n v="0"/>
    <n v="0"/>
    <x v="6"/>
    <m/>
    <n v="13318.28"/>
    <n v="13318.28"/>
    <n v="0"/>
    <x v="1"/>
  </r>
  <r>
    <n v="1553"/>
    <x v="98"/>
    <x v="3"/>
    <x v="1"/>
    <x v="1"/>
    <x v="1"/>
    <x v="5"/>
    <s v="Kabkabiya"/>
    <n v="13.651076"/>
    <n v="24.090185999999999"/>
    <m/>
    <n v="0"/>
    <n v="0"/>
    <n v="0"/>
    <x v="3"/>
    <m/>
    <n v="15049"/>
    <n v="15049"/>
    <n v="0"/>
    <x v="1"/>
  </r>
  <r>
    <n v="1554"/>
    <x v="98"/>
    <x v="3"/>
    <x v="1"/>
    <x v="1"/>
    <x v="1"/>
    <x v="5"/>
    <s v="Karanick"/>
    <n v="13.619399"/>
    <n v="25.355060000000002"/>
    <m/>
    <n v="0"/>
    <n v="0"/>
    <n v="0"/>
    <x v="2"/>
    <m/>
    <n v="30801.84"/>
    <n v="30801.84"/>
    <n v="0"/>
    <x v="1"/>
  </r>
  <r>
    <n v="1555"/>
    <x v="98"/>
    <x v="3"/>
    <x v="1"/>
    <x v="1"/>
    <x v="3"/>
    <x v="5"/>
    <s v="Kass"/>
    <n v="12.508227"/>
    <n v="24.285069"/>
    <m/>
    <n v="0"/>
    <n v="0"/>
    <n v="0"/>
    <x v="8"/>
    <m/>
    <n v="29349.66"/>
    <n v="29349.66"/>
    <n v="0"/>
    <x v="1"/>
  </r>
  <r>
    <n v="1557"/>
    <x v="98"/>
    <x v="3"/>
    <x v="4"/>
    <x v="2"/>
    <x v="3"/>
    <x v="5"/>
    <s v="Katila"/>
    <n v="11.500030000000001"/>
    <n v="24.366661000000001"/>
    <m/>
    <n v="500"/>
    <n v="500"/>
    <n v="1000"/>
    <x v="0"/>
    <m/>
    <n v="33553"/>
    <n v="33553"/>
    <n v="0"/>
    <x v="1"/>
  </r>
  <r>
    <n v="1558"/>
    <x v="98"/>
    <x v="3"/>
    <x v="1"/>
    <x v="1"/>
    <x v="3"/>
    <x v="5"/>
    <s v="Kelemendo"/>
    <n v="13.619399"/>
    <n v="25.355060000000002"/>
    <m/>
    <n v="400"/>
    <n v="400"/>
    <n v="800"/>
    <x v="3"/>
    <m/>
    <n v="28873.15"/>
    <n v="28873.15"/>
    <n v="0"/>
    <x v="1"/>
  </r>
  <r>
    <n v="1559"/>
    <x v="98"/>
    <x v="3"/>
    <x v="1"/>
    <x v="1"/>
    <x v="3"/>
    <x v="5"/>
    <s v="Kelemendo"/>
    <n v="13.619399"/>
    <n v="25.355060000000002"/>
    <m/>
    <n v="0"/>
    <n v="0"/>
    <n v="0"/>
    <x v="3"/>
    <m/>
    <n v="42829"/>
    <n v="42829"/>
    <n v="0"/>
    <x v="1"/>
  </r>
  <r>
    <n v="1560"/>
    <x v="98"/>
    <x v="3"/>
    <x v="4"/>
    <x v="1"/>
    <x v="3"/>
    <x v="5"/>
    <s v="Kerinek"/>
    <n v="13.454167"/>
    <n v="22.469579"/>
    <m/>
    <n v="0"/>
    <n v="0"/>
    <n v="0"/>
    <x v="7"/>
    <m/>
    <n v="24487.81"/>
    <n v="24487.81"/>
    <n v="0"/>
    <x v="1"/>
  </r>
  <r>
    <n v="1561"/>
    <x v="98"/>
    <x v="3"/>
    <x v="2"/>
    <x v="1"/>
    <x v="3"/>
    <x v="5"/>
    <s v="Kerinek"/>
    <n v="13.454167"/>
    <n v="22.469579"/>
    <m/>
    <n v="0"/>
    <n v="0"/>
    <n v="0"/>
    <x v="7"/>
    <m/>
    <n v="24442.62"/>
    <n v="24442.62"/>
    <n v="0"/>
    <x v="1"/>
  </r>
  <r>
    <n v="1562"/>
    <x v="98"/>
    <x v="3"/>
    <x v="1"/>
    <x v="1"/>
    <x v="3"/>
    <x v="5"/>
    <s v="Kass"/>
    <n v="12.508227"/>
    <n v="24.285069"/>
    <m/>
    <n v="0"/>
    <n v="0"/>
    <n v="0"/>
    <x v="3"/>
    <m/>
    <n v="47723"/>
    <n v="47723"/>
    <n v="0"/>
    <x v="1"/>
  </r>
  <r>
    <n v="1563"/>
    <x v="98"/>
    <x v="3"/>
    <x v="1"/>
    <x v="1"/>
    <x v="5"/>
    <x v="5"/>
    <s v="Krinding IDP Camp"/>
    <n v="13.619399"/>
    <n v="25.355060000000002"/>
    <m/>
    <n v="0"/>
    <n v="0"/>
    <n v="0"/>
    <x v="3"/>
    <m/>
    <n v="30099"/>
    <n v="30099"/>
    <n v="0"/>
    <x v="1"/>
  </r>
  <r>
    <n v="1564"/>
    <x v="98"/>
    <x v="3"/>
    <x v="3"/>
    <x v="1"/>
    <x v="0"/>
    <x v="5"/>
    <s v="Kutum"/>
    <n v="14.202676"/>
    <n v="24.663691"/>
    <m/>
    <n v="0"/>
    <n v="0"/>
    <n v="0"/>
    <x v="2"/>
    <m/>
    <n v="15359"/>
    <n v="15359"/>
    <n v="0"/>
    <x v="1"/>
  </r>
  <r>
    <n v="1565"/>
    <x v="98"/>
    <x v="3"/>
    <x v="1"/>
    <x v="1"/>
    <x v="3"/>
    <x v="5"/>
    <s v="Kutum"/>
    <n v="14.202676"/>
    <n v="24.663691"/>
    <m/>
    <n v="0"/>
    <n v="0"/>
    <n v="0"/>
    <x v="3"/>
    <m/>
    <n v="24045"/>
    <n v="24045"/>
    <n v="0"/>
    <x v="1"/>
  </r>
  <r>
    <n v="1566"/>
    <x v="98"/>
    <x v="3"/>
    <x v="3"/>
    <x v="1"/>
    <x v="0"/>
    <x v="5"/>
    <s v="Kutum"/>
    <n v="14.202676"/>
    <n v="24.663691"/>
    <m/>
    <n v="0"/>
    <n v="0"/>
    <n v="0"/>
    <x v="2"/>
    <m/>
    <n v="21719"/>
    <n v="21719"/>
    <n v="0"/>
    <x v="1"/>
  </r>
  <r>
    <n v="1567"/>
    <x v="98"/>
    <x v="3"/>
    <x v="3"/>
    <x v="1"/>
    <x v="0"/>
    <x v="5"/>
    <s v="Kutum"/>
    <n v="14.202676"/>
    <n v="24.663691"/>
    <m/>
    <n v="0"/>
    <n v="0"/>
    <n v="0"/>
    <x v="6"/>
    <m/>
    <n v="42197"/>
    <n v="42197"/>
    <n v="0"/>
    <x v="1"/>
  </r>
  <r>
    <n v="1568"/>
    <x v="98"/>
    <x v="3"/>
    <x v="3"/>
    <x v="1"/>
    <x v="3"/>
    <x v="5"/>
    <s v="Kutum"/>
    <n v="14.202676"/>
    <n v="24.663691"/>
    <m/>
    <n v="0"/>
    <n v="0"/>
    <n v="0"/>
    <x v="6"/>
    <m/>
    <n v="27862"/>
    <n v="27862"/>
    <n v="0"/>
    <x v="1"/>
  </r>
  <r>
    <n v="1569"/>
    <x v="98"/>
    <x v="3"/>
    <x v="1"/>
    <x v="1"/>
    <x v="0"/>
    <x v="5"/>
    <s v="Labado"/>
    <n v="12.080824"/>
    <n v="25.435803"/>
    <m/>
    <n v="350"/>
    <n v="350"/>
    <n v="700"/>
    <x v="3"/>
    <m/>
    <n v="27181.1"/>
    <n v="27181.1"/>
    <n v="0"/>
    <x v="1"/>
  </r>
  <r>
    <n v="1570"/>
    <x v="98"/>
    <x v="3"/>
    <x v="1"/>
    <x v="1"/>
    <x v="3"/>
    <x v="5"/>
    <s v="Labado"/>
    <n v="12.080824"/>
    <n v="25.435803"/>
    <m/>
    <n v="0"/>
    <n v="0"/>
    <n v="0"/>
    <x v="3"/>
    <m/>
    <n v="38784"/>
    <n v="38784"/>
    <n v="0"/>
    <x v="1"/>
  </r>
  <r>
    <n v="1571"/>
    <x v="98"/>
    <x v="3"/>
    <x v="3"/>
    <x v="1"/>
    <x v="3"/>
    <x v="5"/>
    <s v="Lawyia"/>
    <n v="11.588319"/>
    <n v="24.676666999999998"/>
    <m/>
    <n v="0"/>
    <n v="0"/>
    <n v="0"/>
    <x v="6"/>
    <m/>
    <n v="44818"/>
    <n v="44818"/>
    <n v="0"/>
    <x v="1"/>
  </r>
  <r>
    <n v="1572"/>
    <x v="98"/>
    <x v="3"/>
    <x v="1"/>
    <x v="1"/>
    <x v="3"/>
    <x v="5"/>
    <s v="Mastariha"/>
    <n v="13.561299"/>
    <n v="23.476613"/>
    <m/>
    <n v="1650"/>
    <n v="1650"/>
    <n v="3300"/>
    <x v="7"/>
    <m/>
    <n v="26781.87"/>
    <n v="26781.87"/>
    <n v="0"/>
    <x v="1"/>
  </r>
  <r>
    <n v="1573"/>
    <x v="98"/>
    <x v="3"/>
    <x v="1"/>
    <x v="1"/>
    <x v="1"/>
    <x v="5"/>
    <s v="Masteri"/>
    <n v="13.12743"/>
    <n v="22.200700999999999"/>
    <m/>
    <n v="0"/>
    <n v="0"/>
    <n v="0"/>
    <x v="3"/>
    <m/>
    <n v="6906"/>
    <n v="6906"/>
    <n v="0"/>
    <x v="1"/>
  </r>
  <r>
    <n v="1574"/>
    <x v="98"/>
    <x v="3"/>
    <x v="1"/>
    <x v="1"/>
    <x v="5"/>
    <x v="5"/>
    <s v="Mershing"/>
    <n v="12.748227999999999"/>
    <n v="24.850529999999999"/>
    <m/>
    <n v="0"/>
    <n v="0"/>
    <n v="0"/>
    <x v="3"/>
    <m/>
    <n v="24791"/>
    <n v="24791"/>
    <n v="0"/>
    <x v="1"/>
  </r>
  <r>
    <n v="1575"/>
    <x v="98"/>
    <x v="3"/>
    <x v="3"/>
    <x v="1"/>
    <x v="3"/>
    <x v="5"/>
    <s v="Mornei"/>
    <n v="12.956676"/>
    <n v="22.864699999999999"/>
    <m/>
    <n v="0"/>
    <n v="0"/>
    <n v="0"/>
    <x v="2"/>
    <m/>
    <n v="20533.45"/>
    <n v="20533.45"/>
    <n v="0"/>
    <x v="1"/>
  </r>
  <r>
    <n v="1576"/>
    <x v="98"/>
    <x v="3"/>
    <x v="1"/>
    <x v="1"/>
    <x v="3"/>
    <x v="5"/>
    <s v="Muhajeria"/>
    <n v="11.993290999999999"/>
    <n v="25.631591"/>
    <m/>
    <n v="0"/>
    <n v="0"/>
    <n v="0"/>
    <x v="3"/>
    <m/>
    <n v="40303"/>
    <n v="40303"/>
    <n v="0"/>
    <x v="1"/>
  </r>
  <r>
    <n v="1577"/>
    <x v="98"/>
    <x v="3"/>
    <x v="4"/>
    <x v="1"/>
    <x v="1"/>
    <x v="5"/>
    <s v="Mukjar"/>
    <n v="11.951714000000001"/>
    <n v="23.270254999999999"/>
    <m/>
    <n v="500"/>
    <n v="500"/>
    <n v="1000"/>
    <x v="1"/>
    <m/>
    <n v="27861.32"/>
    <n v="27861.32"/>
    <n v="0"/>
    <x v="1"/>
  </r>
  <r>
    <n v="1578"/>
    <x v="98"/>
    <x v="3"/>
    <x v="1"/>
    <x v="1"/>
    <x v="0"/>
    <x v="5"/>
    <s v="Mukjar"/>
    <n v="11.951714000000001"/>
    <n v="23.270254999999999"/>
    <m/>
    <n v="18000"/>
    <n v="18000"/>
    <n v="36000"/>
    <x v="2"/>
    <m/>
    <n v="11135"/>
    <n v="11135"/>
    <n v="0"/>
    <x v="1"/>
  </r>
  <r>
    <n v="1579"/>
    <x v="98"/>
    <x v="3"/>
    <x v="1"/>
    <x v="1"/>
    <x v="3"/>
    <x v="5"/>
    <s v="Mukjar"/>
    <n v="11.951714000000001"/>
    <n v="23.270254999999999"/>
    <m/>
    <n v="0"/>
    <n v="0"/>
    <n v="0"/>
    <x v="3"/>
    <m/>
    <n v="31833.7"/>
    <n v="31833.7"/>
    <n v="0"/>
    <x v="1"/>
  </r>
  <r>
    <n v="1580"/>
    <x v="98"/>
    <x v="3"/>
    <x v="4"/>
    <x v="1"/>
    <x v="1"/>
    <x v="5"/>
    <s v="Nertiti"/>
    <n v="12.964760999999999"/>
    <n v="24.041985"/>
    <m/>
    <n v="100"/>
    <n v="100"/>
    <n v="200"/>
    <x v="1"/>
    <m/>
    <n v="27631"/>
    <n v="27631"/>
    <n v="0"/>
    <x v="1"/>
  </r>
  <r>
    <n v="1581"/>
    <x v="98"/>
    <x v="3"/>
    <x v="1"/>
    <x v="1"/>
    <x v="3"/>
    <x v="5"/>
    <s v="Nertiti"/>
    <n v="12.964760999999999"/>
    <n v="24.041985"/>
    <m/>
    <n v="0"/>
    <n v="0"/>
    <n v="0"/>
    <x v="3"/>
    <m/>
    <n v="27179.65"/>
    <n v="27179.65"/>
    <n v="0"/>
    <x v="1"/>
  </r>
  <r>
    <n v="1582"/>
    <x v="98"/>
    <x v="3"/>
    <x v="1"/>
    <x v="1"/>
    <x v="3"/>
    <x v="5"/>
    <s v="Nertiti"/>
    <n v="12.964760999999999"/>
    <n v="24.041985"/>
    <m/>
    <n v="0"/>
    <n v="0"/>
    <n v="0"/>
    <x v="1"/>
    <m/>
    <n v="36766.99"/>
    <n v="36766.99"/>
    <n v="0"/>
    <x v="1"/>
  </r>
  <r>
    <n v="1583"/>
    <x v="98"/>
    <x v="3"/>
    <x v="3"/>
    <x v="1"/>
    <x v="5"/>
    <x v="5"/>
    <s v="Nioyro"/>
    <n v="13.454167"/>
    <n v="22.469579"/>
    <m/>
    <n v="0"/>
    <n v="0"/>
    <n v="0"/>
    <x v="6"/>
    <m/>
    <n v="14105"/>
    <n v="14105"/>
    <n v="0"/>
    <x v="1"/>
  </r>
  <r>
    <n v="1584"/>
    <x v="98"/>
    <x v="3"/>
    <x v="1"/>
    <x v="1"/>
    <x v="3"/>
    <x v="5"/>
    <s v="Nitaga"/>
    <n v="11.759525"/>
    <n v="23.839974000000002"/>
    <m/>
    <n v="0"/>
    <n v="0"/>
    <n v="0"/>
    <x v="0"/>
    <m/>
    <n v="14796"/>
    <n v="14796"/>
    <n v="0"/>
    <x v="1"/>
  </r>
  <r>
    <n v="1585"/>
    <x v="98"/>
    <x v="3"/>
    <x v="1"/>
    <x v="1"/>
    <x v="3"/>
    <x v="5"/>
    <s v="Nyala"/>
    <n v="12.051418"/>
    <n v="24.880389000000001"/>
    <m/>
    <n v="0"/>
    <n v="0"/>
    <n v="0"/>
    <x v="3"/>
    <m/>
    <n v="21377"/>
    <n v="21377"/>
    <n v="0"/>
    <x v="1"/>
  </r>
  <r>
    <n v="1586"/>
    <x v="98"/>
    <x v="3"/>
    <x v="1"/>
    <x v="1"/>
    <x v="3"/>
    <x v="5"/>
    <s v="Nyala"/>
    <n v="12.051418"/>
    <n v="24.880389000000001"/>
    <m/>
    <n v="0"/>
    <n v="0"/>
    <n v="0"/>
    <x v="3"/>
    <m/>
    <n v="21377"/>
    <n v="21377"/>
    <n v="0"/>
    <x v="1"/>
  </r>
  <r>
    <n v="1587"/>
    <x v="98"/>
    <x v="3"/>
    <x v="1"/>
    <x v="1"/>
    <x v="3"/>
    <x v="5"/>
    <s v="Nyala"/>
    <n v="12.051418"/>
    <n v="24.880389000000001"/>
    <m/>
    <n v="0"/>
    <n v="0"/>
    <n v="0"/>
    <x v="3"/>
    <m/>
    <n v="18704"/>
    <n v="18704"/>
    <n v="0"/>
    <x v="1"/>
  </r>
  <r>
    <n v="1588"/>
    <x v="98"/>
    <x v="3"/>
    <x v="1"/>
    <x v="1"/>
    <x v="3"/>
    <x v="5"/>
    <s v="Nyala"/>
    <n v="12.051418"/>
    <n v="24.880389000000001"/>
    <m/>
    <n v="0"/>
    <n v="0"/>
    <n v="0"/>
    <x v="3"/>
    <m/>
    <n v="17715"/>
    <n v="17715"/>
    <n v="0"/>
    <x v="1"/>
  </r>
  <r>
    <n v="1589"/>
    <x v="98"/>
    <x v="3"/>
    <x v="1"/>
    <x v="1"/>
    <x v="0"/>
    <x v="5"/>
    <s v="Nyala"/>
    <n v="12.051418"/>
    <n v="24.880389000000001"/>
    <m/>
    <n v="0"/>
    <n v="0"/>
    <n v="0"/>
    <x v="3"/>
    <m/>
    <n v="47857"/>
    <n v="47857"/>
    <n v="0"/>
    <x v="1"/>
  </r>
  <r>
    <n v="1590"/>
    <x v="98"/>
    <x v="3"/>
    <x v="4"/>
    <x v="1"/>
    <x v="3"/>
    <x v="5"/>
    <s v="Nyala"/>
    <n v="12.051418"/>
    <n v="24.880389000000001"/>
    <m/>
    <n v="0"/>
    <n v="0"/>
    <n v="0"/>
    <x v="0"/>
    <m/>
    <n v="44524"/>
    <n v="44524"/>
    <n v="0"/>
    <x v="1"/>
  </r>
  <r>
    <n v="1591"/>
    <x v="98"/>
    <x v="3"/>
    <x v="4"/>
    <x v="1"/>
    <x v="3"/>
    <x v="5"/>
    <s v="Otash"/>
    <n v="12.093496999999999"/>
    <n v="24.896912"/>
    <m/>
    <n v="0"/>
    <n v="0"/>
    <n v="0"/>
    <x v="1"/>
    <m/>
    <n v="41719"/>
    <n v="41719"/>
    <n v="0"/>
    <x v="1"/>
  </r>
  <r>
    <n v="1592"/>
    <x v="98"/>
    <x v="3"/>
    <x v="3"/>
    <x v="1"/>
    <x v="3"/>
    <x v="5"/>
    <s v="Saraf Umra"/>
    <n v="13.450032999999999"/>
    <n v="23.266580999999999"/>
    <m/>
    <n v="0"/>
    <n v="0"/>
    <n v="0"/>
    <x v="6"/>
    <m/>
    <n v="47427.54"/>
    <n v="47427.54"/>
    <n v="0"/>
    <x v="1"/>
  </r>
  <r>
    <n v="1594"/>
    <x v="98"/>
    <x v="3"/>
    <x v="3"/>
    <x v="1"/>
    <x v="3"/>
    <x v="5"/>
    <s v="Shataya"/>
    <n v="12.072513000000001"/>
    <n v="24.878993000000001"/>
    <m/>
    <n v="0"/>
    <n v="0"/>
    <n v="0"/>
    <x v="2"/>
    <m/>
    <n v="6777.87"/>
    <n v="6777.87"/>
    <n v="0"/>
    <x v="1"/>
  </r>
  <r>
    <n v="1595"/>
    <x v="98"/>
    <x v="3"/>
    <x v="3"/>
    <x v="1"/>
    <x v="3"/>
    <x v="5"/>
    <s v="Shataya"/>
    <n v="12.072513000000001"/>
    <n v="24.878993000000001"/>
    <m/>
    <n v="0"/>
    <n v="0"/>
    <n v="0"/>
    <x v="2"/>
    <m/>
    <m/>
    <n v="0"/>
    <n v="0"/>
    <x v="0"/>
  </r>
  <r>
    <n v="1597"/>
    <x v="98"/>
    <x v="3"/>
    <x v="1"/>
    <x v="1"/>
    <x v="3"/>
    <x v="5"/>
    <s v="Shataya"/>
    <n v="12.072513000000001"/>
    <n v="24.878993000000001"/>
    <m/>
    <n v="12600"/>
    <n v="12600"/>
    <n v="25200"/>
    <x v="0"/>
    <m/>
    <n v="25480"/>
    <n v="25480"/>
    <n v="0"/>
    <x v="1"/>
  </r>
  <r>
    <n v="1598"/>
    <x v="98"/>
    <x v="3"/>
    <x v="1"/>
    <x v="1"/>
    <x v="3"/>
    <x v="5"/>
    <s v="Shataya"/>
    <n v="12.072513000000001"/>
    <n v="24.878993000000001"/>
    <m/>
    <n v="9000"/>
    <n v="9000"/>
    <n v="18000"/>
    <x v="2"/>
    <m/>
    <n v="43231"/>
    <n v="43231"/>
    <n v="0"/>
    <x v="1"/>
  </r>
  <r>
    <n v="1599"/>
    <x v="98"/>
    <x v="3"/>
    <x v="4"/>
    <x v="1"/>
    <x v="3"/>
    <x v="5"/>
    <s v="Sheriea"/>
    <n v="12.520469"/>
    <n v="25.641162000000001"/>
    <m/>
    <n v="0"/>
    <n v="0"/>
    <n v="0"/>
    <x v="1"/>
    <m/>
    <n v="27424.35"/>
    <n v="27424.35"/>
    <n v="0"/>
    <x v="1"/>
  </r>
  <r>
    <n v="1600"/>
    <x v="98"/>
    <x v="3"/>
    <x v="4"/>
    <x v="2"/>
    <x v="3"/>
    <x v="5"/>
    <s v="Sortony"/>
    <n v="13.420325"/>
    <n v="24.341262"/>
    <m/>
    <n v="0"/>
    <n v="0"/>
    <n v="0"/>
    <x v="9"/>
    <m/>
    <n v="30962.32"/>
    <n v="30962.32"/>
    <n v="0"/>
    <x v="1"/>
  </r>
  <r>
    <n v="1601"/>
    <x v="98"/>
    <x v="3"/>
    <x v="2"/>
    <x v="1"/>
    <x v="3"/>
    <x v="5"/>
    <s v="Tawila"/>
    <n v="13.499957999999999"/>
    <n v="24.899913999999999"/>
    <m/>
    <n v="0"/>
    <n v="0"/>
    <n v="0"/>
    <x v="4"/>
    <m/>
    <n v="17417.080000000002"/>
    <n v="17417.080000000002"/>
    <n v="0"/>
    <x v="1"/>
  </r>
  <r>
    <n v="1602"/>
    <x v="98"/>
    <x v="3"/>
    <x v="3"/>
    <x v="1"/>
    <x v="3"/>
    <x v="5"/>
    <s v="Tawila"/>
    <n v="13.499957999999999"/>
    <n v="24.899913999999999"/>
    <m/>
    <n v="0"/>
    <n v="0"/>
    <n v="0"/>
    <x v="6"/>
    <m/>
    <n v="27953.7"/>
    <n v="27953.7"/>
    <n v="0"/>
    <x v="1"/>
  </r>
  <r>
    <n v="1603"/>
    <x v="98"/>
    <x v="3"/>
    <x v="1"/>
    <x v="1"/>
    <x v="3"/>
    <x v="5"/>
    <s v="Tawila"/>
    <n v="13.499957999999999"/>
    <n v="24.899913999999999"/>
    <m/>
    <n v="0"/>
    <n v="0"/>
    <n v="0"/>
    <x v="0"/>
    <m/>
    <n v="47827"/>
    <n v="47827"/>
    <n v="0"/>
    <x v="1"/>
  </r>
  <r>
    <n v="1604"/>
    <x v="98"/>
    <x v="3"/>
    <x v="1"/>
    <x v="1"/>
    <x v="3"/>
    <x v="5"/>
    <s v="Tawila"/>
    <n v="13.499957999999999"/>
    <n v="24.899913999999999"/>
    <m/>
    <n v="0"/>
    <n v="0"/>
    <n v="0"/>
    <x v="3"/>
    <m/>
    <n v="25000"/>
    <n v="25000"/>
    <n v="0"/>
    <x v="1"/>
  </r>
  <r>
    <n v="1605"/>
    <x v="98"/>
    <x v="3"/>
    <x v="1"/>
    <x v="1"/>
    <x v="1"/>
    <x v="5"/>
    <s v="Tina"/>
    <n v="14.988275"/>
    <n v="22.800947000000001"/>
    <m/>
    <n v="0"/>
    <n v="0"/>
    <n v="0"/>
    <x v="3"/>
    <m/>
    <n v="49685.65"/>
    <n v="49685.65"/>
    <n v="0"/>
    <x v="1"/>
  </r>
  <r>
    <n v="1606"/>
    <x v="98"/>
    <x v="3"/>
    <x v="1"/>
    <x v="1"/>
    <x v="1"/>
    <x v="5"/>
    <s v="Tina"/>
    <n v="14.988275"/>
    <n v="22.800947000000001"/>
    <m/>
    <n v="0"/>
    <n v="0"/>
    <n v="0"/>
    <x v="3"/>
    <m/>
    <n v="15467.82"/>
    <n v="15467.82"/>
    <n v="0"/>
    <x v="1"/>
  </r>
  <r>
    <n v="1607"/>
    <x v="98"/>
    <x v="3"/>
    <x v="1"/>
    <x v="1"/>
    <x v="3"/>
    <x v="5"/>
    <s v="Tulus"/>
    <n v="11.089821000000001"/>
    <n v="24.532433999999999"/>
    <m/>
    <n v="0"/>
    <n v="0"/>
    <n v="0"/>
    <x v="7"/>
    <m/>
    <n v="43716"/>
    <n v="43716"/>
    <n v="0"/>
    <x v="1"/>
  </r>
  <r>
    <n v="1608"/>
    <x v="98"/>
    <x v="3"/>
    <x v="1"/>
    <x v="1"/>
    <x v="3"/>
    <x v="5"/>
    <s v="Um Dukhum"/>
    <n v="11.124547"/>
    <n v="22.959795"/>
    <m/>
    <n v="350"/>
    <n v="350"/>
    <n v="700"/>
    <x v="3"/>
    <m/>
    <n v="26007.89"/>
    <n v="26007.89"/>
    <n v="0"/>
    <x v="1"/>
  </r>
  <r>
    <n v="1609"/>
    <x v="98"/>
    <x v="3"/>
    <x v="1"/>
    <x v="1"/>
    <x v="3"/>
    <x v="5"/>
    <s v="Um Garas"/>
    <n v="13.63893"/>
    <n v="24.89471"/>
    <m/>
    <n v="0"/>
    <n v="0"/>
    <n v="0"/>
    <x v="3"/>
    <m/>
    <n v="44564"/>
    <n v="44564"/>
    <n v="0"/>
    <x v="1"/>
  </r>
  <r>
    <n v="1610"/>
    <x v="98"/>
    <x v="3"/>
    <x v="1"/>
    <x v="1"/>
    <x v="1"/>
    <x v="5"/>
    <s v="Um Kadada"/>
    <n v="13.535985999999999"/>
    <n v="26.932375"/>
    <m/>
    <n v="0"/>
    <n v="0"/>
    <n v="0"/>
    <x v="3"/>
    <m/>
    <n v="22393"/>
    <n v="22393"/>
    <n v="0"/>
    <x v="1"/>
  </r>
  <r>
    <n v="1611"/>
    <x v="98"/>
    <x v="3"/>
    <x v="1"/>
    <x v="1"/>
    <x v="3"/>
    <x v="5"/>
    <s v="Um Kadada"/>
    <n v="13.535985999999999"/>
    <n v="26.932375"/>
    <m/>
    <n v="0"/>
    <n v="0"/>
    <n v="0"/>
    <x v="0"/>
    <m/>
    <n v="48635"/>
    <n v="48635"/>
    <n v="0"/>
    <x v="1"/>
  </r>
  <r>
    <n v="1612"/>
    <x v="98"/>
    <x v="3"/>
    <x v="1"/>
    <x v="1"/>
    <x v="3"/>
    <x v="5"/>
    <s v="Um Kadada"/>
    <n v="13.535985999999999"/>
    <n v="26.932375"/>
    <m/>
    <n v="0"/>
    <n v="0"/>
    <n v="0"/>
    <x v="1"/>
    <m/>
    <n v="37965"/>
    <n v="37965"/>
    <n v="0"/>
    <x v="1"/>
  </r>
  <r>
    <n v="1613"/>
    <x v="98"/>
    <x v="3"/>
    <x v="1"/>
    <x v="1"/>
    <x v="3"/>
    <x v="5"/>
    <s v="Um Tajouk"/>
    <n v="13.455005999999999"/>
    <n v="23.172478000000002"/>
    <m/>
    <n v="0"/>
    <n v="0"/>
    <n v="0"/>
    <x v="0"/>
    <m/>
    <n v="45111.91"/>
    <n v="45111.91"/>
    <n v="0"/>
    <x v="1"/>
  </r>
  <r>
    <n v="1614"/>
    <x v="98"/>
    <x v="3"/>
    <x v="1"/>
    <x v="1"/>
    <x v="3"/>
    <x v="5"/>
    <s v="Um Tajouk"/>
    <n v="13.455005999999999"/>
    <n v="23.172478000000002"/>
    <m/>
    <n v="0"/>
    <n v="0"/>
    <n v="0"/>
    <x v="0"/>
    <m/>
    <n v="36089.53"/>
    <n v="36089.53"/>
    <n v="0"/>
    <x v="1"/>
  </r>
  <r>
    <n v="1616"/>
    <x v="98"/>
    <x v="3"/>
    <x v="1"/>
    <x v="1"/>
    <x v="3"/>
    <x v="5"/>
    <s v="Um Sidir"/>
    <n v="14.540322"/>
    <n v="25.089241000000001"/>
    <m/>
    <n v="0"/>
    <n v="0"/>
    <n v="0"/>
    <x v="0"/>
    <m/>
    <n v="49869.19"/>
    <n v="49869.19"/>
    <n v="0"/>
    <x v="1"/>
  </r>
  <r>
    <n v="1617"/>
    <x v="98"/>
    <x v="3"/>
    <x v="4"/>
    <x v="2"/>
    <x v="5"/>
    <x v="5"/>
    <s v="Zalingei"/>
    <n v="12.899388999999999"/>
    <n v="23.476870000000002"/>
    <m/>
    <n v="0"/>
    <n v="0"/>
    <n v="0"/>
    <x v="9"/>
    <m/>
    <n v="7904"/>
    <n v="7904"/>
    <n v="0"/>
    <x v="1"/>
  </r>
  <r>
    <n v="1618"/>
    <x v="98"/>
    <x v="3"/>
    <x v="4"/>
    <x v="2"/>
    <x v="3"/>
    <x v="5"/>
    <s v="Zalingei"/>
    <n v="12.899388999999999"/>
    <n v="23.476870000000002"/>
    <m/>
    <n v="100"/>
    <n v="100"/>
    <n v="200"/>
    <x v="9"/>
    <m/>
    <n v="29976"/>
    <n v="29976"/>
    <n v="0"/>
    <x v="1"/>
  </r>
  <r>
    <n v="1619"/>
    <x v="98"/>
    <x v="3"/>
    <x v="3"/>
    <x v="1"/>
    <x v="3"/>
    <x v="5"/>
    <s v="Zalingei"/>
    <n v="12.899388999999999"/>
    <n v="23.476870000000002"/>
    <m/>
    <n v="50000"/>
    <n v="50000"/>
    <n v="100000"/>
    <x v="3"/>
    <m/>
    <n v="41095"/>
    <n v="41095"/>
    <n v="0"/>
    <x v="1"/>
  </r>
  <r>
    <n v="1620"/>
    <x v="98"/>
    <x v="3"/>
    <x v="1"/>
    <x v="1"/>
    <x v="3"/>
    <x v="5"/>
    <s v="Zalingei"/>
    <n v="12.899388999999999"/>
    <n v="23.476870000000002"/>
    <m/>
    <n v="0"/>
    <n v="0"/>
    <n v="0"/>
    <x v="3"/>
    <m/>
    <n v="40203.230000000003"/>
    <n v="40203.230000000003"/>
    <n v="0"/>
    <x v="1"/>
  </r>
  <r>
    <n v="1621"/>
    <x v="98"/>
    <x v="3"/>
    <x v="1"/>
    <x v="1"/>
    <x v="3"/>
    <x v="5"/>
    <s v="Zalingei"/>
    <n v="12.899388999999999"/>
    <n v="23.476870000000002"/>
    <m/>
    <n v="0"/>
    <n v="0"/>
    <n v="0"/>
    <x v="2"/>
    <m/>
    <n v="29381.88"/>
    <n v="29381.88"/>
    <n v="0"/>
    <x v="1"/>
  </r>
  <r>
    <n v="1622"/>
    <x v="98"/>
    <x v="3"/>
    <x v="1"/>
    <x v="1"/>
    <x v="3"/>
    <x v="5"/>
    <s v="Zalingei"/>
    <n v="12.899388999999999"/>
    <n v="23.476870000000002"/>
    <m/>
    <n v="0"/>
    <n v="0"/>
    <n v="0"/>
    <x v="6"/>
    <m/>
    <n v="33791.33"/>
    <n v="33791.33"/>
    <n v="0"/>
    <x v="1"/>
  </r>
  <r>
    <n v="1623"/>
    <x v="98"/>
    <x v="3"/>
    <x v="4"/>
    <x v="1"/>
    <x v="3"/>
    <x v="5"/>
    <s v="Zalingei"/>
    <n v="12.899388999999999"/>
    <n v="23.476870000000002"/>
    <m/>
    <n v="0"/>
    <n v="0"/>
    <n v="0"/>
    <x v="9"/>
    <m/>
    <n v="32083"/>
    <n v="32083"/>
    <n v="0"/>
    <x v="1"/>
  </r>
  <r>
    <n v="1624"/>
    <x v="98"/>
    <x v="3"/>
    <x v="4"/>
    <x v="1"/>
    <x v="3"/>
    <x v="5"/>
    <s v="Zamzam, El Fasher"/>
    <n v="13.581118999999999"/>
    <n v="25.333099000000001"/>
    <m/>
    <n v="0"/>
    <n v="0"/>
    <n v="0"/>
    <x v="9"/>
    <m/>
    <n v="43333.54"/>
    <n v="43333.54"/>
    <n v="0"/>
    <x v="1"/>
  </r>
  <r>
    <n v="1625"/>
    <x v="60"/>
    <x v="0"/>
    <x v="4"/>
    <x v="1"/>
    <x v="7"/>
    <x v="2"/>
    <s v="Abyei Town"/>
    <n v="9.5915750000000006"/>
    <n v="28.434850000000001"/>
    <m/>
    <n v="0"/>
    <n v="0"/>
    <n v="0"/>
    <x v="0"/>
    <m/>
    <n v="49000"/>
    <n v="49000"/>
    <n v="0"/>
    <x v="1"/>
  </r>
  <r>
    <n v="1626"/>
    <x v="197"/>
    <x v="2"/>
    <x v="4"/>
    <x v="1"/>
    <x v="7"/>
    <x v="2"/>
    <s v="Makines"/>
    <n v="10.040266000000001"/>
    <n v="28.511918999999999"/>
    <m/>
    <n v="0"/>
    <n v="0"/>
    <n v="0"/>
    <x v="0"/>
    <m/>
    <n v="33134"/>
    <n v="33134"/>
    <n v="0"/>
    <x v="1"/>
  </r>
  <r>
    <n v="1627"/>
    <x v="104"/>
    <x v="2"/>
    <x v="1"/>
    <x v="1"/>
    <x v="7"/>
    <x v="2"/>
    <s v="Gok Machar"/>
    <n v="9.2160189999999993"/>
    <n v="26.856442999999999"/>
    <m/>
    <n v="0"/>
    <n v="0"/>
    <n v="0"/>
    <x v="0"/>
    <m/>
    <n v="16824"/>
    <n v="16824"/>
    <n v="0"/>
    <x v="1"/>
  </r>
  <r>
    <n v="1628"/>
    <x v="87"/>
    <x v="2"/>
    <x v="1"/>
    <x v="1"/>
    <x v="7"/>
    <x v="2"/>
    <s v="Al Shahmam"/>
    <n v="10.046784000000001"/>
    <n v="28.432525999999999"/>
    <m/>
    <n v="0"/>
    <n v="0"/>
    <n v="0"/>
    <x v="0"/>
    <m/>
    <n v="12596"/>
    <n v="12596"/>
    <n v="0"/>
    <x v="1"/>
  </r>
  <r>
    <n v="1629"/>
    <x v="59"/>
    <x v="2"/>
    <x v="1"/>
    <x v="1"/>
    <x v="7"/>
    <x v="2"/>
    <s v="Abathok"/>
    <n v="9.4847280000000005"/>
    <n v="28.550847000000001"/>
    <m/>
    <n v="0"/>
    <n v="0"/>
    <n v="0"/>
    <x v="0"/>
    <m/>
    <n v="12596"/>
    <n v="12596"/>
    <n v="0"/>
    <x v="1"/>
  </r>
  <r>
    <n v="1630"/>
    <x v="203"/>
    <x v="2"/>
    <x v="1"/>
    <x v="1"/>
    <x v="7"/>
    <x v="2"/>
    <s v="Um Jamiena"/>
    <n v="10.322183000000001"/>
    <n v="28.568808000000001"/>
    <m/>
    <n v="0"/>
    <n v="0"/>
    <n v="0"/>
    <x v="0"/>
    <m/>
    <n v="15115"/>
    <n v="15115"/>
    <n v="0"/>
    <x v="1"/>
  </r>
  <r>
    <n v="1631"/>
    <x v="105"/>
    <x v="2"/>
    <x v="1"/>
    <x v="1"/>
    <x v="7"/>
    <x v="2"/>
    <s v="Idaida Abu Fatima"/>
    <m/>
    <m/>
    <m/>
    <n v="0"/>
    <n v="0"/>
    <n v="0"/>
    <x v="0"/>
    <m/>
    <n v="15115"/>
    <n v="15115"/>
    <n v="0"/>
    <x v="1"/>
  </r>
  <r>
    <n v="1632"/>
    <x v="204"/>
    <x v="2"/>
    <x v="1"/>
    <x v="1"/>
    <x v="7"/>
    <x v="2"/>
    <s v="Tahitani"/>
    <m/>
    <m/>
    <m/>
    <n v="0"/>
    <n v="0"/>
    <n v="0"/>
    <x v="0"/>
    <m/>
    <n v="15115"/>
    <n v="15115"/>
    <n v="0"/>
    <x v="1"/>
  </r>
  <r>
    <n v="1633"/>
    <x v="205"/>
    <x v="2"/>
    <x v="1"/>
    <x v="1"/>
    <x v="7"/>
    <x v="2"/>
    <s v="Bint Abu Jaber"/>
    <m/>
    <m/>
    <m/>
    <n v="0"/>
    <n v="0"/>
    <n v="0"/>
    <x v="0"/>
    <m/>
    <n v="15115"/>
    <n v="15115"/>
    <n v="0"/>
    <x v="1"/>
  </r>
  <r>
    <n v="1634"/>
    <x v="206"/>
    <x v="2"/>
    <x v="1"/>
    <x v="1"/>
    <x v="7"/>
    <x v="2"/>
    <s v="Kabo Saed"/>
    <m/>
    <m/>
    <m/>
    <n v="0"/>
    <n v="0"/>
    <n v="0"/>
    <x v="0"/>
    <m/>
    <n v="15115"/>
    <n v="15115"/>
    <n v="0"/>
    <x v="1"/>
  </r>
  <r>
    <n v="1635"/>
    <x v="207"/>
    <x v="2"/>
    <x v="1"/>
    <x v="1"/>
    <x v="7"/>
    <x v="2"/>
    <s v="Amiet Market"/>
    <n v="9.8204940000000001"/>
    <n v="28.319645999999999"/>
    <m/>
    <n v="0"/>
    <n v="0"/>
    <n v="0"/>
    <x v="0"/>
    <m/>
    <n v="15115"/>
    <n v="15115"/>
    <n v="0"/>
    <x v="1"/>
  </r>
  <r>
    <n v="1636"/>
    <x v="207"/>
    <x v="2"/>
    <x v="1"/>
    <x v="1"/>
    <x v="7"/>
    <x v="2"/>
    <s v="Gomgbango"/>
    <m/>
    <m/>
    <m/>
    <n v="0"/>
    <n v="0"/>
    <n v="0"/>
    <x v="0"/>
    <m/>
    <n v="15115"/>
    <n v="15115"/>
    <n v="0"/>
    <x v="1"/>
  </r>
  <r>
    <n v="1637"/>
    <x v="186"/>
    <x v="2"/>
    <x v="1"/>
    <x v="1"/>
    <x v="7"/>
    <x v="2"/>
    <s v="Nyakong"/>
    <m/>
    <m/>
    <m/>
    <n v="0"/>
    <n v="0"/>
    <n v="0"/>
    <x v="0"/>
    <m/>
    <n v="15115"/>
    <n v="15115"/>
    <n v="0"/>
    <x v="1"/>
  </r>
  <r>
    <n v="1638"/>
    <x v="207"/>
    <x v="2"/>
    <x v="1"/>
    <x v="1"/>
    <x v="7"/>
    <x v="2"/>
    <s v="Gail"/>
    <m/>
    <m/>
    <m/>
    <n v="0"/>
    <n v="0"/>
    <n v="0"/>
    <x v="0"/>
    <m/>
    <n v="15115"/>
    <n v="15115"/>
    <n v="0"/>
    <x v="1"/>
  </r>
  <r>
    <n v="1639"/>
    <x v="163"/>
    <x v="2"/>
    <x v="1"/>
    <x v="1"/>
    <x v="7"/>
    <x v="2"/>
    <s v="Rumdhal"/>
    <m/>
    <m/>
    <m/>
    <n v="0"/>
    <n v="0"/>
    <n v="0"/>
    <x v="0"/>
    <m/>
    <n v="15115"/>
    <n v="15115"/>
    <n v="0"/>
    <x v="1"/>
  </r>
  <r>
    <n v="1640"/>
    <x v="163"/>
    <x v="2"/>
    <x v="1"/>
    <x v="1"/>
    <x v="7"/>
    <x v="2"/>
    <s v="Rumathony"/>
    <m/>
    <m/>
    <m/>
    <n v="0"/>
    <n v="0"/>
    <n v="0"/>
    <x v="0"/>
    <m/>
    <n v="15115"/>
    <n v="15115"/>
    <n v="0"/>
    <x v="1"/>
  </r>
  <r>
    <n v="1641"/>
    <x v="197"/>
    <x v="2"/>
    <x v="3"/>
    <x v="1"/>
    <x v="7"/>
    <x v="2"/>
    <s v="Abyei Town"/>
    <n v="9.5915750000000006"/>
    <n v="28.434850000000001"/>
    <m/>
    <n v="0"/>
    <n v="0"/>
    <n v="0"/>
    <x v="0"/>
    <m/>
    <n v="29034"/>
    <n v="29034"/>
    <n v="0"/>
    <x v="1"/>
  </r>
  <r>
    <n v="1642"/>
    <x v="104"/>
    <x v="2"/>
    <x v="1"/>
    <x v="1"/>
    <x v="7"/>
    <x v="2"/>
    <s v="Gok Machar"/>
    <n v="9.2160189999999993"/>
    <n v="26.856442999999999"/>
    <m/>
    <n v="0"/>
    <n v="0"/>
    <n v="0"/>
    <x v="0"/>
    <m/>
    <n v="22140"/>
    <n v="22140"/>
    <n v="0"/>
    <x v="1"/>
  </r>
  <r>
    <n v="1643"/>
    <x v="208"/>
    <x v="2"/>
    <x v="1"/>
    <x v="1"/>
    <x v="7"/>
    <x v="2"/>
    <s v="Al Radiyah"/>
    <n v="10.060179"/>
    <n v="28.649450999999999"/>
    <m/>
    <n v="0"/>
    <n v="0"/>
    <n v="0"/>
    <x v="0"/>
    <m/>
    <n v="11000"/>
    <n v="11000"/>
    <n v="0"/>
    <x v="1"/>
  </r>
  <r>
    <n v="1644"/>
    <x v="209"/>
    <x v="2"/>
    <x v="1"/>
    <x v="1"/>
    <x v="7"/>
    <x v="2"/>
    <s v="Dhalap"/>
    <n v="9.9121310000000005"/>
    <n v="28.100123"/>
    <m/>
    <n v="0"/>
    <n v="0"/>
    <n v="0"/>
    <x v="0"/>
    <m/>
    <n v="45743"/>
    <n v="45743"/>
    <n v="0"/>
    <x v="1"/>
  </r>
  <r>
    <n v="1645"/>
    <x v="210"/>
    <x v="2"/>
    <x v="4"/>
    <x v="1"/>
    <x v="7"/>
    <x v="2"/>
    <s v="Duop"/>
    <n v="9.6739850000000001"/>
    <n v="28.571695999999999"/>
    <m/>
    <n v="0"/>
    <n v="0"/>
    <n v="0"/>
    <x v="0"/>
    <m/>
    <n v="15556"/>
    <n v="15556"/>
    <n v="0"/>
    <x v="1"/>
  </r>
  <r>
    <n v="1646"/>
    <x v="211"/>
    <x v="2"/>
    <x v="4"/>
    <x v="1"/>
    <x v="7"/>
    <x v="2"/>
    <s v="Al Shahmam"/>
    <n v="10.046784000000001"/>
    <n v="28.432525999999999"/>
    <m/>
    <n v="0"/>
    <n v="0"/>
    <n v="0"/>
    <x v="0"/>
    <m/>
    <n v="15556"/>
    <n v="15556"/>
    <n v="0"/>
    <x v="1"/>
  </r>
  <r>
    <n v="1647"/>
    <x v="204"/>
    <x v="2"/>
    <x v="4"/>
    <x v="1"/>
    <x v="7"/>
    <x v="2"/>
    <s v="Goli"/>
    <n v="9.8801279999999991"/>
    <n v="28.482489999999999"/>
    <m/>
    <n v="0"/>
    <n v="0"/>
    <n v="0"/>
    <x v="0"/>
    <m/>
    <n v="15556"/>
    <n v="15556"/>
    <n v="0"/>
    <x v="1"/>
  </r>
  <r>
    <n v="1648"/>
    <x v="207"/>
    <x v="2"/>
    <x v="1"/>
    <x v="1"/>
    <x v="7"/>
    <x v="2"/>
    <s v="Mamura"/>
    <m/>
    <m/>
    <m/>
    <n v="0"/>
    <n v="0"/>
    <n v="0"/>
    <x v="0"/>
    <m/>
    <n v="11885"/>
    <n v="11885"/>
    <n v="0"/>
    <x v="1"/>
  </r>
  <r>
    <n v="1649"/>
    <x v="163"/>
    <x v="2"/>
    <x v="1"/>
    <x v="1"/>
    <x v="7"/>
    <x v="2"/>
    <s v="Banton Bridge"/>
    <n v="9.6145390000000006"/>
    <n v="28.574968999999999"/>
    <m/>
    <n v="0"/>
    <n v="0"/>
    <n v="0"/>
    <x v="0"/>
    <m/>
    <n v="13115"/>
    <n v="13115"/>
    <n v="0"/>
    <x v="1"/>
  </r>
  <r>
    <n v="1651"/>
    <x v="98"/>
    <x v="3"/>
    <x v="1"/>
    <x v="1"/>
    <x v="2"/>
    <x v="1"/>
    <s v="El Meri"/>
    <n v="33.317901999999997"/>
    <n v="35.644421000000001"/>
    <s v="Yes"/>
    <n v="1000"/>
    <n v="1000"/>
    <n v="2000"/>
    <x v="0"/>
    <n v="9967"/>
    <n v="4984"/>
    <n v="-4983"/>
    <n v="0"/>
    <x v="0"/>
  </r>
  <r>
    <n v="1655"/>
    <x v="194"/>
    <x v="0"/>
    <x v="4"/>
    <x v="0"/>
    <x v="0"/>
    <x v="0"/>
    <s v="Tombouctou"/>
    <n v="16.414000000000001"/>
    <n v="-3.6659999999999999"/>
    <s v="No"/>
    <n v="40"/>
    <n v="22"/>
    <n v="62"/>
    <x v="1"/>
    <n v="33932.199999999997"/>
    <n v="33932.199999999997"/>
    <n v="0"/>
    <n v="-18"/>
    <x v="0"/>
  </r>
  <r>
    <n v="1656"/>
    <x v="156"/>
    <x v="1"/>
    <x v="4"/>
    <x v="2"/>
    <x v="0"/>
    <x v="0"/>
    <s v="Gao"/>
    <n v="16.151541000000002"/>
    <n v="-1.0999999999999999E-2"/>
    <s v="No"/>
    <n v="42451"/>
    <n v="44182"/>
    <n v="86633"/>
    <x v="7"/>
    <n v="41362.75"/>
    <n v="41362.75"/>
    <n v="0"/>
    <n v="1731"/>
    <x v="0"/>
  </r>
  <r>
    <n v="1657"/>
    <x v="212"/>
    <x v="1"/>
    <x v="1"/>
    <x v="1"/>
    <x v="0"/>
    <x v="0"/>
    <s v="Gao"/>
    <n v="16.151541000000002"/>
    <n v="-1.0999999999999999E-2"/>
    <s v="No"/>
    <n v="5"/>
    <n v="25"/>
    <n v="30"/>
    <x v="1"/>
    <n v="39606"/>
    <n v="39606"/>
    <n v="0"/>
    <n v="20"/>
    <x v="0"/>
  </r>
  <r>
    <n v="1658"/>
    <x v="98"/>
    <x v="3"/>
    <x v="5"/>
    <x v="1"/>
    <x v="4"/>
    <x v="0"/>
    <s v="Tombouctou"/>
    <n v="16.21"/>
    <n v="4.3499999999999996"/>
    <s v="No"/>
    <n v="735"/>
    <n v="765"/>
    <n v="1500"/>
    <x v="7"/>
    <n v="44816.35"/>
    <n v="35853.08"/>
    <n v="-8963.2699999999968"/>
    <n v="30"/>
    <x v="0"/>
  </r>
  <r>
    <n v="1659"/>
    <x v="98"/>
    <x v="3"/>
    <x v="1"/>
    <x v="2"/>
    <x v="0"/>
    <x v="0"/>
    <s v="Tombouctou"/>
    <n v="15.55"/>
    <n v="3.5"/>
    <s v="No"/>
    <n v="734"/>
    <n v="40"/>
    <n v="774"/>
    <x v="2"/>
    <n v="41528.03"/>
    <n v="33200"/>
    <n v="-8328.0299999999988"/>
    <n v="-694"/>
    <x v="0"/>
  </r>
  <r>
    <n v="1660"/>
    <x v="213"/>
    <x v="1"/>
    <x v="6"/>
    <x v="3"/>
    <x v="2"/>
    <x v="0"/>
    <s v="Tombouctou"/>
    <n v="20.434106"/>
    <n v="2.2750140000000001"/>
    <s v="No"/>
    <n v="420"/>
    <n v="280"/>
    <n v="700"/>
    <x v="7"/>
    <n v="41837.589999999997"/>
    <n v="33470.07"/>
    <n v="-8367.5199999999968"/>
    <n v="-140"/>
    <x v="0"/>
  </r>
  <r>
    <n v="1661"/>
    <x v="98"/>
    <x v="3"/>
    <x v="6"/>
    <x v="3"/>
    <x v="0"/>
    <x v="0"/>
    <s v="Menaka"/>
    <n v="15.34"/>
    <n v="2.2400000000000002"/>
    <s v="No"/>
    <n v="200"/>
    <n v="175"/>
    <n v="375"/>
    <x v="2"/>
    <n v="42994"/>
    <n v="0"/>
    <n v="-42994"/>
    <n v="-25"/>
    <x v="0"/>
  </r>
  <r>
    <n v="1663"/>
    <x v="98"/>
    <x v="3"/>
    <x v="1"/>
    <x v="1"/>
    <x v="3"/>
    <x v="5"/>
    <s v="Kass"/>
    <n v="12.508227"/>
    <n v="24.285069"/>
    <m/>
    <n v="0"/>
    <n v="0"/>
    <n v="0"/>
    <x v="8"/>
    <m/>
    <n v="46530"/>
    <n v="46530"/>
    <n v="0"/>
    <x v="1"/>
  </r>
  <r>
    <n v="1664"/>
    <x v="98"/>
    <x v="3"/>
    <x v="1"/>
    <x v="1"/>
    <x v="3"/>
    <x v="5"/>
    <s v="Shataya"/>
    <n v="12.072513000000001"/>
    <n v="24.878993000000001"/>
    <m/>
    <n v="0"/>
    <n v="0"/>
    <n v="0"/>
    <x v="3"/>
    <m/>
    <n v="38962"/>
    <n v="38962"/>
    <n v="0"/>
    <x v="1"/>
  </r>
  <r>
    <n v="1665"/>
    <x v="98"/>
    <x v="3"/>
    <x v="3"/>
    <x v="1"/>
    <x v="0"/>
    <x v="5"/>
    <s v="Shall Prison, El Fasher"/>
    <n v="13.619399"/>
    <n v="25.355060000000002"/>
    <m/>
    <n v="0"/>
    <n v="0"/>
    <n v="0"/>
    <x v="6"/>
    <m/>
    <n v="49270.84"/>
    <n v="49270.84"/>
    <n v="0"/>
    <x v="1"/>
  </r>
  <r>
    <n v="1666"/>
    <x v="98"/>
    <x v="3"/>
    <x v="1"/>
    <x v="1"/>
    <x v="3"/>
    <x v="5"/>
    <s v="Um Kardous"/>
    <n v="12.051501999999999"/>
    <n v="24.880687999999999"/>
    <m/>
    <n v="3500"/>
    <n v="3500"/>
    <n v="7000"/>
    <x v="0"/>
    <m/>
    <n v="47863"/>
    <n v="47863"/>
    <n v="0"/>
    <x v="1"/>
  </r>
  <r>
    <n v="1667"/>
    <x v="214"/>
    <x v="1"/>
    <x v="4"/>
    <x v="0"/>
    <x v="3"/>
    <x v="6"/>
    <s v="Bambari"/>
    <n v="5.7652780000000003"/>
    <n v="20.674167000000001"/>
    <s v="Yes"/>
    <n v="0"/>
    <n v="31000"/>
    <n v="31000"/>
    <x v="1"/>
    <n v="24877.71"/>
    <n v="24877.71"/>
    <n v="0"/>
    <n v="31000"/>
    <x v="0"/>
  </r>
  <r>
    <n v="1668"/>
    <x v="134"/>
    <x v="1"/>
    <x v="1"/>
    <x v="1"/>
    <x v="3"/>
    <x v="6"/>
    <s v="Bambari"/>
    <n v="5.7652780000000003"/>
    <n v="20.674167000000001"/>
    <s v="Yes"/>
    <n v="4405"/>
    <n v="2208"/>
    <n v="6613"/>
    <x v="3"/>
    <n v="34373.839999999997"/>
    <n v="34373.839999999997"/>
    <n v="0"/>
    <n v="-2197"/>
    <x v="0"/>
  </r>
  <r>
    <n v="1669"/>
    <x v="215"/>
    <x v="1"/>
    <x v="2"/>
    <x v="1"/>
    <x v="3"/>
    <x v="6"/>
    <s v="Bambari"/>
    <n v="5.7652780000000003"/>
    <n v="20.674167000000001"/>
    <s v="Yes"/>
    <n v="0"/>
    <n v="65000"/>
    <n v="65000"/>
    <x v="0"/>
    <n v="29447.68"/>
    <n v="29447.68"/>
    <n v="0"/>
    <n v="65000"/>
    <x v="0"/>
  </r>
  <r>
    <n v="1670"/>
    <x v="181"/>
    <x v="1"/>
    <x v="3"/>
    <x v="1"/>
    <x v="3"/>
    <x v="6"/>
    <s v="Bria"/>
    <n v="6.53477"/>
    <n v="21.994738999999999"/>
    <s v="Yes"/>
    <n v="12"/>
    <n v="12"/>
    <n v="24"/>
    <x v="6"/>
    <n v="39734"/>
    <n v="31787.200000000001"/>
    <n v="-7946.7999999999993"/>
    <n v="0"/>
    <x v="0"/>
  </r>
  <r>
    <n v="1671"/>
    <x v="216"/>
    <x v="1"/>
    <x v="1"/>
    <x v="1"/>
    <x v="3"/>
    <x v="6"/>
    <s v="Bria"/>
    <n v="6.53477"/>
    <n v="21.994738999999999"/>
    <s v="Yes"/>
    <n v="37960"/>
    <n v="35040"/>
    <n v="73000"/>
    <x v="4"/>
    <n v="41019.440000000002"/>
    <n v="32710.69"/>
    <n v="-8308.7500000000036"/>
    <n v="-2920"/>
    <x v="0"/>
  </r>
  <r>
    <n v="1672"/>
    <x v="98"/>
    <x v="3"/>
    <x v="4"/>
    <x v="1"/>
    <x v="0"/>
    <x v="0"/>
    <s v="Taoudeni"/>
    <n v="22.677523000000001"/>
    <n v="-3.978326"/>
    <s v="No"/>
    <n v="380"/>
    <n v="340"/>
    <n v="720"/>
    <x v="7"/>
    <n v="43178"/>
    <n v="0"/>
    <n v="-43178"/>
    <n v="-40"/>
    <x v="0"/>
  </r>
  <r>
    <n v="1673"/>
    <x v="98"/>
    <x v="3"/>
    <x v="1"/>
    <x v="1"/>
    <x v="0"/>
    <x v="0"/>
    <s v="Taoudeni"/>
    <n v="18.732621000000002"/>
    <n v="0.273949"/>
    <s v="No"/>
    <n v="633"/>
    <n v="529"/>
    <n v="1162"/>
    <x v="7"/>
    <n v="44052"/>
    <n v="0"/>
    <n v="-44052"/>
    <n v="-104"/>
    <x v="0"/>
  </r>
  <r>
    <n v="1674"/>
    <x v="98"/>
    <x v="3"/>
    <x v="1"/>
    <x v="1"/>
    <x v="0"/>
    <x v="0"/>
    <s v="Taoudeni"/>
    <n v="17.950565999999998"/>
    <n v="0.294653"/>
    <s v="No"/>
    <n v="380"/>
    <n v="340"/>
    <n v="720"/>
    <x v="7"/>
    <n v="44052"/>
    <n v="0"/>
    <n v="-44052"/>
    <n v="-40"/>
    <x v="0"/>
  </r>
  <r>
    <n v="1675"/>
    <x v="98"/>
    <x v="3"/>
    <x v="1"/>
    <x v="1"/>
    <x v="0"/>
    <x v="0"/>
    <s v="Tombouctou"/>
    <n v="15.510046000000001"/>
    <n v="2.4706830000000002"/>
    <s v="No"/>
    <n v="190"/>
    <n v="260"/>
    <n v="450"/>
    <x v="7"/>
    <n v="41749"/>
    <n v="0"/>
    <n v="-41749"/>
    <n v="70"/>
    <x v="0"/>
  </r>
  <r>
    <n v="1676"/>
    <x v="98"/>
    <x v="3"/>
    <x v="1"/>
    <x v="1"/>
    <x v="0"/>
    <x v="0"/>
    <s v="Tombouctou"/>
    <n v="16.2"/>
    <n v="4.58"/>
    <s v="No"/>
    <n v="421"/>
    <n v="514"/>
    <n v="935"/>
    <x v="3"/>
    <n v="41914"/>
    <n v="0"/>
    <n v="-41914"/>
    <n v="93"/>
    <x v="0"/>
  </r>
  <r>
    <n v="1677"/>
    <x v="98"/>
    <x v="3"/>
    <x v="0"/>
    <x v="3"/>
    <x v="2"/>
    <x v="0"/>
    <s v="Mopti"/>
    <n v="14.307024999999999"/>
    <n v="4.1167000000000002E-2"/>
    <s v="Yes"/>
    <n v="75460"/>
    <n v="78540"/>
    <n v="154000"/>
    <x v="2"/>
    <n v="32253.040000000001"/>
    <n v="25802.43"/>
    <n v="-6450.6100000000006"/>
    <n v="3080"/>
    <x v="0"/>
  </r>
  <r>
    <n v="1678"/>
    <x v="132"/>
    <x v="2"/>
    <x v="1"/>
    <x v="1"/>
    <x v="3"/>
    <x v="1"/>
    <s v="Tyre"/>
    <n v="33.264173"/>
    <n v="35.211266999999999"/>
    <s v="No"/>
    <n v="1800"/>
    <n v="1200"/>
    <n v="3000"/>
    <x v="1"/>
    <n v="6000"/>
    <n v="6000"/>
    <n v="0"/>
    <n v="-600"/>
    <x v="0"/>
  </r>
  <r>
    <n v="1679"/>
    <x v="78"/>
    <x v="2"/>
    <x v="1"/>
    <x v="1"/>
    <x v="2"/>
    <x v="1"/>
    <s v="Yaroun"/>
    <n v="33.082135000000001"/>
    <n v="35.421242999999997"/>
    <s v="Yes"/>
    <n v="1300"/>
    <n v="1200"/>
    <n v="2500"/>
    <x v="0"/>
    <n v="8000"/>
    <n v="8000"/>
    <n v="0"/>
    <n v="-100"/>
    <x v="0"/>
  </r>
  <r>
    <n v="1680"/>
    <x v="191"/>
    <x v="0"/>
    <x v="1"/>
    <x v="1"/>
    <x v="2"/>
    <x v="1"/>
    <s v="Bani Hayyan"/>
    <n v="33.243079999999999"/>
    <n v="35.490054999999998"/>
    <s v="No"/>
    <n v="1200"/>
    <n v="1050"/>
    <n v="2250"/>
    <x v="0"/>
    <n v="12500"/>
    <n v="12500"/>
    <n v="0"/>
    <n v="-150"/>
    <x v="0"/>
  </r>
  <r>
    <n v="1681"/>
    <x v="159"/>
    <x v="1"/>
    <x v="1"/>
    <x v="1"/>
    <x v="2"/>
    <x v="1"/>
    <s v="Shaqra"/>
    <n v="33.178851000000002"/>
    <n v="35.469143000000003"/>
    <s v="No"/>
    <n v="2200"/>
    <n v="2600"/>
    <n v="4800"/>
    <x v="0"/>
    <n v="15000"/>
    <n v="15000"/>
    <n v="0"/>
    <n v="400"/>
    <x v="0"/>
  </r>
  <r>
    <n v="1682"/>
    <x v="217"/>
    <x v="2"/>
    <x v="4"/>
    <x v="2"/>
    <x v="3"/>
    <x v="1"/>
    <s v="Tyre Caza"/>
    <n v="33.264173"/>
    <n v="35.211266999999999"/>
    <s v="No"/>
    <n v="25"/>
    <n v="20"/>
    <n v="45"/>
    <x v="4"/>
    <n v="5560"/>
    <n v="5560"/>
    <n v="0"/>
    <n v="-5"/>
    <x v="0"/>
  </r>
  <r>
    <n v="1685"/>
    <x v="166"/>
    <x v="2"/>
    <x v="4"/>
    <x v="2"/>
    <x v="3"/>
    <x v="1"/>
    <s v="Marjayoun"/>
    <n v="33.35866"/>
    <n v="35.576369"/>
    <s v="No"/>
    <n v="2500"/>
    <n v="2500"/>
    <n v="5000"/>
    <x v="3"/>
    <n v="4760"/>
    <n v="4760"/>
    <n v="0"/>
    <n v="0"/>
    <x v="0"/>
  </r>
  <r>
    <n v="1686"/>
    <x v="112"/>
    <x v="1"/>
    <x v="1"/>
    <x v="1"/>
    <x v="2"/>
    <x v="1"/>
    <s v="Chebaa"/>
    <n v="33.349831999999999"/>
    <n v="35.748932000000003"/>
    <s v="Yes"/>
    <n v="40"/>
    <n v="0"/>
    <n v="40"/>
    <x v="8"/>
    <n v="19710"/>
    <n v="19710"/>
    <n v="0"/>
    <n v="-40"/>
    <x v="0"/>
  </r>
  <r>
    <n v="1687"/>
    <x v="184"/>
    <x v="0"/>
    <x v="1"/>
    <x v="1"/>
    <x v="2"/>
    <x v="1"/>
    <m/>
    <n v="35.421734000000001"/>
    <n v="33.159987000000001"/>
    <s v="No"/>
    <n v="125"/>
    <n v="125"/>
    <n v="250"/>
    <x v="0"/>
    <n v="22100"/>
    <n v="22100"/>
    <n v="0"/>
    <n v="0"/>
    <x v="0"/>
  </r>
  <r>
    <n v="1689"/>
    <x v="218"/>
    <x v="1"/>
    <x v="3"/>
    <x v="1"/>
    <x v="3"/>
    <x v="3"/>
    <m/>
    <n v="5.7607220000000003"/>
    <n v="31.756509999999999"/>
    <s v="Yes"/>
    <n v="234"/>
    <n v="31"/>
    <n v="265"/>
    <x v="8"/>
    <n v="49823.97"/>
    <n v="39859.18"/>
    <n v="-9964.7900000000009"/>
    <n v="-203"/>
    <x v="0"/>
  </r>
  <r>
    <n v="1690"/>
    <x v="219"/>
    <x v="0"/>
    <x v="3"/>
    <x v="1"/>
    <x v="3"/>
    <x v="3"/>
    <s v="Bor"/>
    <n v="6.2047220000000003"/>
    <n v="31.555555999999999"/>
    <s v="Yes"/>
    <n v="18"/>
    <n v="13"/>
    <n v="31"/>
    <x v="6"/>
    <n v="48626.26"/>
    <n v="48626.26"/>
    <n v="0"/>
    <n v="-5"/>
    <x v="0"/>
  </r>
  <r>
    <n v="1691"/>
    <x v="142"/>
    <x v="1"/>
    <x v="3"/>
    <x v="1"/>
    <x v="3"/>
    <x v="3"/>
    <m/>
    <n v="4.8494650000000004"/>
    <n v="31.598452999999999"/>
    <s v="Yes"/>
    <n v="203493"/>
    <n v="164943"/>
    <n v="368436"/>
    <x v="6"/>
    <n v="49837.33"/>
    <n v="39869.86"/>
    <n v="-9967.4700000000012"/>
    <n v="-38550"/>
    <x v="0"/>
  </r>
  <r>
    <n v="1692"/>
    <x v="98"/>
    <x v="3"/>
    <x v="1"/>
    <x v="1"/>
    <x v="3"/>
    <x v="3"/>
    <s v="Malakal"/>
    <n v="9.9803270000000008"/>
    <n v="32.046990000000001"/>
    <s v="Yes"/>
    <n v="528"/>
    <n v="502"/>
    <n v="1030"/>
    <x v="3"/>
    <n v="49514.52"/>
    <n v="39611.620000000003"/>
    <n v="-9902.8999999999942"/>
    <n v="-26"/>
    <x v="0"/>
  </r>
  <r>
    <n v="1693"/>
    <x v="15"/>
    <x v="1"/>
    <x v="1"/>
    <x v="1"/>
    <x v="3"/>
    <x v="3"/>
    <s v="Bentiu"/>
    <n v="9.2252620000000007"/>
    <n v="29.170672"/>
    <s v="Yes"/>
    <n v="273"/>
    <n v="284"/>
    <n v="557"/>
    <x v="3"/>
    <n v="49992.5"/>
    <n v="39994"/>
    <n v="-9998.5"/>
    <n v="11"/>
    <x v="0"/>
  </r>
  <r>
    <n v="1694"/>
    <x v="195"/>
    <x v="1"/>
    <x v="3"/>
    <x v="1"/>
    <x v="3"/>
    <x v="3"/>
    <s v="Rumbek"/>
    <n v="6.56"/>
    <n v="30.51"/>
    <s v="Yes"/>
    <n v="224"/>
    <n v="26"/>
    <n v="250"/>
    <x v="4"/>
    <n v="49874.87"/>
    <n v="39899.9"/>
    <n v="-9974.9700000000012"/>
    <n v="-198"/>
    <x v="0"/>
  </r>
  <r>
    <n v="1695"/>
    <x v="116"/>
    <x v="0"/>
    <x v="1"/>
    <x v="1"/>
    <x v="3"/>
    <x v="3"/>
    <s v="Aweil"/>
    <n v="8.9450280000000006"/>
    <n v="26.376111000000002"/>
    <s v="Yes"/>
    <n v="300"/>
    <n v="200"/>
    <n v="500"/>
    <x v="3"/>
    <n v="49995.17"/>
    <n v="49995.17"/>
    <n v="0"/>
    <n v="-100"/>
    <x v="0"/>
  </r>
  <r>
    <n v="1696"/>
    <x v="34"/>
    <x v="0"/>
    <x v="1"/>
    <x v="1"/>
    <x v="3"/>
    <x v="3"/>
    <s v="Rumbek"/>
    <n v="6.6784030000000003"/>
    <n v="30.415742999999999"/>
    <s v="Yes"/>
    <n v="0"/>
    <n v="24196"/>
    <n v="24196"/>
    <x v="9"/>
    <n v="49914"/>
    <n v="49914"/>
    <n v="0"/>
    <n v="24196"/>
    <x v="0"/>
  </r>
  <r>
    <n v="1697"/>
    <x v="220"/>
    <x v="1"/>
    <x v="1"/>
    <x v="1"/>
    <x v="3"/>
    <x v="3"/>
    <s v="Wau"/>
    <n v="7.3461109999999996"/>
    <n v="28.509499999999999"/>
    <s v="Yes"/>
    <n v="632"/>
    <n v="324"/>
    <n v="956"/>
    <x v="3"/>
    <n v="49408.38"/>
    <n v="39526.699999999997"/>
    <n v="-9881.68"/>
    <n v="-308"/>
    <x v="0"/>
  </r>
  <r>
    <n v="1698"/>
    <x v="221"/>
    <x v="1"/>
    <x v="1"/>
    <x v="1"/>
    <x v="2"/>
    <x v="1"/>
    <m/>
    <n v="35.397289000000001"/>
    <n v="33.205734"/>
    <s v="No"/>
    <n v="1300"/>
    <n v="1400"/>
    <n v="2700"/>
    <x v="0"/>
    <n v="17970"/>
    <n v="17970"/>
    <n v="0"/>
    <n v="100"/>
    <x v="0"/>
  </r>
  <r>
    <n v="1699"/>
    <x v="98"/>
    <x v="3"/>
    <x v="4"/>
    <x v="2"/>
    <x v="2"/>
    <x v="1"/>
    <s v="Tyre Caza"/>
    <n v="33.264173"/>
    <n v="35.211266999999999"/>
    <s v="No"/>
    <n v="3868"/>
    <n v="4549"/>
    <n v="8417"/>
    <x v="3"/>
    <n v="10000"/>
    <n v="5000"/>
    <n v="-5000"/>
    <n v="681"/>
    <x v="0"/>
  </r>
  <r>
    <n v="1700"/>
    <x v="182"/>
    <x v="1"/>
    <x v="0"/>
    <x v="2"/>
    <x v="3"/>
    <x v="1"/>
    <m/>
    <n v="35.657398000000001"/>
    <n v="33.392809999999997"/>
    <s v="No"/>
    <n v="0"/>
    <n v="32"/>
    <n v="32"/>
    <x v="1"/>
    <n v="3925"/>
    <n v="3925"/>
    <n v="0"/>
    <n v="32"/>
    <x v="0"/>
  </r>
  <r>
    <n v="1701"/>
    <x v="98"/>
    <x v="3"/>
    <x v="4"/>
    <x v="2"/>
    <x v="3"/>
    <x v="1"/>
    <s v="Tyre"/>
    <n v="33.264173"/>
    <n v="35.211266999999999"/>
    <s v="No"/>
    <n v="0"/>
    <n v="30"/>
    <n v="30"/>
    <x v="1"/>
    <n v="9850"/>
    <n v="4925"/>
    <n v="-4925"/>
    <n v="30"/>
    <x v="0"/>
  </r>
  <r>
    <n v="1702"/>
    <x v="98"/>
    <x v="3"/>
    <x v="1"/>
    <x v="1"/>
    <x v="2"/>
    <x v="1"/>
    <s v="Naqoura"/>
    <n v="33.109009"/>
    <n v="35.130406999999998"/>
    <s v="No"/>
    <n v="2400"/>
    <n v="2400"/>
    <n v="4800"/>
    <x v="0"/>
    <n v="9850"/>
    <n v="4925"/>
    <n v="-4925"/>
    <n v="0"/>
    <x v="0"/>
  </r>
  <r>
    <n v="1703"/>
    <x v="134"/>
    <x v="1"/>
    <x v="1"/>
    <x v="1"/>
    <x v="2"/>
    <x v="1"/>
    <s v="Tallusah"/>
    <n v="33.229801000000002"/>
    <n v="35.487234999999998"/>
    <s v="No"/>
    <n v="300"/>
    <n v="300"/>
    <n v="600"/>
    <x v="0"/>
    <n v="13035"/>
    <n v="13035"/>
    <n v="0"/>
    <n v="0"/>
    <x v="0"/>
  </r>
  <r>
    <n v="1704"/>
    <x v="108"/>
    <x v="0"/>
    <x v="1"/>
    <x v="1"/>
    <x v="2"/>
    <x v="1"/>
    <m/>
    <n v="35.328347000000001"/>
    <n v="33.186920999999998"/>
    <s v="No"/>
    <n v="72"/>
    <n v="61"/>
    <n v="133"/>
    <x v="3"/>
    <n v="16970"/>
    <n v="16970"/>
    <n v="0"/>
    <n v="-11"/>
    <x v="0"/>
  </r>
  <r>
    <n v="1705"/>
    <x v="222"/>
    <x v="2"/>
    <x v="1"/>
    <x v="1"/>
    <x v="2"/>
    <x v="1"/>
    <m/>
    <n v="35.441896"/>
    <n v="33.252648999999998"/>
    <s v="No"/>
    <n v="1100"/>
    <n v="1100"/>
    <n v="2200"/>
    <x v="0"/>
    <n v="11675"/>
    <n v="11675"/>
    <n v="0"/>
    <n v="0"/>
    <x v="0"/>
  </r>
  <r>
    <n v="1706"/>
    <x v="131"/>
    <x v="0"/>
    <x v="3"/>
    <x v="1"/>
    <x v="3"/>
    <x v="6"/>
    <s v="Bria"/>
    <n v="6.53477"/>
    <n v="21.994738999999999"/>
    <s v="Yes"/>
    <n v="25290"/>
    <n v="25550"/>
    <n v="50840"/>
    <x v="6"/>
    <n v="38955.32"/>
    <n v="31164.26"/>
    <n v="-7791.0600000000013"/>
    <n v="260"/>
    <x v="0"/>
  </r>
  <r>
    <n v="1707"/>
    <x v="53"/>
    <x v="0"/>
    <x v="4"/>
    <x v="1"/>
    <x v="3"/>
    <x v="6"/>
    <s v="Bambari"/>
    <n v="5.7652780000000003"/>
    <n v="20.674167000000001"/>
    <s v="Yes"/>
    <n v="0"/>
    <n v="65000"/>
    <n v="65000"/>
    <x v="1"/>
    <n v="25851.88"/>
    <n v="25851.88"/>
    <n v="0"/>
    <n v="65000"/>
    <x v="0"/>
  </r>
  <r>
    <n v="1708"/>
    <x v="223"/>
    <x v="0"/>
    <x v="1"/>
    <x v="1"/>
    <x v="3"/>
    <x v="6"/>
    <s v="Bria"/>
    <n v="6.53477"/>
    <n v="21.994738999999999"/>
    <s v="Yes"/>
    <n v="11000"/>
    <n v="13500"/>
    <n v="24500"/>
    <x v="0"/>
    <n v="25156.39"/>
    <n v="25156.39"/>
    <n v="0"/>
    <n v="2500"/>
    <x v="0"/>
  </r>
  <r>
    <n v="1709"/>
    <x v="224"/>
    <x v="1"/>
    <x v="1"/>
    <x v="1"/>
    <x v="3"/>
    <x v="6"/>
    <s v="Bria"/>
    <n v="6.53477"/>
    <n v="21.994738999999999"/>
    <s v="Yes"/>
    <n v="0"/>
    <n v="28000"/>
    <n v="28000"/>
    <x v="0"/>
    <n v="14295.7"/>
    <n v="14295.7"/>
    <n v="0"/>
    <n v="28000"/>
    <x v="0"/>
  </r>
  <r>
    <n v="1710"/>
    <x v="225"/>
    <x v="1"/>
    <x v="1"/>
    <x v="1"/>
    <x v="3"/>
    <x v="6"/>
    <s v="Bangui"/>
    <n v="4.3946740000000002"/>
    <n v="18.55819"/>
    <s v="Yes"/>
    <m/>
    <m/>
    <m/>
    <x v="3"/>
    <n v="45281.14"/>
    <n v="45281.14"/>
    <n v="0"/>
    <n v="0"/>
    <x v="0"/>
  </r>
  <r>
    <n v="1711"/>
    <x v="129"/>
    <x v="0"/>
    <x v="4"/>
    <x v="1"/>
    <x v="1"/>
    <x v="6"/>
    <s v="Bria"/>
    <n v="6.53477"/>
    <n v="21.994738999999999"/>
    <s v="Yes"/>
    <n v="1000"/>
    <n v="3500"/>
    <n v="4500"/>
    <x v="1"/>
    <n v="33848.5"/>
    <n v="33848.5"/>
    <n v="0"/>
    <n v="2500"/>
    <x v="0"/>
  </r>
  <r>
    <n v="1712"/>
    <x v="98"/>
    <x v="3"/>
    <x v="1"/>
    <x v="1"/>
    <x v="3"/>
    <x v="6"/>
    <s v="Bossangoa"/>
    <n v="6.4977270000000003"/>
    <n v="17.449940000000002"/>
    <s v="Yes"/>
    <n v="0"/>
    <n v="12000"/>
    <n v="12000"/>
    <x v="5"/>
    <n v="36985.370000000003"/>
    <n v="14794.15"/>
    <n v="-22191.22"/>
    <n v="12000"/>
    <x v="0"/>
  </r>
  <r>
    <n v="1713"/>
    <x v="98"/>
    <x v="3"/>
    <x v="1"/>
    <x v="1"/>
    <x v="3"/>
    <x v="6"/>
    <s v="Bossangoa"/>
    <n v="6.4977270000000003"/>
    <n v="17.449940000000002"/>
    <s v="Yes"/>
    <m/>
    <m/>
    <m/>
    <x v="0"/>
    <n v="46063.79"/>
    <n v="18425.52"/>
    <n v="-27638.27"/>
    <n v="0"/>
    <x v="0"/>
  </r>
  <r>
    <n v="1714"/>
    <x v="98"/>
    <x v="3"/>
    <x v="1"/>
    <x v="1"/>
    <x v="3"/>
    <x v="6"/>
    <s v="Bossangoa"/>
    <n v="6.4977270000000003"/>
    <n v="17.449940000000002"/>
    <s v="Yes"/>
    <m/>
    <m/>
    <m/>
    <x v="3"/>
    <n v="10279.73"/>
    <n v="4111.8900000000003"/>
    <n v="-6167.8399999999992"/>
    <n v="0"/>
    <x v="0"/>
  </r>
  <r>
    <n v="1715"/>
    <x v="98"/>
    <x v="3"/>
    <x v="2"/>
    <x v="0"/>
    <x v="3"/>
    <x v="6"/>
    <s v="Bossangoa"/>
    <n v="6.4977270000000003"/>
    <n v="17.449940000000002"/>
    <s v="Yes"/>
    <m/>
    <m/>
    <m/>
    <x v="0"/>
    <n v="29470.959999999999"/>
    <n v="11788.39"/>
    <n v="-17682.57"/>
    <n v="0"/>
    <x v="0"/>
  </r>
  <r>
    <n v="1716"/>
    <x v="226"/>
    <x v="1"/>
    <x v="1"/>
    <x v="1"/>
    <x v="3"/>
    <x v="6"/>
    <m/>
    <n v="5.3956"/>
    <n v="26.491700000000002"/>
    <s v="Yes"/>
    <n v="0"/>
    <n v="12422"/>
    <n v="12422"/>
    <x v="1"/>
    <n v="47325.94"/>
    <n v="18930.38"/>
    <n v="-28395.56"/>
    <n v="12422"/>
    <x v="0"/>
  </r>
  <r>
    <n v="1717"/>
    <x v="98"/>
    <x v="3"/>
    <x v="1"/>
    <x v="1"/>
    <x v="3"/>
    <x v="6"/>
    <m/>
    <n v="5.3956"/>
    <n v="26.491700000000002"/>
    <s v="Yes"/>
    <n v="19000"/>
    <n v="22000"/>
    <n v="41000"/>
    <x v="4"/>
    <n v="45444"/>
    <n v="18177.599999999999"/>
    <n v="-27266.400000000001"/>
    <n v="3000"/>
    <x v="0"/>
  </r>
  <r>
    <n v="1718"/>
    <x v="227"/>
    <x v="1"/>
    <x v="3"/>
    <x v="1"/>
    <x v="3"/>
    <x v="6"/>
    <m/>
    <n v="5.3956"/>
    <n v="26.491700000000002"/>
    <s v="Yes"/>
    <n v="20000"/>
    <n v="25000"/>
    <n v="45000"/>
    <x v="2"/>
    <n v="46321.51"/>
    <n v="18528.599999999999"/>
    <n v="-27792.910000000003"/>
    <n v="5000"/>
    <x v="0"/>
  </r>
  <r>
    <n v="1719"/>
    <x v="102"/>
    <x v="2"/>
    <x v="1"/>
    <x v="1"/>
    <x v="3"/>
    <x v="6"/>
    <s v="Bangui"/>
    <n v="4.3946740000000002"/>
    <n v="18.55819"/>
    <s v="Yes"/>
    <m/>
    <m/>
    <m/>
    <x v="4"/>
    <n v="10077.01"/>
    <n v="10077.01"/>
    <n v="0"/>
    <n v="0"/>
    <x v="0"/>
  </r>
  <r>
    <n v="1720"/>
    <x v="98"/>
    <x v="3"/>
    <x v="3"/>
    <x v="1"/>
    <x v="3"/>
    <x v="6"/>
    <s v="Bangui"/>
    <n v="4.3946740000000002"/>
    <n v="18.55819"/>
    <s v="Yes"/>
    <m/>
    <m/>
    <m/>
    <x v="5"/>
    <n v="47910.11"/>
    <n v="19164.04"/>
    <n v="-28746.07"/>
    <n v="0"/>
    <x v="0"/>
  </r>
  <r>
    <n v="1721"/>
    <x v="79"/>
    <x v="2"/>
    <x v="1"/>
    <x v="4"/>
    <x v="3"/>
    <x v="6"/>
    <s v="Bangui"/>
    <n v="4.3946740000000002"/>
    <n v="18.55819"/>
    <s v="Yes"/>
    <m/>
    <m/>
    <m/>
    <x v="5"/>
    <n v="45094.34"/>
    <n v="45094.34"/>
    <n v="0"/>
    <n v="0"/>
    <x v="0"/>
  </r>
  <r>
    <n v="1722"/>
    <x v="170"/>
    <x v="0"/>
    <x v="3"/>
    <x v="1"/>
    <x v="3"/>
    <x v="6"/>
    <s v="Bangui"/>
    <n v="4.3946740000000002"/>
    <n v="18.55819"/>
    <s v="Yes"/>
    <m/>
    <m/>
    <m/>
    <x v="5"/>
    <n v="48456.45"/>
    <n v="48456.45"/>
    <n v="0"/>
    <n v="0"/>
    <x v="0"/>
  </r>
  <r>
    <n v="1723"/>
    <x v="98"/>
    <x v="3"/>
    <x v="3"/>
    <x v="1"/>
    <x v="3"/>
    <x v="6"/>
    <s v="Bangui"/>
    <n v="4.3946740000000002"/>
    <n v="18.55819"/>
    <s v="Yes"/>
    <n v="1013"/>
    <n v="1012"/>
    <n v="2025"/>
    <x v="5"/>
    <n v="38265.97"/>
    <n v="15306.39"/>
    <n v="-22959.58"/>
    <n v="-1"/>
    <x v="0"/>
  </r>
  <r>
    <n v="1724"/>
    <x v="228"/>
    <x v="1"/>
    <x v="1"/>
    <x v="1"/>
    <x v="3"/>
    <x v="6"/>
    <s v="Bria"/>
    <n v="6.53477"/>
    <n v="21.994738999999999"/>
    <s v="Yes"/>
    <n v="0"/>
    <n v="500"/>
    <n v="500"/>
    <x v="1"/>
    <n v="16810.57"/>
    <n v="16810.57"/>
    <n v="0"/>
    <n v="500"/>
    <x v="0"/>
  </r>
  <r>
    <n v="1725"/>
    <x v="81"/>
    <x v="0"/>
    <x v="4"/>
    <x v="1"/>
    <x v="3"/>
    <x v="6"/>
    <s v="Kaga-Bandoro"/>
    <n v="6.9960370000000003"/>
    <n v="19.185032"/>
    <s v="Yes"/>
    <m/>
    <m/>
    <m/>
    <x v="0"/>
    <n v="41584.5"/>
    <n v="16633.8"/>
    <n v="-24950.7"/>
    <n v="0"/>
    <x v="0"/>
  </r>
  <r>
    <n v="1726"/>
    <x v="74"/>
    <x v="0"/>
    <x v="4"/>
    <x v="1"/>
    <x v="3"/>
    <x v="6"/>
    <s v="Kaga-Bandoro"/>
    <n v="6.9960370000000003"/>
    <n v="19.185032"/>
    <s v="Yes"/>
    <m/>
    <m/>
    <m/>
    <x v="4"/>
    <n v="47658.559999999998"/>
    <n v="19063.419999999998"/>
    <n v="-28595.14"/>
    <n v="0"/>
    <x v="0"/>
  </r>
  <r>
    <n v="1727"/>
    <x v="229"/>
    <x v="1"/>
    <x v="3"/>
    <x v="1"/>
    <x v="3"/>
    <x v="6"/>
    <s v="Kaga-Bandoro"/>
    <n v="6.9960370000000003"/>
    <n v="19.185032"/>
    <s v="Yes"/>
    <n v="25548"/>
    <n v="38321"/>
    <n v="63869"/>
    <x v="0"/>
    <n v="41556.18"/>
    <n v="41556.18"/>
    <n v="0"/>
    <n v="12773"/>
    <x v="0"/>
  </r>
  <r>
    <n v="1728"/>
    <x v="230"/>
    <x v="1"/>
    <x v="1"/>
    <x v="1"/>
    <x v="3"/>
    <x v="6"/>
    <s v="Kaga-Bandoro"/>
    <n v="6.9960370000000003"/>
    <n v="19.185032"/>
    <s v="Yes"/>
    <m/>
    <m/>
    <m/>
    <x v="2"/>
    <n v="41977.04"/>
    <n v="41977.04"/>
    <n v="0"/>
    <n v="0"/>
    <x v="0"/>
  </r>
  <r>
    <n v="1729"/>
    <x v="179"/>
    <x v="1"/>
    <x v="1"/>
    <x v="1"/>
    <x v="3"/>
    <x v="6"/>
    <s v="Kaga-Bandoro"/>
    <n v="6.9960370000000003"/>
    <n v="19.185032"/>
    <s v="Yes"/>
    <n v="0"/>
    <n v="2500"/>
    <n v="2500"/>
    <x v="0"/>
    <n v="41740.629999999997"/>
    <n v="41740.629999999997"/>
    <n v="0"/>
    <n v="2500"/>
    <x v="0"/>
  </r>
  <r>
    <n v="1730"/>
    <x v="98"/>
    <x v="3"/>
    <x v="3"/>
    <x v="1"/>
    <x v="3"/>
    <x v="6"/>
    <s v="Kaga-Bandoro"/>
    <n v="6.9960370000000003"/>
    <n v="19.185032"/>
    <s v="Yes"/>
    <n v="0"/>
    <n v="12300"/>
    <n v="12300"/>
    <x v="0"/>
    <n v="41875.120000000003"/>
    <n v="16750.05"/>
    <n v="-25125.070000000003"/>
    <n v="12300"/>
    <x v="0"/>
  </r>
  <r>
    <n v="1731"/>
    <x v="231"/>
    <x v="1"/>
    <x v="4"/>
    <x v="1"/>
    <x v="3"/>
    <x v="6"/>
    <s v="Kaga-Bandoro"/>
    <n v="6.9960370000000003"/>
    <n v="19.185032"/>
    <s v="Yes"/>
    <n v="0"/>
    <n v="90"/>
    <n v="90"/>
    <x v="1"/>
    <n v="30944.89"/>
    <n v="30944.89"/>
    <n v="0"/>
    <n v="90"/>
    <x v="0"/>
  </r>
  <r>
    <n v="1732"/>
    <x v="98"/>
    <x v="3"/>
    <x v="4"/>
    <x v="1"/>
    <x v="3"/>
    <x v="6"/>
    <s v="Bambari"/>
    <n v="5.7652780000000003"/>
    <n v="20.674167000000001"/>
    <s v="Yes"/>
    <n v="0"/>
    <n v="1125"/>
    <n v="1125"/>
    <x v="1"/>
    <n v="40670.639999999999"/>
    <n v="16268.25"/>
    <n v="-24402.39"/>
    <n v="1125"/>
    <x v="0"/>
  </r>
  <r>
    <n v="1733"/>
    <x v="232"/>
    <x v="1"/>
    <x v="4"/>
    <x v="1"/>
    <x v="3"/>
    <x v="6"/>
    <s v="Bambari"/>
    <n v="5.7652780000000003"/>
    <n v="20.674167000000001"/>
    <s v="Yes"/>
    <n v="0"/>
    <n v="3000"/>
    <n v="3000"/>
    <x v="0"/>
    <n v="28734.04"/>
    <n v="28734.04"/>
    <n v="0"/>
    <n v="3000"/>
    <x v="0"/>
  </r>
  <r>
    <n v="1734"/>
    <x v="171"/>
    <x v="1"/>
    <x v="3"/>
    <x v="1"/>
    <x v="3"/>
    <x v="6"/>
    <s v="Berberati"/>
    <n v="4.2613890000000003"/>
    <n v="15.789444"/>
    <s v="Yes"/>
    <n v="0"/>
    <n v="2000"/>
    <n v="2000"/>
    <x v="6"/>
    <n v="38787.839999999997"/>
    <n v="15921.76"/>
    <n v="-22866.079999999994"/>
    <n v="2000"/>
    <x v="0"/>
  </r>
  <r>
    <n v="1735"/>
    <x v="98"/>
    <x v="3"/>
    <x v="4"/>
    <x v="1"/>
    <x v="3"/>
    <x v="6"/>
    <s v="Berberati"/>
    <n v="4.2613890000000003"/>
    <n v="15.789444"/>
    <s v="Yes"/>
    <n v="0"/>
    <n v="5000"/>
    <n v="5000"/>
    <x v="1"/>
    <n v="40829.18"/>
    <n v="34254.93"/>
    <n v="-6574.25"/>
    <n v="5000"/>
    <x v="0"/>
  </r>
  <r>
    <n v="1736"/>
    <x v="98"/>
    <x v="3"/>
    <x v="4"/>
    <x v="1"/>
    <x v="3"/>
    <x v="6"/>
    <s v="Berberati"/>
    <n v="4.2613890000000003"/>
    <n v="15.789444"/>
    <s v="Yes"/>
    <n v="0"/>
    <n v="5000"/>
    <n v="5000"/>
    <x v="1"/>
    <n v="40829.18"/>
    <n v="34254.93"/>
    <n v="-6574.25"/>
    <n v="5000"/>
    <x v="0"/>
  </r>
  <r>
    <n v="1737"/>
    <x v="233"/>
    <x v="1"/>
    <x v="1"/>
    <x v="1"/>
    <x v="3"/>
    <x v="6"/>
    <s v="Berberati"/>
    <n v="4.2613890000000003"/>
    <n v="15.789444"/>
    <s v="Yes"/>
    <m/>
    <m/>
    <m/>
    <x v="0"/>
    <n v="37537.99"/>
    <n v="37537.99"/>
    <n v="0"/>
    <n v="0"/>
    <x v="0"/>
  </r>
  <r>
    <n v="1738"/>
    <x v="98"/>
    <x v="3"/>
    <x v="2"/>
    <x v="1"/>
    <x v="3"/>
    <x v="6"/>
    <s v="NDele"/>
    <n v="8.4091670000000001"/>
    <n v="20.653055999999999"/>
    <s v="Yes"/>
    <n v="7105"/>
    <n v="5600"/>
    <n v="12705"/>
    <x v="0"/>
    <n v="39566.19"/>
    <n v="15826.47"/>
    <n v="-23739.72"/>
    <n v="-1505"/>
    <x v="0"/>
  </r>
  <r>
    <n v="1739"/>
    <x v="98"/>
    <x v="3"/>
    <x v="1"/>
    <x v="1"/>
    <x v="3"/>
    <x v="6"/>
    <s v="NDele"/>
    <n v="8.4091670000000001"/>
    <n v="20.653055999999999"/>
    <s v="Yes"/>
    <n v="105"/>
    <n v="45"/>
    <n v="150"/>
    <x v="3"/>
    <n v="49276.14"/>
    <n v="0"/>
    <n v="-49276.14"/>
    <n v="-60"/>
    <x v="0"/>
  </r>
  <r>
    <n v="1740"/>
    <x v="98"/>
    <x v="3"/>
    <x v="4"/>
    <x v="4"/>
    <x v="3"/>
    <x v="6"/>
    <s v="NDele"/>
    <n v="8.4091670000000001"/>
    <n v="20.653055999999999"/>
    <s v="Yes"/>
    <n v="6"/>
    <n v="253"/>
    <n v="259"/>
    <x v="1"/>
    <n v="42816.51"/>
    <n v="17126.599999999999"/>
    <n v="-25689.910000000003"/>
    <n v="247"/>
    <x v="0"/>
  </r>
  <r>
    <n v="1741"/>
    <x v="98"/>
    <x v="3"/>
    <x v="3"/>
    <x v="1"/>
    <x v="3"/>
    <x v="6"/>
    <s v="Bangassou"/>
    <n v="4.7378609999999997"/>
    <n v="22.816509"/>
    <s v="Yes"/>
    <m/>
    <m/>
    <m/>
    <x v="6"/>
    <n v="42025.38"/>
    <n v="35205.699999999997"/>
    <n v="-6819.68"/>
    <n v="0"/>
    <x v="0"/>
  </r>
  <r>
    <n v="1742"/>
    <x v="98"/>
    <x v="3"/>
    <x v="1"/>
    <x v="1"/>
    <x v="3"/>
    <x v="6"/>
    <s v="Bossangoa"/>
    <n v="6.4977270000000003"/>
    <n v="17.449940000000002"/>
    <s v="Yes"/>
    <n v="42500"/>
    <n v="42500"/>
    <n v="85000"/>
    <x v="2"/>
    <n v="3698.32"/>
    <n v="1474.77"/>
    <n v="-2223.5500000000002"/>
    <n v="0"/>
    <x v="0"/>
  </r>
  <r>
    <n v="1743"/>
    <x v="234"/>
    <x v="2"/>
    <x v="1"/>
    <x v="1"/>
    <x v="3"/>
    <x v="4"/>
    <m/>
    <n v="-6.3498299999999999"/>
    <n v="32.337249999999997"/>
    <s v="Yes"/>
    <n v="32"/>
    <n v="18"/>
    <n v="50"/>
    <x v="0"/>
    <n v="49409"/>
    <n v="49409"/>
    <n v="0"/>
    <n v="-14"/>
    <x v="0"/>
  </r>
  <r>
    <n v="1744"/>
    <x v="234"/>
    <x v="2"/>
    <x v="1"/>
    <x v="1"/>
    <x v="3"/>
    <x v="4"/>
    <m/>
    <n v="-6.3498299999999999"/>
    <n v="32.337249999999997"/>
    <s v="Yes"/>
    <n v="33"/>
    <n v="12"/>
    <n v="45"/>
    <x v="0"/>
    <n v="47826"/>
    <n v="47826"/>
    <n v="0"/>
    <n v="-21"/>
    <x v="0"/>
  </r>
  <r>
    <n v="1745"/>
    <x v="234"/>
    <x v="2"/>
    <x v="4"/>
    <x v="1"/>
    <x v="3"/>
    <x v="4"/>
    <s v="Djugu"/>
    <n v="1.969225"/>
    <n v="30.501999999999999"/>
    <s v="Yes"/>
    <n v="60"/>
    <n v="40"/>
    <n v="100"/>
    <x v="2"/>
    <n v="49706"/>
    <n v="49706"/>
    <n v="0"/>
    <n v="-20"/>
    <x v="0"/>
  </r>
  <r>
    <n v="1746"/>
    <x v="234"/>
    <x v="2"/>
    <x v="3"/>
    <x v="1"/>
    <x v="3"/>
    <x v="4"/>
    <s v="Masisi"/>
    <n v="1.3984000000000001"/>
    <n v="28.815999999999999"/>
    <s v="Yes"/>
    <n v="38"/>
    <n v="7"/>
    <n v="45"/>
    <x v="2"/>
    <n v="49888"/>
    <n v="49888"/>
    <n v="0"/>
    <n v="-31"/>
    <x v="0"/>
  </r>
  <r>
    <n v="1747"/>
    <x v="29"/>
    <x v="0"/>
    <x v="3"/>
    <x v="1"/>
    <x v="3"/>
    <x v="4"/>
    <s v="Bukavu"/>
    <n v="2.5123000000000002"/>
    <n v="28.847999999999999"/>
    <s v="No"/>
    <n v="600000"/>
    <n v="500000"/>
    <n v="1100000"/>
    <x v="6"/>
    <n v="48244"/>
    <n v="48244"/>
    <n v="0"/>
    <n v="-100000"/>
    <x v="0"/>
  </r>
  <r>
    <n v="1748"/>
    <x v="29"/>
    <x v="0"/>
    <x v="0"/>
    <x v="1"/>
    <x v="1"/>
    <x v="4"/>
    <s v="Shabunda"/>
    <n v="2.6943000000000001"/>
    <n v="27.344000000000001"/>
    <s v="No"/>
    <n v="400"/>
    <n v="500"/>
    <n v="900"/>
    <x v="0"/>
    <n v="11780"/>
    <n v="11780"/>
    <n v="0"/>
    <n v="100"/>
    <x v="0"/>
  </r>
  <r>
    <n v="1749"/>
    <x v="29"/>
    <x v="0"/>
    <x v="3"/>
    <x v="1"/>
    <x v="3"/>
    <x v="4"/>
    <s v="Bunia"/>
    <n v="1.5743"/>
    <n v="30.239699999999999"/>
    <s v="No"/>
    <n v="1210"/>
    <n v="50"/>
    <n v="1260"/>
    <x v="2"/>
    <n v="50000"/>
    <n v="20000"/>
    <n v="-30000"/>
    <n v="-1160"/>
    <x v="0"/>
  </r>
  <r>
    <n v="1750"/>
    <x v="29"/>
    <x v="0"/>
    <x v="3"/>
    <x v="1"/>
    <x v="3"/>
    <x v="4"/>
    <s v="Kabinda"/>
    <n v="6.1374000000000004"/>
    <n v="24.488600000000002"/>
    <s v="No"/>
    <n v="240"/>
    <n v="50"/>
    <n v="290"/>
    <x v="1"/>
    <n v="49825.7"/>
    <n v="49825.7"/>
    <n v="0"/>
    <n v="-190"/>
    <x v="0"/>
  </r>
  <r>
    <n v="1751"/>
    <x v="29"/>
    <x v="0"/>
    <x v="1"/>
    <x v="1"/>
    <x v="3"/>
    <x v="4"/>
    <s v="Kibumba"/>
    <n v="3"/>
    <n v="28.466699999999999"/>
    <s v="No"/>
    <n v="18"/>
    <n v="4"/>
    <n v="22"/>
    <x v="2"/>
    <n v="50000"/>
    <n v="40000"/>
    <n v="-10000"/>
    <n v="-14"/>
    <x v="0"/>
  </r>
  <r>
    <n v="1752"/>
    <x v="29"/>
    <x v="0"/>
    <x v="1"/>
    <x v="1"/>
    <x v="3"/>
    <x v="4"/>
    <m/>
    <n v="-4.0335000000000001"/>
    <n v="21.7501"/>
    <s v="Yes"/>
    <n v="7550"/>
    <n v="27450"/>
    <n v="35000"/>
    <x v="0"/>
    <n v="20170"/>
    <n v="16136"/>
    <n v="-4034"/>
    <n v="19900"/>
    <x v="0"/>
  </r>
  <r>
    <n v="1753"/>
    <x v="29"/>
    <x v="0"/>
    <x v="1"/>
    <x v="1"/>
    <x v="3"/>
    <x v="4"/>
    <s v="Nyanzale"/>
    <n v="1.0234000000000001"/>
    <n v="29.1129"/>
    <s v="Yes"/>
    <n v="2269"/>
    <n v="4185"/>
    <n v="6454"/>
    <x v="0"/>
    <n v="9655"/>
    <n v="9655"/>
    <n v="0"/>
    <n v="1916"/>
    <x v="0"/>
  </r>
  <r>
    <n v="1754"/>
    <x v="29"/>
    <x v="0"/>
    <x v="0"/>
    <x v="1"/>
    <x v="1"/>
    <x v="4"/>
    <m/>
    <n v="1.3962000000000001"/>
    <n v="30.424600000000002"/>
    <s v="No"/>
    <n v="60000"/>
    <n v="140000"/>
    <n v="200000"/>
    <x v="0"/>
    <n v="16996.13"/>
    <n v="8498"/>
    <n v="-8498.130000000001"/>
    <n v="80000"/>
    <x v="0"/>
  </r>
  <r>
    <n v="1755"/>
    <x v="29"/>
    <x v="0"/>
    <x v="4"/>
    <x v="3"/>
    <x v="3"/>
    <x v="4"/>
    <s v="Biakatu"/>
    <n v="0.51973000000000003"/>
    <n v="29.153086999999999"/>
    <s v="Yes"/>
    <n v="85"/>
    <n v="15"/>
    <n v="100"/>
    <x v="7"/>
    <n v="8993"/>
    <n v="8993"/>
    <n v="0"/>
    <n v="-70"/>
    <x v="0"/>
  </r>
  <r>
    <n v="1756"/>
    <x v="29"/>
    <x v="0"/>
    <x v="4"/>
    <x v="3"/>
    <x v="3"/>
    <x v="4"/>
    <s v="Goma"/>
    <n v="-7.0582159999999998"/>
    <n v="29.780774999999998"/>
    <s v="No"/>
    <n v="8800"/>
    <n v="14000"/>
    <n v="22800"/>
    <x v="7"/>
    <n v="50000"/>
    <n v="50000"/>
    <n v="0"/>
    <n v="5200"/>
    <x v="0"/>
  </r>
  <r>
    <n v="1757"/>
    <x v="98"/>
    <x v="3"/>
    <x v="1"/>
    <x v="1"/>
    <x v="3"/>
    <x v="4"/>
    <m/>
    <n v="-6.3498299999999999"/>
    <n v="32.337249999999997"/>
    <s v="Yes"/>
    <n v="15467"/>
    <n v="4488"/>
    <n v="19955"/>
    <x v="0"/>
    <n v="47050.2"/>
    <n v="37840"/>
    <n v="-9210.1999999999971"/>
    <n v="-10979"/>
    <x v="0"/>
  </r>
  <r>
    <n v="1758"/>
    <x v="235"/>
    <x v="1"/>
    <x v="1"/>
    <x v="1"/>
    <x v="3"/>
    <x v="4"/>
    <s v="Rutsuru"/>
    <n v="1.1856"/>
    <n v="29.446999999999999"/>
    <s v="Yes"/>
    <n v="6"/>
    <n v="213"/>
    <n v="219"/>
    <x v="3"/>
    <n v="50000"/>
    <n v="50000"/>
    <n v="0"/>
    <n v="207"/>
    <x v="0"/>
  </r>
  <r>
    <n v="1759"/>
    <x v="236"/>
    <x v="0"/>
    <x v="1"/>
    <x v="1"/>
    <x v="3"/>
    <x v="3"/>
    <s v="Torit"/>
    <n v="5.7042219999999997"/>
    <n v="34.564746999999997"/>
    <s v="Yes"/>
    <n v="577"/>
    <n v="166"/>
    <n v="743"/>
    <x v="0"/>
    <n v="49792.76"/>
    <n v="39834.21"/>
    <n v="-9958.5500000000029"/>
    <n v="-411"/>
    <x v="0"/>
  </r>
  <r>
    <n v="1760"/>
    <x v="115"/>
    <x v="0"/>
    <x v="1"/>
    <x v="1"/>
    <x v="3"/>
    <x v="3"/>
    <s v="Yambio"/>
    <n v="5.0553860000000004"/>
    <n v="27.506111000000001"/>
    <s v="Yes"/>
    <n v="185"/>
    <n v="115"/>
    <n v="300"/>
    <x v="3"/>
    <n v="48246.2"/>
    <n v="48246.2"/>
    <n v="0"/>
    <n v="-70"/>
    <x v="0"/>
  </r>
  <r>
    <n v="1761"/>
    <x v="16"/>
    <x v="0"/>
    <x v="2"/>
    <x v="1"/>
    <x v="3"/>
    <x v="3"/>
    <s v="Bor"/>
    <n v="7.7652770000000002"/>
    <n v="33.003591999999998"/>
    <s v="Yes"/>
    <n v="75314"/>
    <n v="60896"/>
    <n v="136210"/>
    <x v="1"/>
    <n v="49993"/>
    <n v="49993"/>
    <n v="0"/>
    <n v="-14418"/>
    <x v="0"/>
  </r>
  <r>
    <n v="1762"/>
    <x v="170"/>
    <x v="0"/>
    <x v="3"/>
    <x v="1"/>
    <x v="3"/>
    <x v="3"/>
    <s v="Kuajok"/>
    <n v="9.0863890000000005"/>
    <n v="28.430833"/>
    <s v="Yes"/>
    <n v="10"/>
    <n v="2"/>
    <n v="12"/>
    <x v="6"/>
    <n v="49998"/>
    <n v="49998"/>
    <n v="0"/>
    <n v="-8"/>
    <x v="0"/>
  </r>
  <r>
    <n v="1763"/>
    <x v="236"/>
    <x v="0"/>
    <x v="1"/>
    <x v="1"/>
    <x v="3"/>
    <x v="3"/>
    <s v="Yambio"/>
    <n v="4.6500000000000004"/>
    <n v="28.53"/>
    <s v="Yes"/>
    <n v="282"/>
    <n v="268"/>
    <n v="550"/>
    <x v="3"/>
    <n v="49790.11"/>
    <n v="49790.11"/>
    <n v="0"/>
    <n v="-14"/>
    <x v="0"/>
  </r>
  <r>
    <n v="1764"/>
    <x v="189"/>
    <x v="0"/>
    <x v="1"/>
    <x v="1"/>
    <x v="3"/>
    <x v="3"/>
    <s v="Wau"/>
    <n v="8.4662679999999995"/>
    <n v="25.67643"/>
    <s v="Yes"/>
    <n v="147"/>
    <n v="153"/>
    <n v="300"/>
    <x v="3"/>
    <n v="49969.82"/>
    <n v="49969.82"/>
    <n v="0"/>
    <n v="6"/>
    <x v="0"/>
  </r>
  <r>
    <n v="1765"/>
    <x v="113"/>
    <x v="0"/>
    <x v="4"/>
    <x v="1"/>
    <x v="3"/>
    <x v="3"/>
    <s v="Wau"/>
    <n v="8.473274"/>
    <n v="25.673544"/>
    <s v="Yes"/>
    <n v="950"/>
    <n v="650"/>
    <n v="1600"/>
    <x v="4"/>
    <n v="49844"/>
    <n v="49844"/>
    <n v="0"/>
    <n v="-300"/>
    <x v="0"/>
  </r>
  <r>
    <n v="1766"/>
    <x v="237"/>
    <x v="1"/>
    <x v="3"/>
    <x v="1"/>
    <x v="3"/>
    <x v="3"/>
    <s v="Bentiu"/>
    <n v="9.2993500000000004"/>
    <n v="29.789394999999999"/>
    <s v="Yes"/>
    <n v="20"/>
    <n v="4"/>
    <n v="24"/>
    <x v="6"/>
    <n v="49484.23"/>
    <n v="49484.23"/>
    <n v="0"/>
    <n v="-16"/>
    <x v="0"/>
  </r>
  <r>
    <n v="1767"/>
    <x v="37"/>
    <x v="0"/>
    <x v="3"/>
    <x v="1"/>
    <x v="3"/>
    <x v="3"/>
    <s v="Wau"/>
    <n v="7.6862750000000002"/>
    <n v="27.990874999999999"/>
    <s v="Yes"/>
    <n v="13500"/>
    <n v="16500"/>
    <n v="30000"/>
    <x v="0"/>
    <n v="49998"/>
    <n v="49998"/>
    <n v="0"/>
    <n v="3000"/>
    <x v="0"/>
  </r>
  <r>
    <n v="1768"/>
    <x v="236"/>
    <x v="0"/>
    <x v="1"/>
    <x v="1"/>
    <x v="3"/>
    <x v="3"/>
    <s v="Yambio"/>
    <n v="5.2578060000000004"/>
    <n v="30.211832999999999"/>
    <s v="Yes"/>
    <n v="680"/>
    <n v="1320"/>
    <n v="2000"/>
    <x v="1"/>
    <n v="50000"/>
    <n v="50000"/>
    <n v="0"/>
    <n v="640"/>
    <x v="0"/>
  </r>
  <r>
    <n v="1769"/>
    <x v="68"/>
    <x v="0"/>
    <x v="1"/>
    <x v="1"/>
    <x v="3"/>
    <x v="3"/>
    <m/>
    <n v="8.9809900000000003"/>
    <n v="27.523790000000002"/>
    <s v="Yes"/>
    <n v="356"/>
    <n v="368"/>
    <n v="724"/>
    <x v="3"/>
    <n v="49969.97"/>
    <n v="49969.97"/>
    <n v="0"/>
    <n v="12"/>
    <x v="0"/>
  </r>
  <r>
    <n v="1770"/>
    <x v="160"/>
    <x v="0"/>
    <x v="3"/>
    <x v="1"/>
    <x v="3"/>
    <x v="3"/>
    <m/>
    <n v="8.7586110000000001"/>
    <n v="27.362221999999999"/>
    <s v="Yes"/>
    <n v="41"/>
    <n v="62"/>
    <n v="103"/>
    <x v="8"/>
    <n v="49999.199999999997"/>
    <n v="49999.199999999997"/>
    <n v="0"/>
    <n v="21"/>
    <x v="0"/>
  </r>
  <r>
    <n v="1771"/>
    <x v="201"/>
    <x v="0"/>
    <x v="3"/>
    <x v="1"/>
    <x v="3"/>
    <x v="3"/>
    <m/>
    <n v="4.0916670000000002"/>
    <n v="30.676283000000002"/>
    <s v="Yes"/>
    <n v="0"/>
    <n v="14"/>
    <n v="14"/>
    <x v="3"/>
    <n v="49280"/>
    <n v="49280"/>
    <n v="0"/>
    <n v="14"/>
    <x v="0"/>
  </r>
  <r>
    <n v="1772"/>
    <x v="201"/>
    <x v="0"/>
    <x v="1"/>
    <x v="1"/>
    <x v="3"/>
    <x v="3"/>
    <s v="Torit"/>
    <n v="5.7292820000000004"/>
    <n v="37.509"/>
    <s v="Yes"/>
    <n v="0"/>
    <n v="3420"/>
    <n v="3420"/>
    <x v="1"/>
    <n v="49419"/>
    <n v="49419"/>
    <n v="0"/>
    <n v="3420"/>
    <x v="0"/>
  </r>
  <r>
    <n v="1773"/>
    <x v="238"/>
    <x v="0"/>
    <x v="1"/>
    <x v="1"/>
    <x v="3"/>
    <x v="3"/>
    <s v="Yambio"/>
    <n v="4.3966820000000002"/>
    <n v="28.211575"/>
    <s v="Yes"/>
    <n v="251"/>
    <n v="321"/>
    <n v="572"/>
    <x v="3"/>
    <n v="49470.77"/>
    <n v="49470.77"/>
    <n v="0"/>
    <n v="70"/>
    <x v="0"/>
  </r>
  <r>
    <n v="1774"/>
    <x v="56"/>
    <x v="0"/>
    <x v="3"/>
    <x v="1"/>
    <x v="3"/>
    <x v="3"/>
    <m/>
    <n v="4.8655629999999999"/>
    <n v="31.465229999999998"/>
    <s v="Yes"/>
    <n v="7000"/>
    <n v="9000"/>
    <n v="16000"/>
    <x v="9"/>
    <n v="49980"/>
    <n v="49980"/>
    <n v="0"/>
    <n v="2000"/>
    <x v="0"/>
  </r>
  <r>
    <n v="1775"/>
    <x v="98"/>
    <x v="3"/>
    <x v="3"/>
    <x v="1"/>
    <x v="3"/>
    <x v="3"/>
    <s v="Lere"/>
    <n v="8.3033439999999992"/>
    <n v="30.142219000000001"/>
    <s v="Yes"/>
    <n v="25255"/>
    <n v="26285"/>
    <n v="51540"/>
    <x v="7"/>
    <n v="49988"/>
    <n v="39990.400000000001"/>
    <n v="-9997.5999999999985"/>
    <n v="1030"/>
    <x v="0"/>
  </r>
  <r>
    <n v="1776"/>
    <x v="44"/>
    <x v="0"/>
    <x v="1"/>
    <x v="1"/>
    <x v="3"/>
    <x v="3"/>
    <s v="Malakal"/>
    <n v="9.3045500000000008"/>
    <n v="32.074550000000002"/>
    <s v="Yes"/>
    <n v="416"/>
    <n v="362"/>
    <n v="778"/>
    <x v="9"/>
    <n v="49239"/>
    <n v="49239"/>
    <n v="0"/>
    <n v="-54"/>
    <x v="0"/>
  </r>
  <r>
    <n v="1777"/>
    <x v="52"/>
    <x v="0"/>
    <x v="3"/>
    <x v="1"/>
    <x v="3"/>
    <x v="3"/>
    <s v="Kuajok"/>
    <n v="9.2213879999999993"/>
    <n v="28.623332000000001"/>
    <s v="Yes"/>
    <n v="72895"/>
    <n v="76787"/>
    <n v="149682"/>
    <x v="6"/>
    <n v="49900"/>
    <n v="49900"/>
    <n v="0"/>
    <n v="3892"/>
    <x v="0"/>
  </r>
  <r>
    <n v="1778"/>
    <x v="239"/>
    <x v="0"/>
    <x v="3"/>
    <x v="1"/>
    <x v="3"/>
    <x v="3"/>
    <s v="Bor"/>
    <n v="6.1803039999999996"/>
    <n v="31.816203999999999"/>
    <s v="Yes"/>
    <n v="39"/>
    <n v="21"/>
    <n v="60"/>
    <x v="6"/>
    <n v="49441"/>
    <n v="49441"/>
    <n v="0"/>
    <n v="-18"/>
    <x v="0"/>
  </r>
  <r>
    <n v="1779"/>
    <x v="52"/>
    <x v="0"/>
    <x v="4"/>
    <x v="1"/>
    <x v="3"/>
    <x v="3"/>
    <s v="Kuajok"/>
    <n v="8.9949999999999992"/>
    <n v="28.303888000000001"/>
    <s v="Yes"/>
    <n v="0"/>
    <n v="20"/>
    <n v="20"/>
    <x v="1"/>
    <n v="49835"/>
    <n v="49835"/>
    <n v="0"/>
    <n v="20"/>
    <x v="0"/>
  </r>
  <r>
    <n v="1780"/>
    <x v="104"/>
    <x v="2"/>
    <x v="1"/>
    <x v="1"/>
    <x v="2"/>
    <x v="0"/>
    <s v="Mopti"/>
    <m/>
    <m/>
    <s v="Yes"/>
    <n v="5"/>
    <n v="2"/>
    <n v="7"/>
    <x v="2"/>
    <n v="43068.13"/>
    <n v="34454.51"/>
    <n v="-8613.6199999999953"/>
    <n v="-3"/>
    <x v="0"/>
  </r>
  <r>
    <n v="1781"/>
    <x v="22"/>
    <x v="1"/>
    <x v="1"/>
    <x v="1"/>
    <x v="2"/>
    <x v="0"/>
    <s v="Mopti"/>
    <m/>
    <m/>
    <s v="Yes"/>
    <n v="464"/>
    <n v="613"/>
    <n v="1077"/>
    <x v="7"/>
    <n v="42373.16"/>
    <n v="42373.16"/>
    <n v="0"/>
    <n v="149"/>
    <x v="0"/>
  </r>
  <r>
    <n v="1782"/>
    <x v="142"/>
    <x v="1"/>
    <x v="1"/>
    <x v="1"/>
    <x v="2"/>
    <x v="0"/>
    <s v="Mopti"/>
    <m/>
    <m/>
    <s v="Yes"/>
    <n v="12000"/>
    <n v="15000"/>
    <n v="27000"/>
    <x v="7"/>
    <n v="40448.080000000002"/>
    <n v="40448.080000000002"/>
    <n v="0"/>
    <n v="3000"/>
    <x v="0"/>
  </r>
  <r>
    <n v="1783"/>
    <x v="240"/>
    <x v="1"/>
    <x v="1"/>
    <x v="1"/>
    <x v="2"/>
    <x v="0"/>
    <s v="Mopti"/>
    <m/>
    <m/>
    <s v="Yes"/>
    <n v="30"/>
    <n v="2"/>
    <n v="32"/>
    <x v="2"/>
    <n v="46702.73"/>
    <n v="37362.19"/>
    <n v="-9340.5400000000009"/>
    <n v="-28"/>
    <x v="0"/>
  </r>
  <r>
    <n v="1784"/>
    <x v="98"/>
    <x v="3"/>
    <x v="1"/>
    <x v="1"/>
    <x v="2"/>
    <x v="0"/>
    <s v="Mopti"/>
    <m/>
    <m/>
    <s v="Yes"/>
    <n v="10"/>
    <n v="0"/>
    <n v="10"/>
    <x v="6"/>
    <n v="44723.24"/>
    <n v="35778.589999999997"/>
    <n v="-8944.6500000000015"/>
    <n v="-10"/>
    <x v="0"/>
  </r>
  <r>
    <n v="1785"/>
    <x v="98"/>
    <x v="3"/>
    <x v="1"/>
    <x v="1"/>
    <x v="2"/>
    <x v="0"/>
    <s v="Mopti"/>
    <m/>
    <m/>
    <s v="Yes"/>
    <n v="10"/>
    <n v="0"/>
    <n v="10"/>
    <x v="6"/>
    <n v="44723.24"/>
    <n v="35778.589999999997"/>
    <n v="-8944.6500000000015"/>
    <n v="-10"/>
    <x v="0"/>
  </r>
  <r>
    <n v="1786"/>
    <x v="240"/>
    <x v="1"/>
    <x v="1"/>
    <x v="1"/>
    <x v="2"/>
    <x v="0"/>
    <s v="Mopti"/>
    <m/>
    <m/>
    <s v="Yes"/>
    <n v="877"/>
    <n v="888"/>
    <n v="1765"/>
    <x v="0"/>
    <n v="29908.34"/>
    <n v="29908.34"/>
    <n v="0"/>
    <n v="11"/>
    <x v="0"/>
  </r>
  <r>
    <n v="1787"/>
    <x v="241"/>
    <x v="1"/>
    <x v="1"/>
    <x v="1"/>
    <x v="2"/>
    <x v="0"/>
    <s v="Mopti"/>
    <m/>
    <m/>
    <s v="Yes"/>
    <n v="725"/>
    <n v="698"/>
    <n v="1423"/>
    <x v="0"/>
    <n v="32937.75"/>
    <n v="32937.75"/>
    <n v="0"/>
    <n v="-27"/>
    <x v="0"/>
  </r>
  <r>
    <n v="1788"/>
    <x v="98"/>
    <x v="3"/>
    <x v="1"/>
    <x v="1"/>
    <x v="2"/>
    <x v="0"/>
    <s v="Mopti"/>
    <m/>
    <m/>
    <s v="Yes"/>
    <n v="912"/>
    <n v="978"/>
    <n v="1890"/>
    <x v="0"/>
    <n v="41172.18"/>
    <n v="32937.75"/>
    <n v="-8234.43"/>
    <n v="66"/>
    <x v="0"/>
  </r>
  <r>
    <n v="1789"/>
    <x v="98"/>
    <x v="3"/>
    <x v="2"/>
    <x v="5"/>
    <x v="2"/>
    <x v="0"/>
    <s v="Mopti"/>
    <m/>
    <m/>
    <s v="Yes"/>
    <m/>
    <m/>
    <m/>
    <x v="0"/>
    <n v="22714.65"/>
    <n v="18171.72"/>
    <n v="-4542.93"/>
    <n v="0"/>
    <x v="0"/>
  </r>
  <r>
    <n v="1790"/>
    <x v="98"/>
    <x v="3"/>
    <x v="1"/>
    <x v="1"/>
    <x v="2"/>
    <x v="0"/>
    <s v="Mopti"/>
    <m/>
    <m/>
    <s v="Yes"/>
    <n v="4"/>
    <n v="7"/>
    <n v="11"/>
    <x v="2"/>
    <n v="45447.44"/>
    <n v="36357.949999999997"/>
    <n v="-9089.4900000000052"/>
    <n v="3"/>
    <x v="0"/>
  </r>
  <r>
    <n v="1791"/>
    <x v="98"/>
    <x v="3"/>
    <x v="1"/>
    <x v="1"/>
    <x v="0"/>
    <x v="0"/>
    <s v="Mopti"/>
    <m/>
    <m/>
    <s v="Yes"/>
    <n v="600"/>
    <n v="1000"/>
    <n v="1600"/>
    <x v="3"/>
    <n v="30274.66"/>
    <n v="24219.72"/>
    <n v="-6054.9399999999987"/>
    <n v="400"/>
    <x v="0"/>
  </r>
  <r>
    <n v="1792"/>
    <x v="242"/>
    <x v="1"/>
    <x v="2"/>
    <x v="0"/>
    <x v="0"/>
    <x v="0"/>
    <s v="Mopti"/>
    <m/>
    <m/>
    <s v="Yes"/>
    <n v="7500"/>
    <n v="8950"/>
    <n v="16450"/>
    <x v="7"/>
    <n v="8376.67"/>
    <n v="8376.67"/>
    <n v="0"/>
    <n v="1450"/>
    <x v="0"/>
  </r>
  <r>
    <n v="1793"/>
    <x v="98"/>
    <x v="3"/>
    <x v="0"/>
    <x v="1"/>
    <x v="0"/>
    <x v="0"/>
    <s v="Mopti"/>
    <m/>
    <m/>
    <s v="Yes"/>
    <m/>
    <m/>
    <m/>
    <x v="7"/>
    <n v="44915.11"/>
    <n v="35932.089999999997"/>
    <n v="-8983.0200000000041"/>
    <n v="0"/>
    <x v="0"/>
  </r>
  <r>
    <n v="1794"/>
    <x v="148"/>
    <x v="1"/>
    <x v="1"/>
    <x v="1"/>
    <x v="0"/>
    <x v="0"/>
    <s v="Mopti"/>
    <m/>
    <m/>
    <s v="Yes"/>
    <n v="0"/>
    <n v="105"/>
    <n v="105"/>
    <x v="0"/>
    <n v="39244.629999999997"/>
    <n v="39244.629999999997"/>
    <n v="0"/>
    <n v="105"/>
    <x v="0"/>
  </r>
  <r>
    <n v="1795"/>
    <x v="241"/>
    <x v="1"/>
    <x v="1"/>
    <x v="1"/>
    <x v="2"/>
    <x v="0"/>
    <s v="Mopti"/>
    <m/>
    <m/>
    <s v="Yes"/>
    <m/>
    <m/>
    <m/>
    <x v="0"/>
    <n v="41396.76"/>
    <n v="41396.76"/>
    <n v="0"/>
    <n v="0"/>
    <x v="0"/>
  </r>
  <r>
    <n v="1796"/>
    <x v="6"/>
    <x v="1"/>
    <x v="2"/>
    <x v="0"/>
    <x v="3"/>
    <x v="0"/>
    <s v="Mopti"/>
    <m/>
    <m/>
    <s v="Yes"/>
    <n v="90"/>
    <n v="10"/>
    <n v="100"/>
    <x v="7"/>
    <n v="32233.25"/>
    <n v="32233.25"/>
    <n v="0"/>
    <n v="-80"/>
    <x v="0"/>
  </r>
  <r>
    <n v="1797"/>
    <x v="98"/>
    <x v="3"/>
    <x v="1"/>
    <x v="1"/>
    <x v="2"/>
    <x v="0"/>
    <s v="Mopti"/>
    <m/>
    <m/>
    <s v="Yes"/>
    <n v="25"/>
    <n v="5"/>
    <n v="30"/>
    <x v="6"/>
    <n v="42170"/>
    <n v="33736"/>
    <n v="-8434"/>
    <n v="-20"/>
    <x v="0"/>
  </r>
  <r>
    <n v="1798"/>
    <x v="98"/>
    <x v="3"/>
    <x v="1"/>
    <x v="1"/>
    <x v="0"/>
    <x v="0"/>
    <s v="Mopti"/>
    <m/>
    <m/>
    <s v="Yes"/>
    <n v="450"/>
    <n v="500"/>
    <n v="950"/>
    <x v="0"/>
    <n v="38692.449999999997"/>
    <n v="38692.449999999997"/>
    <n v="0"/>
    <n v="50"/>
    <x v="0"/>
  </r>
  <r>
    <n v="1799"/>
    <x v="130"/>
    <x v="1"/>
    <x v="1"/>
    <x v="1"/>
    <x v="2"/>
    <x v="0"/>
    <s v="Mopti"/>
    <m/>
    <m/>
    <s v="Yes"/>
    <n v="15"/>
    <n v="0"/>
    <n v="15"/>
    <x v="6"/>
    <n v="15158.2"/>
    <n v="15158.2"/>
    <n v="0"/>
    <n v="-15"/>
    <x v="0"/>
  </r>
  <r>
    <n v="1800"/>
    <x v="130"/>
    <x v="1"/>
    <x v="1"/>
    <x v="1"/>
    <x v="2"/>
    <x v="0"/>
    <s v="Mopti"/>
    <m/>
    <m/>
    <s v="Yes"/>
    <n v="25"/>
    <n v="0"/>
    <n v="25"/>
    <x v="6"/>
    <n v="38217.769999999997"/>
    <n v="30574.21"/>
    <n v="-7643.5599999999977"/>
    <n v="-25"/>
    <x v="0"/>
  </r>
  <r>
    <n v="1801"/>
    <x v="98"/>
    <x v="3"/>
    <x v="1"/>
    <x v="1"/>
    <x v="0"/>
    <x v="0"/>
    <s v="Mopti"/>
    <m/>
    <m/>
    <s v="Yes"/>
    <n v="1400"/>
    <n v="800"/>
    <n v="2200"/>
    <x v="2"/>
    <n v="38876.160000000003"/>
    <n v="31100.93"/>
    <n v="-7775.2300000000032"/>
    <n v="-600"/>
    <x v="0"/>
  </r>
  <r>
    <n v="1802"/>
    <x v="243"/>
    <x v="1"/>
    <x v="1"/>
    <x v="1"/>
    <x v="2"/>
    <x v="0"/>
    <s v="Mopti"/>
    <m/>
    <m/>
    <s v="Yes"/>
    <n v="125"/>
    <n v="0"/>
    <n v="125"/>
    <x v="6"/>
    <n v="43093.55"/>
    <n v="43093.55"/>
    <n v="0"/>
    <n v="-125"/>
    <x v="0"/>
  </r>
  <r>
    <n v="1803"/>
    <x v="98"/>
    <x v="3"/>
    <x v="1"/>
    <x v="1"/>
    <x v="0"/>
    <x v="0"/>
    <s v="Mopti"/>
    <m/>
    <m/>
    <s v="Yes"/>
    <n v="500"/>
    <n v="300"/>
    <n v="800"/>
    <x v="7"/>
    <n v="26849.95"/>
    <n v="21479.96"/>
    <n v="-5369.9900000000016"/>
    <n v="-200"/>
    <x v="0"/>
  </r>
  <r>
    <n v="1804"/>
    <x v="98"/>
    <x v="3"/>
    <x v="0"/>
    <x v="0"/>
    <x v="0"/>
    <x v="0"/>
    <s v="Mopti"/>
    <m/>
    <m/>
    <s v="Yes"/>
    <n v="66"/>
    <n v="21"/>
    <n v="87"/>
    <x v="0"/>
    <n v="36372.92"/>
    <n v="29098.34"/>
    <n v="-7274.5799999999981"/>
    <n v="-45"/>
    <x v="0"/>
  </r>
  <r>
    <n v="1805"/>
    <x v="244"/>
    <x v="1"/>
    <x v="1"/>
    <x v="1"/>
    <x v="3"/>
    <x v="0"/>
    <s v="Mopti"/>
    <m/>
    <m/>
    <s v="Yes"/>
    <n v="600"/>
    <n v="717"/>
    <n v="1317"/>
    <x v="0"/>
    <n v="42003.95"/>
    <n v="42003.95"/>
    <n v="0"/>
    <n v="117"/>
    <x v="0"/>
  </r>
  <r>
    <n v="1806"/>
    <x v="54"/>
    <x v="2"/>
    <x v="1"/>
    <x v="1"/>
    <x v="3"/>
    <x v="0"/>
    <s v="Mopti"/>
    <m/>
    <m/>
    <s v="Yes"/>
    <n v="4991"/>
    <n v="5243"/>
    <n v="10234"/>
    <x v="0"/>
    <n v="41130.6"/>
    <n v="41130.6"/>
    <n v="0"/>
    <n v="252"/>
    <x v="0"/>
  </r>
  <r>
    <n v="1807"/>
    <x v="245"/>
    <x v="1"/>
    <x v="1"/>
    <x v="1"/>
    <x v="0"/>
    <x v="0"/>
    <s v="Mopti"/>
    <m/>
    <m/>
    <s v="Yes"/>
    <n v="413"/>
    <n v="587"/>
    <n v="1000"/>
    <x v="0"/>
    <n v="43558.96"/>
    <n v="43558.96"/>
    <n v="0"/>
    <n v="174"/>
    <x v="0"/>
  </r>
  <r>
    <n v="1808"/>
    <x v="98"/>
    <x v="3"/>
    <x v="1"/>
    <x v="1"/>
    <x v="0"/>
    <x v="0"/>
    <s v="Mopti"/>
    <m/>
    <m/>
    <s v="Yes"/>
    <n v="66"/>
    <n v="21"/>
    <n v="87"/>
    <x v="7"/>
    <n v="16976.25"/>
    <n v="13581"/>
    <n v="-3395.25"/>
    <n v="-45"/>
    <x v="0"/>
  </r>
  <r>
    <n v="1809"/>
    <x v="98"/>
    <x v="3"/>
    <x v="1"/>
    <x v="1"/>
    <x v="0"/>
    <x v="0"/>
    <s v="Mopti"/>
    <m/>
    <m/>
    <s v="Yes"/>
    <n v="3500"/>
    <n v="4000"/>
    <n v="7500"/>
    <x v="0"/>
    <n v="24504.84"/>
    <n v="19603.87"/>
    <n v="-4900.9700000000012"/>
    <n v="500"/>
    <x v="0"/>
  </r>
  <r>
    <n v="1810"/>
    <x v="98"/>
    <x v="3"/>
    <x v="1"/>
    <x v="1"/>
    <x v="2"/>
    <x v="0"/>
    <s v="Mopti"/>
    <m/>
    <m/>
    <s v="Yes"/>
    <n v="91"/>
    <n v="98"/>
    <n v="189"/>
    <x v="3"/>
    <n v="39001.29"/>
    <n v="31201.03"/>
    <n v="-7800.260000000002"/>
    <n v="7"/>
    <x v="0"/>
  </r>
  <r>
    <n v="1811"/>
    <x v="241"/>
    <x v="1"/>
    <x v="1"/>
    <x v="1"/>
    <x v="2"/>
    <x v="0"/>
    <s v="Mopti"/>
    <m/>
    <m/>
    <s v="Yes"/>
    <n v="148"/>
    <n v="168"/>
    <n v="316"/>
    <x v="3"/>
    <n v="41584.11"/>
    <n v="41584.11"/>
    <n v="0"/>
    <n v="20"/>
    <x v="0"/>
  </r>
  <r>
    <n v="1812"/>
    <x v="246"/>
    <x v="1"/>
    <x v="1"/>
    <x v="1"/>
    <x v="2"/>
    <x v="0"/>
    <s v="Gao"/>
    <m/>
    <m/>
    <s v="Yes"/>
    <n v="14000"/>
    <n v="16000"/>
    <n v="30000"/>
    <x v="7"/>
    <n v="42937.18"/>
    <n v="42937.18"/>
    <n v="0"/>
    <n v="2000"/>
    <x v="0"/>
  </r>
  <r>
    <n v="1813"/>
    <x v="98"/>
    <x v="3"/>
    <x v="1"/>
    <x v="1"/>
    <x v="0"/>
    <x v="0"/>
    <s v="Gao"/>
    <m/>
    <m/>
    <s v="Yes"/>
    <n v="4124"/>
    <n v="4662"/>
    <n v="8786"/>
    <x v="0"/>
    <n v="42417.38"/>
    <n v="33933.9"/>
    <n v="-8483.4799999999959"/>
    <n v="538"/>
    <x v="0"/>
  </r>
  <r>
    <n v="1814"/>
    <x v="98"/>
    <x v="3"/>
    <x v="0"/>
    <x v="3"/>
    <x v="2"/>
    <x v="0"/>
    <s v="Gao"/>
    <m/>
    <m/>
    <s v="Yes"/>
    <n v="49"/>
    <n v="51"/>
    <n v="100"/>
    <x v="3"/>
    <n v="47909.45"/>
    <n v="38327.56"/>
    <n v="-9581.89"/>
    <n v="2"/>
    <x v="0"/>
  </r>
  <r>
    <n v="1815"/>
    <x v="247"/>
    <x v="1"/>
    <x v="1"/>
    <x v="1"/>
    <x v="0"/>
    <x v="0"/>
    <s v="Gao"/>
    <m/>
    <m/>
    <s v="Yes"/>
    <n v="25"/>
    <n v="36"/>
    <n v="61"/>
    <x v="5"/>
    <n v="40680.85"/>
    <n v="40680.85"/>
    <n v="0"/>
    <n v="11"/>
    <x v="0"/>
  </r>
  <r>
    <n v="1816"/>
    <x v="98"/>
    <x v="3"/>
    <x v="1"/>
    <x v="1"/>
    <x v="0"/>
    <x v="0"/>
    <s v="Gao"/>
    <m/>
    <m/>
    <s v="Yes"/>
    <n v="400"/>
    <n v="500"/>
    <n v="900"/>
    <x v="7"/>
    <n v="21451.119999999999"/>
    <n v="17160.900000000001"/>
    <n v="-4290.2199999999975"/>
    <n v="100"/>
    <x v="0"/>
  </r>
  <r>
    <n v="1817"/>
    <x v="98"/>
    <x v="3"/>
    <x v="1"/>
    <x v="1"/>
    <x v="2"/>
    <x v="0"/>
    <s v="Gao"/>
    <m/>
    <m/>
    <s v="Yes"/>
    <n v="25"/>
    <n v="5"/>
    <n v="30"/>
    <x v="6"/>
    <n v="47670.080000000002"/>
    <n v="38136.06"/>
    <n v="-9534.0200000000041"/>
    <n v="-20"/>
    <x v="0"/>
  </r>
  <r>
    <n v="1818"/>
    <x v="98"/>
    <x v="3"/>
    <x v="1"/>
    <x v="1"/>
    <x v="2"/>
    <x v="0"/>
    <s v="Gao"/>
    <m/>
    <m/>
    <s v="Yes"/>
    <n v="60"/>
    <n v="2"/>
    <n v="62"/>
    <x v="2"/>
    <n v="18315.38"/>
    <n v="14652.31"/>
    <n v="-3663.0700000000015"/>
    <n v="-58"/>
    <x v="0"/>
  </r>
  <r>
    <n v="1819"/>
    <x v="98"/>
    <x v="3"/>
    <x v="1"/>
    <x v="1"/>
    <x v="2"/>
    <x v="0"/>
    <s v="Gao"/>
    <m/>
    <m/>
    <s v="Yes"/>
    <n v="180"/>
    <n v="0"/>
    <n v="180"/>
    <x v="6"/>
    <n v="19396.669999999998"/>
    <n v="15517.34"/>
    <n v="-3879.3299999999981"/>
    <n v="-180"/>
    <x v="0"/>
  </r>
  <r>
    <n v="1820"/>
    <x v="170"/>
    <x v="0"/>
    <x v="1"/>
    <x v="1"/>
    <x v="2"/>
    <x v="0"/>
    <s v="Gao"/>
    <m/>
    <m/>
    <s v="Yes"/>
    <n v="60"/>
    <n v="0"/>
    <n v="60"/>
    <x v="6"/>
    <n v="19049"/>
    <n v="19049"/>
    <n v="0"/>
    <n v="-60"/>
    <x v="0"/>
  </r>
  <r>
    <n v="1821"/>
    <x v="98"/>
    <x v="3"/>
    <x v="1"/>
    <x v="1"/>
    <x v="2"/>
    <x v="0"/>
    <s v="Gao"/>
    <m/>
    <m/>
    <s v="Yes"/>
    <n v="400"/>
    <n v="500"/>
    <n v="900"/>
    <x v="2"/>
    <n v="18315.38"/>
    <n v="14652.31"/>
    <n v="-3663.0700000000015"/>
    <n v="100"/>
    <x v="0"/>
  </r>
  <r>
    <n v="1822"/>
    <x v="98"/>
    <x v="3"/>
    <x v="1"/>
    <x v="1"/>
    <x v="2"/>
    <x v="0"/>
    <s v="Gao"/>
    <m/>
    <m/>
    <s v="Yes"/>
    <n v="180"/>
    <n v="0"/>
    <n v="180"/>
    <x v="6"/>
    <n v="38249.910000000003"/>
    <n v="30599.93"/>
    <n v="-7649.9800000000032"/>
    <n v="-180"/>
    <x v="0"/>
  </r>
  <r>
    <n v="1823"/>
    <x v="229"/>
    <x v="1"/>
    <x v="1"/>
    <x v="1"/>
    <x v="0"/>
    <x v="0"/>
    <s v="Gao"/>
    <m/>
    <m/>
    <s v="Yes"/>
    <n v="0"/>
    <n v="25"/>
    <n v="25"/>
    <x v="0"/>
    <n v="40672.71"/>
    <n v="40672.71"/>
    <n v="0"/>
    <n v="25"/>
    <x v="0"/>
  </r>
  <r>
    <n v="1824"/>
    <x v="98"/>
    <x v="3"/>
    <x v="4"/>
    <x v="0"/>
    <x v="0"/>
    <x v="0"/>
    <s v="Gao"/>
    <m/>
    <m/>
    <s v="Yes"/>
    <n v="0"/>
    <n v="2600"/>
    <n v="2600"/>
    <x v="1"/>
    <n v="43954.43"/>
    <n v="35163.54"/>
    <n v="-8790.89"/>
    <n v="2600"/>
    <x v="0"/>
  </r>
  <r>
    <n v="1825"/>
    <x v="211"/>
    <x v="2"/>
    <x v="1"/>
    <x v="1"/>
    <x v="0"/>
    <x v="0"/>
    <s v="Gao"/>
    <m/>
    <m/>
    <s v="Yes"/>
    <n v="74273"/>
    <n v="71360"/>
    <n v="145633"/>
    <x v="5"/>
    <n v="41584.81"/>
    <n v="41584.81"/>
    <n v="0"/>
    <n v="-2913"/>
    <x v="0"/>
  </r>
  <r>
    <n v="1826"/>
    <x v="98"/>
    <x v="3"/>
    <x v="1"/>
    <x v="1"/>
    <x v="0"/>
    <x v="0"/>
    <s v="Gao"/>
    <m/>
    <m/>
    <s v="Yes"/>
    <n v="252"/>
    <n v="266"/>
    <n v="518"/>
    <x v="3"/>
    <n v="43112.959999999999"/>
    <n v="34490.370000000003"/>
    <n v="-8622.5899999999965"/>
    <n v="14"/>
    <x v="0"/>
  </r>
  <r>
    <n v="1827"/>
    <x v="98"/>
    <x v="3"/>
    <x v="1"/>
    <x v="1"/>
    <x v="0"/>
    <x v="0"/>
    <s v="Gao"/>
    <m/>
    <m/>
    <s v="Yes"/>
    <n v="115"/>
    <n v="137"/>
    <n v="252"/>
    <x v="0"/>
    <n v="31448.89"/>
    <n v="25159.119999999999"/>
    <n v="-6289.77"/>
    <n v="22"/>
    <x v="0"/>
  </r>
  <r>
    <n v="1828"/>
    <x v="98"/>
    <x v="3"/>
    <x v="1"/>
    <x v="1"/>
    <x v="0"/>
    <x v="0"/>
    <s v="Gao"/>
    <m/>
    <m/>
    <s v="Yes"/>
    <n v="22"/>
    <n v="30"/>
    <n v="52"/>
    <x v="7"/>
    <n v="36437.65"/>
    <n v="29150.12"/>
    <n v="-7287.5300000000025"/>
    <n v="8"/>
    <x v="0"/>
  </r>
  <r>
    <n v="1829"/>
    <x v="98"/>
    <x v="3"/>
    <x v="3"/>
    <x v="1"/>
    <x v="2"/>
    <x v="0"/>
    <s v="Gao"/>
    <m/>
    <m/>
    <s v="Yes"/>
    <m/>
    <m/>
    <m/>
    <x v="2"/>
    <n v="46470.18"/>
    <n v="37176.14"/>
    <n v="-9294.0400000000009"/>
    <n v="0"/>
    <x v="0"/>
  </r>
  <r>
    <n v="1830"/>
    <x v="248"/>
    <x v="1"/>
    <x v="1"/>
    <x v="3"/>
    <x v="0"/>
    <x v="0"/>
    <s v="Gao"/>
    <m/>
    <m/>
    <s v="Yes"/>
    <m/>
    <m/>
    <m/>
    <x v="2"/>
    <n v="40075.919999999998"/>
    <n v="40075.919999999998"/>
    <n v="0"/>
    <n v="0"/>
    <x v="0"/>
  </r>
  <r>
    <n v="1831"/>
    <x v="232"/>
    <x v="1"/>
    <x v="1"/>
    <x v="1"/>
    <x v="3"/>
    <x v="0"/>
    <s v="Gao"/>
    <m/>
    <m/>
    <s v="Yes"/>
    <n v="223"/>
    <n v="389"/>
    <n v="612"/>
    <x v="0"/>
    <n v="42676.84"/>
    <n v="42676.84"/>
    <n v="0"/>
    <n v="166"/>
    <x v="0"/>
  </r>
  <r>
    <n v="1832"/>
    <x v="98"/>
    <x v="3"/>
    <x v="1"/>
    <x v="1"/>
    <x v="2"/>
    <x v="0"/>
    <s v="Gao"/>
    <m/>
    <m/>
    <s v="Yes"/>
    <n v="34"/>
    <n v="1"/>
    <n v="35"/>
    <x v="6"/>
    <n v="30554.18"/>
    <n v="24443.35"/>
    <n v="-6110.8300000000017"/>
    <n v="-33"/>
    <x v="0"/>
  </r>
  <r>
    <n v="1833"/>
    <x v="98"/>
    <x v="3"/>
    <x v="1"/>
    <x v="1"/>
    <x v="2"/>
    <x v="0"/>
    <s v="Gao"/>
    <m/>
    <m/>
    <s v="Yes"/>
    <n v="45"/>
    <n v="50"/>
    <n v="95"/>
    <x v="2"/>
    <n v="38691.72"/>
    <n v="30953.38"/>
    <n v="-7738.34"/>
    <n v="5"/>
    <x v="0"/>
  </r>
  <r>
    <n v="1834"/>
    <x v="235"/>
    <x v="1"/>
    <x v="2"/>
    <x v="5"/>
    <x v="3"/>
    <x v="0"/>
    <s v="Gao"/>
    <m/>
    <m/>
    <s v="Yes"/>
    <n v="105"/>
    <n v="50"/>
    <n v="155"/>
    <x v="7"/>
    <n v="43526.07"/>
    <n v="43526.07"/>
    <n v="0"/>
    <n v="-55"/>
    <x v="0"/>
  </r>
  <r>
    <n v="1835"/>
    <x v="98"/>
    <x v="3"/>
    <x v="1"/>
    <x v="1"/>
    <x v="3"/>
    <x v="0"/>
    <s v="Kidal"/>
    <m/>
    <m/>
    <s v="Yes"/>
    <n v="200"/>
    <n v="300"/>
    <n v="500"/>
    <x v="7"/>
    <n v="36083.800000000003"/>
    <n v="28867.040000000001"/>
    <n v="-7216.760000000002"/>
    <n v="100"/>
    <x v="0"/>
  </r>
  <r>
    <n v="1836"/>
    <x v="98"/>
    <x v="3"/>
    <x v="1"/>
    <x v="1"/>
    <x v="3"/>
    <x v="0"/>
    <s v="Kidal"/>
    <m/>
    <m/>
    <s v="Yes"/>
    <n v="450"/>
    <n v="500"/>
    <n v="950"/>
    <x v="7"/>
    <n v="25130.93"/>
    <n v="20104.75"/>
    <n v="-5026.18"/>
    <n v="50"/>
    <x v="0"/>
  </r>
  <r>
    <n v="1837"/>
    <x v="98"/>
    <x v="3"/>
    <x v="1"/>
    <x v="1"/>
    <x v="3"/>
    <x v="0"/>
    <s v="Kidal"/>
    <m/>
    <m/>
    <s v="Yes"/>
    <n v="50"/>
    <n v="30"/>
    <n v="80"/>
    <x v="7"/>
    <n v="17699.88"/>
    <n v="14159.9"/>
    <n v="-3539.9800000000014"/>
    <n v="-20"/>
    <x v="0"/>
  </r>
  <r>
    <n v="1838"/>
    <x v="16"/>
    <x v="0"/>
    <x v="1"/>
    <x v="1"/>
    <x v="3"/>
    <x v="0"/>
    <s v="Kidal"/>
    <m/>
    <m/>
    <s v="Yes"/>
    <n v="53"/>
    <n v="0"/>
    <n v="53"/>
    <x v="6"/>
    <n v="15518.2"/>
    <n v="15518.2"/>
    <n v="0"/>
    <n v="-53"/>
    <x v="0"/>
  </r>
  <r>
    <n v="1839"/>
    <x v="14"/>
    <x v="1"/>
    <x v="1"/>
    <x v="1"/>
    <x v="3"/>
    <x v="0"/>
    <s v="Kidal"/>
    <m/>
    <m/>
    <s v="Yes"/>
    <n v="200"/>
    <n v="160"/>
    <n v="360"/>
    <x v="0"/>
    <n v="28750.03"/>
    <n v="28750.03"/>
    <n v="0"/>
    <n v="-40"/>
    <x v="0"/>
  </r>
  <r>
    <n v="1840"/>
    <x v="249"/>
    <x v="1"/>
    <x v="1"/>
    <x v="1"/>
    <x v="3"/>
    <x v="0"/>
    <s v="Kidal"/>
    <m/>
    <m/>
    <s v="Yes"/>
    <n v="350"/>
    <n v="400"/>
    <n v="750"/>
    <x v="3"/>
    <n v="31929.65"/>
    <n v="31929.65"/>
    <n v="0"/>
    <n v="50"/>
    <x v="0"/>
  </r>
  <r>
    <n v="1841"/>
    <x v="98"/>
    <x v="3"/>
    <x v="1"/>
    <x v="1"/>
    <x v="3"/>
    <x v="0"/>
    <s v="Kidal"/>
    <m/>
    <m/>
    <s v="Yes"/>
    <n v="500"/>
    <n v="300"/>
    <n v="800"/>
    <x v="0"/>
    <n v="23121.3"/>
    <n v="18497.04"/>
    <n v="-4624.2599999999984"/>
    <n v="-200"/>
    <x v="0"/>
  </r>
  <r>
    <n v="1842"/>
    <x v="49"/>
    <x v="0"/>
    <x v="1"/>
    <x v="1"/>
    <x v="3"/>
    <x v="0"/>
    <s v="Kidal"/>
    <m/>
    <m/>
    <s v="Yes"/>
    <n v="350"/>
    <n v="250"/>
    <n v="600"/>
    <x v="0"/>
    <n v="22402.93"/>
    <n v="22402.93"/>
    <n v="0"/>
    <n v="-100"/>
    <x v="0"/>
  </r>
  <r>
    <n v="1843"/>
    <x v="137"/>
    <x v="1"/>
    <x v="1"/>
    <x v="1"/>
    <x v="3"/>
    <x v="0"/>
    <s v="Kidal"/>
    <m/>
    <m/>
    <s v="Yes"/>
    <n v="140"/>
    <n v="160"/>
    <n v="300"/>
    <x v="0"/>
    <n v="22079.7"/>
    <n v="22079.7"/>
    <n v="0"/>
    <n v="20"/>
    <x v="0"/>
  </r>
  <r>
    <n v="1844"/>
    <x v="98"/>
    <x v="3"/>
    <x v="1"/>
    <x v="1"/>
    <x v="3"/>
    <x v="0"/>
    <s v="Kidal"/>
    <m/>
    <m/>
    <s v="Yes"/>
    <n v="180"/>
    <n v="120"/>
    <n v="300"/>
    <x v="0"/>
    <n v="22103.82"/>
    <n v="17683.060000000001"/>
    <n v="-4420.7599999999984"/>
    <n v="-60"/>
    <x v="0"/>
  </r>
  <r>
    <n v="1845"/>
    <x v="98"/>
    <x v="3"/>
    <x v="1"/>
    <x v="1"/>
    <x v="3"/>
    <x v="0"/>
    <s v="Kidal"/>
    <m/>
    <m/>
    <s v="Yes"/>
    <n v="1200"/>
    <n v="1300"/>
    <n v="2500"/>
    <x v="0"/>
    <n v="21094.86"/>
    <n v="16875.89"/>
    <n v="-4218.9700000000012"/>
    <n v="100"/>
    <x v="0"/>
  </r>
  <r>
    <n v="1846"/>
    <x v="3"/>
    <x v="1"/>
    <x v="1"/>
    <x v="1"/>
    <x v="3"/>
    <x v="0"/>
    <s v="Kidal"/>
    <m/>
    <m/>
    <s v="Yes"/>
    <n v="1200"/>
    <n v="1800"/>
    <n v="3000"/>
    <x v="7"/>
    <n v="38999.29"/>
    <n v="38999.29"/>
    <n v="0"/>
    <n v="600"/>
    <x v="0"/>
  </r>
  <r>
    <n v="1847"/>
    <x v="250"/>
    <x v="1"/>
    <x v="1"/>
    <x v="1"/>
    <x v="3"/>
    <x v="0"/>
    <s v="Kidal"/>
    <m/>
    <m/>
    <s v="Yes"/>
    <n v="20"/>
    <n v="35"/>
    <n v="55"/>
    <x v="5"/>
    <n v="26155.94"/>
    <n v="26155.94"/>
    <n v="0"/>
    <n v="15"/>
    <x v="0"/>
  </r>
  <r>
    <n v="1848"/>
    <x v="215"/>
    <x v="1"/>
    <x v="1"/>
    <x v="1"/>
    <x v="3"/>
    <x v="0"/>
    <s v="Kidal"/>
    <m/>
    <m/>
    <s v="Yes"/>
    <n v="400"/>
    <n v="500"/>
    <n v="900"/>
    <x v="5"/>
    <n v="21746.400000000001"/>
    <n v="21746.400000000001"/>
    <n v="0"/>
    <n v="100"/>
    <x v="0"/>
  </r>
  <r>
    <n v="1849"/>
    <x v="250"/>
    <x v="1"/>
    <x v="1"/>
    <x v="1"/>
    <x v="3"/>
    <x v="0"/>
    <s v="Kidal"/>
    <m/>
    <m/>
    <s v="Yes"/>
    <n v="300"/>
    <n v="200"/>
    <n v="500"/>
    <x v="5"/>
    <n v="37270.160000000003"/>
    <n v="37270.160000000003"/>
    <n v="0"/>
    <n v="-100"/>
    <x v="0"/>
  </r>
  <r>
    <n v="1850"/>
    <x v="98"/>
    <x v="3"/>
    <x v="0"/>
    <x v="0"/>
    <x v="3"/>
    <x v="0"/>
    <s v="Kidal"/>
    <m/>
    <m/>
    <s v="Yes"/>
    <n v="2500"/>
    <n v="1500"/>
    <n v="4000"/>
    <x v="0"/>
    <n v="24121.08"/>
    <n v="19296.86"/>
    <n v="-4824.2200000000012"/>
    <n v="-1000"/>
    <x v="0"/>
  </r>
  <r>
    <n v="1851"/>
    <x v="251"/>
    <x v="1"/>
    <x v="1"/>
    <x v="1"/>
    <x v="3"/>
    <x v="0"/>
    <s v="Kidal"/>
    <m/>
    <m/>
    <s v="Yes"/>
    <n v="300"/>
    <n v="500"/>
    <n v="800"/>
    <x v="7"/>
    <n v="37602.1"/>
    <n v="37602.1"/>
    <n v="0"/>
    <n v="200"/>
    <x v="0"/>
  </r>
  <r>
    <n v="1852"/>
    <x v="252"/>
    <x v="1"/>
    <x v="1"/>
    <x v="1"/>
    <x v="3"/>
    <x v="0"/>
    <s v="Kidal"/>
    <m/>
    <m/>
    <s v="Yes"/>
    <n v="0"/>
    <n v="50"/>
    <n v="50"/>
    <x v="1"/>
    <n v="12854.87"/>
    <n v="12854.87"/>
    <n v="0"/>
    <n v="50"/>
    <x v="0"/>
  </r>
  <r>
    <n v="1853"/>
    <x v="98"/>
    <x v="3"/>
    <x v="1"/>
    <x v="1"/>
    <x v="3"/>
    <x v="0"/>
    <s v="Kidal"/>
    <m/>
    <m/>
    <s v="Yes"/>
    <n v="10"/>
    <n v="5"/>
    <n v="15"/>
    <x v="7"/>
    <n v="26628.720000000001"/>
    <n v="21302.98"/>
    <n v="-5325.7400000000016"/>
    <n v="-5"/>
    <x v="0"/>
  </r>
  <r>
    <n v="1854"/>
    <x v="253"/>
    <x v="1"/>
    <x v="0"/>
    <x v="3"/>
    <x v="3"/>
    <x v="0"/>
    <s v="Kidal"/>
    <m/>
    <m/>
    <s v="Yes"/>
    <n v="106"/>
    <n v="100"/>
    <n v="206"/>
    <x v="7"/>
    <n v="17827.97"/>
    <n v="17827.97"/>
    <n v="0"/>
    <n v="-6"/>
    <x v="0"/>
  </r>
  <r>
    <n v="1855"/>
    <x v="254"/>
    <x v="0"/>
    <x v="1"/>
    <x v="1"/>
    <x v="3"/>
    <x v="0"/>
    <s v="Kidal"/>
    <m/>
    <m/>
    <s v="Yes"/>
    <n v="140"/>
    <n v="60"/>
    <n v="200"/>
    <x v="3"/>
    <n v="15359.52"/>
    <n v="15359.52"/>
    <n v="0"/>
    <n v="-80"/>
    <x v="0"/>
  </r>
  <r>
    <n v="1856"/>
    <x v="98"/>
    <x v="3"/>
    <x v="1"/>
    <x v="1"/>
    <x v="3"/>
    <x v="0"/>
    <s v="Tombouctou"/>
    <m/>
    <m/>
    <s v="Yes"/>
    <n v="26"/>
    <n v="7"/>
    <n v="33"/>
    <x v="4"/>
    <n v="43442.89"/>
    <n v="34754.31"/>
    <n v="-8688.5800000000017"/>
    <n v="-19"/>
    <x v="0"/>
  </r>
  <r>
    <n v="1857"/>
    <x v="98"/>
    <x v="3"/>
    <x v="1"/>
    <x v="1"/>
    <x v="3"/>
    <x v="0"/>
    <s v="Tombouctou"/>
    <m/>
    <m/>
    <s v="Yes"/>
    <n v="939"/>
    <n v="978"/>
    <n v="1917"/>
    <x v="0"/>
    <n v="41489.839999999997"/>
    <n v="33191.870000000003"/>
    <n v="-8297.9699999999939"/>
    <n v="39"/>
    <x v="0"/>
  </r>
  <r>
    <n v="1858"/>
    <x v="98"/>
    <x v="3"/>
    <x v="1"/>
    <x v="1"/>
    <x v="2"/>
    <x v="0"/>
    <s v="Tombouctou"/>
    <m/>
    <m/>
    <s v="Yes"/>
    <n v="7108"/>
    <n v="6382"/>
    <n v="13490"/>
    <x v="3"/>
    <n v="45182.21"/>
    <n v="36145.760000000002"/>
    <n v="-9036.4499999999971"/>
    <n v="-726"/>
    <x v="0"/>
  </r>
  <r>
    <n v="1859"/>
    <x v="98"/>
    <x v="3"/>
    <x v="1"/>
    <x v="1"/>
    <x v="0"/>
    <x v="0"/>
    <s v="Tombouctou"/>
    <m/>
    <m/>
    <s v="Yes"/>
    <n v="14"/>
    <n v="11"/>
    <n v="25"/>
    <x v="4"/>
    <n v="40208.839999999997"/>
    <n v="32167.07"/>
    <n v="-8041.7699999999968"/>
    <n v="-3"/>
    <x v="0"/>
  </r>
  <r>
    <n v="1860"/>
    <x v="98"/>
    <x v="3"/>
    <x v="1"/>
    <x v="1"/>
    <x v="3"/>
    <x v="0"/>
    <s v="Tombouctou"/>
    <m/>
    <m/>
    <s v="Yes"/>
    <n v="720"/>
    <n v="780"/>
    <n v="1500"/>
    <x v="0"/>
    <n v="43503.41"/>
    <n v="34802.730000000003"/>
    <n v="-8700.68"/>
    <n v="60"/>
    <x v="0"/>
  </r>
  <r>
    <n v="1861"/>
    <x v="98"/>
    <x v="3"/>
    <x v="1"/>
    <x v="1"/>
    <x v="3"/>
    <x v="0"/>
    <s v="Tombouctou"/>
    <m/>
    <m/>
    <s v="Yes"/>
    <n v="21"/>
    <n v="4"/>
    <n v="25"/>
    <x v="2"/>
    <n v="44187.74"/>
    <n v="35350.19"/>
    <n v="-8837.5499999999956"/>
    <n v="-17"/>
    <x v="0"/>
  </r>
  <r>
    <n v="1862"/>
    <x v="98"/>
    <x v="3"/>
    <x v="1"/>
    <x v="1"/>
    <x v="3"/>
    <x v="0"/>
    <s v="Tombouctou"/>
    <m/>
    <m/>
    <s v="Yes"/>
    <n v="720"/>
    <n v="780"/>
    <n v="1500"/>
    <x v="0"/>
    <n v="43786.31"/>
    <n v="35029.050000000003"/>
    <n v="-8757.2599999999948"/>
    <n v="60"/>
    <x v="0"/>
  </r>
  <r>
    <n v="1863"/>
    <x v="98"/>
    <x v="3"/>
    <x v="1"/>
    <x v="1"/>
    <x v="3"/>
    <x v="0"/>
    <s v="Tombouctou"/>
    <m/>
    <m/>
    <s v="Yes"/>
    <n v="953"/>
    <n v="1097"/>
    <n v="2050"/>
    <x v="0"/>
    <n v="41558.949999999997"/>
    <n v="33247.160000000003"/>
    <n v="-8311.7899999999936"/>
    <n v="144"/>
    <x v="0"/>
  </r>
  <r>
    <n v="1864"/>
    <x v="98"/>
    <x v="3"/>
    <x v="1"/>
    <x v="1"/>
    <x v="3"/>
    <x v="0"/>
    <s v="Tombouctou"/>
    <m/>
    <m/>
    <s v="Yes"/>
    <n v="719"/>
    <n v="901"/>
    <n v="1620"/>
    <x v="0"/>
    <n v="41557.83"/>
    <n v="33246.26"/>
    <n v="-8311.57"/>
    <n v="182"/>
    <x v="0"/>
  </r>
  <r>
    <n v="1865"/>
    <x v="98"/>
    <x v="3"/>
    <x v="0"/>
    <x v="0"/>
    <x v="1"/>
    <x v="0"/>
    <s v="Tombouctou"/>
    <m/>
    <m/>
    <s v="Yes"/>
    <n v="33785"/>
    <n v="26441"/>
    <n v="60226"/>
    <x v="7"/>
    <n v="39424.74"/>
    <n v="31539.79"/>
    <n v="-7884.9499999999971"/>
    <n v="-7344"/>
    <x v="0"/>
  </r>
  <r>
    <n v="1866"/>
    <x v="255"/>
    <x v="1"/>
    <x v="0"/>
    <x v="0"/>
    <x v="1"/>
    <x v="0"/>
    <s v="Tombouctou"/>
    <m/>
    <m/>
    <s v="Yes"/>
    <n v="8000"/>
    <n v="9000"/>
    <n v="17000"/>
    <x v="7"/>
    <n v="43650"/>
    <n v="34920"/>
    <n v="-8730"/>
    <n v="1000"/>
    <x v="0"/>
  </r>
  <r>
    <n v="1867"/>
    <x v="256"/>
    <x v="1"/>
    <x v="1"/>
    <x v="1"/>
    <x v="3"/>
    <x v="0"/>
    <s v="Tombouctou"/>
    <m/>
    <m/>
    <s v="Yes"/>
    <n v="457"/>
    <n v="474"/>
    <n v="931"/>
    <x v="7"/>
    <n v="38528.730000000003"/>
    <n v="38528.730000000003"/>
    <n v="0"/>
    <n v="17"/>
    <x v="0"/>
  </r>
  <r>
    <n v="1868"/>
    <x v="98"/>
    <x v="3"/>
    <x v="0"/>
    <x v="3"/>
    <x v="2"/>
    <x v="0"/>
    <s v="Tombouctou"/>
    <m/>
    <m/>
    <s v="Yes"/>
    <n v="11760"/>
    <n v="12240"/>
    <n v="24000"/>
    <x v="7"/>
    <n v="48841.02"/>
    <n v="39072.82"/>
    <n v="-9768.1999999999971"/>
    <n v="480"/>
    <x v="0"/>
  </r>
  <r>
    <n v="1869"/>
    <x v="257"/>
    <x v="1"/>
    <x v="1"/>
    <x v="1"/>
    <x v="0"/>
    <x v="0"/>
    <s v="Bamako"/>
    <m/>
    <m/>
    <s v="Yes"/>
    <n v="23"/>
    <n v="42"/>
    <n v="65"/>
    <x v="0"/>
    <n v="19962.27"/>
    <n v="19962.27"/>
    <n v="0"/>
    <n v="19"/>
    <x v="0"/>
  </r>
  <r>
    <n v="1870"/>
    <x v="98"/>
    <x v="3"/>
    <x v="0"/>
    <x v="0"/>
    <x v="0"/>
    <x v="0"/>
    <s v="Bamako"/>
    <m/>
    <m/>
    <s v="Yes"/>
    <n v="23"/>
    <n v="23"/>
    <n v="46"/>
    <x v="7"/>
    <n v="45856.66"/>
    <n v="36685.33"/>
    <n v="-9171.3300000000017"/>
    <n v="0"/>
    <x v="0"/>
  </r>
  <r>
    <n v="1871"/>
    <x v="98"/>
    <x v="3"/>
    <x v="0"/>
    <x v="0"/>
    <x v="0"/>
    <x v="0"/>
    <s v="Bamako"/>
    <m/>
    <m/>
    <s v="Yes"/>
    <n v="11"/>
    <n v="11"/>
    <n v="22"/>
    <x v="7"/>
    <n v="43730.68"/>
    <n v="34984.550000000003"/>
    <n v="-8746.1299999999974"/>
    <n v="0"/>
    <x v="0"/>
  </r>
  <r>
    <n v="1872"/>
    <x v="98"/>
    <x v="3"/>
    <x v="0"/>
    <x v="0"/>
    <x v="0"/>
    <x v="0"/>
    <s v="Bamako"/>
    <m/>
    <m/>
    <s v="Yes"/>
    <n v="11"/>
    <n v="11"/>
    <n v="22"/>
    <x v="7"/>
    <n v="43730.68"/>
    <n v="34984.550000000003"/>
    <n v="-8746.1299999999974"/>
    <n v="0"/>
    <x v="0"/>
  </r>
  <r>
    <n v="1873"/>
    <x v="98"/>
    <x v="3"/>
    <x v="1"/>
    <x v="1"/>
    <x v="2"/>
    <x v="0"/>
    <s v="Bamako"/>
    <m/>
    <m/>
    <s v="Yes"/>
    <n v="21"/>
    <n v="21"/>
    <n v="42"/>
    <x v="7"/>
    <n v="38963.86"/>
    <n v="31171.09"/>
    <n v="-7792.77"/>
    <n v="0"/>
    <x v="0"/>
  </r>
  <r>
    <n v="1874"/>
    <x v="98"/>
    <x v="3"/>
    <x v="1"/>
    <x v="1"/>
    <x v="2"/>
    <x v="0"/>
    <s v="Menaka"/>
    <m/>
    <m/>
    <s v="Yes"/>
    <n v="20"/>
    <n v="0"/>
    <n v="20"/>
    <x v="6"/>
    <n v="33082.86"/>
    <n v="26466.29"/>
    <n v="-6616.57"/>
    <n v="-20"/>
    <x v="0"/>
  </r>
  <r>
    <n v="1875"/>
    <x v="98"/>
    <x v="3"/>
    <x v="1"/>
    <x v="1"/>
    <x v="2"/>
    <x v="0"/>
    <s v="Menaka"/>
    <m/>
    <m/>
    <s v="Yes"/>
    <n v="10228"/>
    <n v="1014"/>
    <n v="11242"/>
    <x v="0"/>
    <n v="40261.06"/>
    <n v="32208.85"/>
    <n v="-8052.2099999999991"/>
    <n v="-9214"/>
    <x v="0"/>
  </r>
  <r>
    <n v="1876"/>
    <x v="98"/>
    <x v="3"/>
    <x v="3"/>
    <x v="1"/>
    <x v="3"/>
    <x v="0"/>
    <s v="Menaka"/>
    <m/>
    <m/>
    <m/>
    <n v="80"/>
    <n v="40"/>
    <n v="120"/>
    <x v="7"/>
    <n v="15380.93"/>
    <n v="12304.74"/>
    <n v="-3076.1900000000005"/>
    <n v="-40"/>
    <x v="0"/>
  </r>
  <r>
    <n v="1877"/>
    <x v="98"/>
    <x v="3"/>
    <x v="2"/>
    <x v="0"/>
    <x v="2"/>
    <x v="0"/>
    <s v="Gao"/>
    <m/>
    <m/>
    <s v="Yes"/>
    <m/>
    <m/>
    <m/>
    <x v="2"/>
    <n v="42148.7"/>
    <n v="33718.959999999999"/>
    <n v="-8429.739999999998"/>
    <n v="0"/>
    <x v="0"/>
  </r>
  <r>
    <n v="1878"/>
    <x v="98"/>
    <x v="3"/>
    <x v="2"/>
    <x v="0"/>
    <x v="3"/>
    <x v="0"/>
    <s v="Gao"/>
    <m/>
    <m/>
    <s v="Yes"/>
    <n v="0"/>
    <n v="6088"/>
    <n v="6088"/>
    <x v="2"/>
    <n v="36388.550000000003"/>
    <n v="29110.84"/>
    <n v="-7277.7100000000028"/>
    <n v="6088"/>
    <x v="0"/>
  </r>
  <r>
    <n v="1879"/>
    <x v="63"/>
    <x v="2"/>
    <x v="1"/>
    <x v="1"/>
    <x v="2"/>
    <x v="1"/>
    <s v="Marjayoun"/>
    <n v="33.35866"/>
    <n v="35.576369"/>
    <s v="No"/>
    <n v="600"/>
    <n v="600"/>
    <n v="1200"/>
    <x v="1"/>
    <n v="10000"/>
    <n v="10000"/>
    <n v="0"/>
    <n v="0"/>
    <x v="0"/>
  </r>
  <r>
    <n v="1880"/>
    <x v="94"/>
    <x v="2"/>
    <x v="1"/>
    <x v="1"/>
    <x v="2"/>
    <x v="1"/>
    <s v="Markaba"/>
    <n v="33.231195999999997"/>
    <n v="35.514848999999998"/>
    <s v="No"/>
    <n v="550"/>
    <n v="450"/>
    <n v="1000"/>
    <x v="0"/>
    <n v="15000"/>
    <n v="15000"/>
    <n v="0"/>
    <n v="-100"/>
    <x v="0"/>
  </r>
  <r>
    <n v="1881"/>
    <x v="110"/>
    <x v="2"/>
    <x v="1"/>
    <x v="1"/>
    <x v="2"/>
    <x v="1"/>
    <s v="Mazraat Al Maschrif"/>
    <n v="33.217218000000003"/>
    <n v="35.335920999999999"/>
    <s v="No"/>
    <n v="775"/>
    <n v="775"/>
    <n v="1550"/>
    <x v="0"/>
    <n v="15000"/>
    <n v="15000"/>
    <n v="0"/>
    <n v="0"/>
    <x v="0"/>
  </r>
  <r>
    <n v="1882"/>
    <x v="143"/>
    <x v="2"/>
    <x v="1"/>
    <x v="1"/>
    <x v="2"/>
    <x v="1"/>
    <s v="Al Bustan"/>
    <n v="33.101041000000002"/>
    <n v="35.254747000000002"/>
    <s v="Yes"/>
    <n v="1500"/>
    <n v="1500"/>
    <n v="3000"/>
    <x v="0"/>
    <n v="6005"/>
    <n v="6005"/>
    <n v="0"/>
    <n v="0"/>
    <x v="0"/>
  </r>
  <r>
    <n v="1883"/>
    <x v="86"/>
    <x v="2"/>
    <x v="0"/>
    <x v="1"/>
    <x v="2"/>
    <x v="1"/>
    <s v="Qana"/>
    <n v="33.207962999999999"/>
    <n v="35.300185999999997"/>
    <s v="No"/>
    <n v="120"/>
    <n v="0"/>
    <n v="120"/>
    <x v="8"/>
    <n v="7665"/>
    <n v="5870"/>
    <n v="-1795"/>
    <n v="-120"/>
    <x v="0"/>
  </r>
  <r>
    <n v="1884"/>
    <x v="105"/>
    <x v="2"/>
    <x v="0"/>
    <x v="1"/>
    <x v="2"/>
    <x v="1"/>
    <s v="Bint Jubayl"/>
    <n v="33.117975000000001"/>
    <n v="35.432941"/>
    <s v="No"/>
    <n v="100"/>
    <n v="100"/>
    <n v="200"/>
    <x v="0"/>
    <n v="17867"/>
    <n v="17867"/>
    <n v="0"/>
    <n v="0"/>
    <x v="0"/>
  </r>
  <r>
    <n v="1885"/>
    <x v="206"/>
    <x v="2"/>
    <x v="0"/>
    <x v="1"/>
    <x v="2"/>
    <x v="1"/>
    <s v="Marjayoun"/>
    <n v="33.35866"/>
    <n v="35.576369"/>
    <s v="No"/>
    <n v="25000"/>
    <n v="25000"/>
    <n v="50000"/>
    <x v="8"/>
    <n v="25000"/>
    <n v="25000"/>
    <n v="0"/>
    <n v="0"/>
    <x v="0"/>
  </r>
  <r>
    <n v="1886"/>
    <x v="222"/>
    <x v="2"/>
    <x v="0"/>
    <x v="1"/>
    <x v="2"/>
    <x v="1"/>
    <s v="At Taibe"/>
    <n v="33.278683000000001"/>
    <n v="35.519038000000002"/>
    <s v="No"/>
    <n v="30000"/>
    <n v="30000"/>
    <n v="60000"/>
    <x v="8"/>
    <n v="25000"/>
    <n v="25000"/>
    <n v="0"/>
    <n v="0"/>
    <x v="0"/>
  </r>
  <r>
    <n v="1887"/>
    <x v="104"/>
    <x v="2"/>
    <x v="0"/>
    <x v="1"/>
    <x v="2"/>
    <x v="1"/>
    <s v="Tibnin"/>
    <n v="33.190651000000003"/>
    <n v="35.406502000000003"/>
    <s v="No"/>
    <n v="300"/>
    <n v="100"/>
    <n v="400"/>
    <x v="8"/>
    <n v="20105"/>
    <n v="20105"/>
    <n v="0"/>
    <n v="-200"/>
    <x v="0"/>
  </r>
  <r>
    <n v="1888"/>
    <x v="96"/>
    <x v="2"/>
    <x v="0"/>
    <x v="1"/>
    <x v="2"/>
    <x v="1"/>
    <s v="Bint Jubayl"/>
    <n v="33.117975000000001"/>
    <n v="35.432941"/>
    <s v="No"/>
    <n v="300"/>
    <n v="150"/>
    <n v="450"/>
    <x v="8"/>
    <n v="23007"/>
    <n v="23007"/>
    <n v="0"/>
    <n v="-150"/>
    <x v="0"/>
  </r>
  <r>
    <n v="1889"/>
    <x v="68"/>
    <x v="0"/>
    <x v="1"/>
    <x v="1"/>
    <x v="2"/>
    <x v="1"/>
    <s v="Kaokaba"/>
    <n v="33.387785999999998"/>
    <n v="35.632739999999998"/>
    <s v="Yes"/>
    <n v="500"/>
    <n v="500"/>
    <n v="1000"/>
    <x v="0"/>
    <n v="10292"/>
    <n v="10292"/>
    <n v="0"/>
    <n v="0"/>
    <x v="0"/>
  </r>
  <r>
    <n v="1890"/>
    <x v="132"/>
    <x v="2"/>
    <x v="0"/>
    <x v="1"/>
    <x v="2"/>
    <x v="1"/>
    <s v="Marjayoun"/>
    <n v="33.35866"/>
    <n v="35.576369"/>
    <s v="No"/>
    <n v="120"/>
    <n v="90"/>
    <n v="210"/>
    <x v="8"/>
    <n v="10000"/>
    <n v="10000"/>
    <n v="0"/>
    <n v="-30"/>
    <x v="0"/>
  </r>
  <r>
    <n v="1891"/>
    <x v="207"/>
    <x v="2"/>
    <x v="0"/>
    <x v="1"/>
    <x v="2"/>
    <x v="1"/>
    <s v="Shaqra"/>
    <n v="33.178851000000002"/>
    <n v="35.469143000000003"/>
    <s v="No"/>
    <n v="8000"/>
    <n v="8000"/>
    <n v="16000"/>
    <x v="0"/>
    <n v="12492"/>
    <n v="12492"/>
    <n v="0"/>
    <n v="0"/>
    <x v="0"/>
  </r>
  <r>
    <n v="1892"/>
    <x v="258"/>
    <x v="1"/>
    <x v="0"/>
    <x v="1"/>
    <x v="2"/>
    <x v="1"/>
    <s v="Tyre Caza"/>
    <n v="33.264173"/>
    <n v="35.211266999999999"/>
    <s v="No"/>
    <n v="75"/>
    <n v="75"/>
    <n v="150"/>
    <x v="8"/>
    <n v="14930"/>
    <n v="14930"/>
    <n v="0"/>
    <n v="0"/>
    <x v="0"/>
  </r>
  <r>
    <n v="1893"/>
    <x v="259"/>
    <x v="2"/>
    <x v="0"/>
    <x v="1"/>
    <x v="2"/>
    <x v="1"/>
    <s v="Tyre Caza"/>
    <n v="33.264173"/>
    <n v="35.211266999999999"/>
    <s v="No"/>
    <n v="75"/>
    <n v="75"/>
    <n v="150"/>
    <x v="8"/>
    <n v="8171"/>
    <n v="8171"/>
    <n v="0"/>
    <n v="0"/>
    <x v="0"/>
  </r>
  <r>
    <n v="1894"/>
    <x v="202"/>
    <x v="0"/>
    <x v="4"/>
    <x v="2"/>
    <x v="3"/>
    <x v="1"/>
    <m/>
    <n v="35.350067000000003"/>
    <n v="33.269672"/>
    <s v="No"/>
    <n v="0"/>
    <n v="20"/>
    <n v="20"/>
    <x v="1"/>
    <n v="13894"/>
    <n v="13894"/>
    <n v="0"/>
    <n v="20"/>
    <x v="0"/>
  </r>
  <r>
    <n v="1895"/>
    <x v="87"/>
    <x v="2"/>
    <x v="4"/>
    <x v="1"/>
    <x v="3"/>
    <x v="1"/>
    <s v="As Suwanna"/>
    <n v="33.234124999999999"/>
    <n v="35.442058000000003"/>
    <s v="No"/>
    <n v="0"/>
    <n v="60"/>
    <n v="60"/>
    <x v="1"/>
    <n v="3050"/>
    <n v="3050"/>
    <n v="0"/>
    <n v="60"/>
    <x v="0"/>
  </r>
  <r>
    <n v="1896"/>
    <x v="87"/>
    <x v="2"/>
    <x v="1"/>
    <x v="1"/>
    <x v="3"/>
    <x v="1"/>
    <s v="Tibnin"/>
    <n v="33.190651000000003"/>
    <n v="35.406502000000003"/>
    <s v="No"/>
    <n v="45"/>
    <n v="45"/>
    <n v="90"/>
    <x v="3"/>
    <n v="8750"/>
    <n v="8750"/>
    <n v="0"/>
    <n v="0"/>
    <x v="0"/>
  </r>
  <r>
    <n v="1897"/>
    <x v="99"/>
    <x v="2"/>
    <x v="1"/>
    <x v="1"/>
    <x v="2"/>
    <x v="1"/>
    <m/>
    <n v="35.236018999999999"/>
    <n v="33.127930999999997"/>
    <s v="Yes"/>
    <n v="600"/>
    <n v="600"/>
    <n v="1200"/>
    <x v="8"/>
    <n v="4440"/>
    <n v="4440"/>
    <n v="0"/>
    <n v="0"/>
    <x v="0"/>
  </r>
  <r>
    <n v="1898"/>
    <x v="119"/>
    <x v="0"/>
    <x v="4"/>
    <x v="1"/>
    <x v="3"/>
    <x v="1"/>
    <s v="Dayr Qanun"/>
    <n v="35.247540000000001"/>
    <n v="33.220008"/>
    <s v="No"/>
    <n v="60"/>
    <n v="100"/>
    <n v="160"/>
    <x v="1"/>
    <n v="9100"/>
    <n v="9100"/>
    <n v="0"/>
    <n v="40"/>
    <x v="0"/>
  </r>
  <r>
    <n v="1899"/>
    <x v="88"/>
    <x v="0"/>
    <x v="4"/>
    <x v="1"/>
    <x v="2"/>
    <x v="1"/>
    <s v="Aynata"/>
    <n v="33.130401999999997"/>
    <n v="35.447144999999999"/>
    <s v="No"/>
    <n v="1500"/>
    <n v="1500"/>
    <n v="3000"/>
    <x v="1"/>
    <n v="10000"/>
    <n v="10000"/>
    <n v="0"/>
    <n v="0"/>
    <x v="0"/>
  </r>
  <r>
    <n v="1900"/>
    <x v="85"/>
    <x v="2"/>
    <x v="4"/>
    <x v="1"/>
    <x v="2"/>
    <x v="1"/>
    <m/>
    <n v="35.456491999999997"/>
    <n v="33.290163999999997"/>
    <s v="No"/>
    <n v="450"/>
    <n v="450"/>
    <n v="900"/>
    <x v="0"/>
    <n v="10000"/>
    <n v="10000"/>
    <n v="0"/>
    <n v="0"/>
    <x v="0"/>
  </r>
  <r>
    <n v="1901"/>
    <x v="40"/>
    <x v="2"/>
    <x v="1"/>
    <x v="1"/>
    <x v="2"/>
    <x v="1"/>
    <s v="Chebaa"/>
    <n v="33.349831999999999"/>
    <n v="35.748932000000003"/>
    <s v="Yes"/>
    <n v="7500"/>
    <n v="7500"/>
    <n v="15000"/>
    <x v="0"/>
    <n v="23298"/>
    <n v="23298"/>
    <n v="0"/>
    <n v="0"/>
    <x v="0"/>
  </r>
  <r>
    <n v="1902"/>
    <x v="85"/>
    <x v="2"/>
    <x v="1"/>
    <x v="1"/>
    <x v="2"/>
    <x v="1"/>
    <s v="Tyre"/>
    <n v="33.264173"/>
    <n v="35.211266999999999"/>
    <s v="No"/>
    <n v="40"/>
    <n v="10"/>
    <n v="50"/>
    <x v="8"/>
    <n v="5550"/>
    <n v="5550"/>
    <n v="0"/>
    <n v="-30"/>
    <x v="0"/>
  </r>
  <r>
    <n v="1903"/>
    <x v="64"/>
    <x v="0"/>
    <x v="1"/>
    <x v="1"/>
    <x v="3"/>
    <x v="2"/>
    <m/>
    <m/>
    <m/>
    <s v="No"/>
    <n v="4000"/>
    <n v="3000"/>
    <n v="7000"/>
    <x v="2"/>
    <n v="38600"/>
    <n v="30880"/>
    <n v="-7720"/>
    <n v="-1000"/>
    <x v="0"/>
  </r>
  <r>
    <n v="1904"/>
    <x v="223"/>
    <x v="0"/>
    <x v="1"/>
    <x v="1"/>
    <x v="4"/>
    <x v="2"/>
    <s v="Todach"/>
    <m/>
    <m/>
    <s v="Yes"/>
    <n v="2000"/>
    <n v="500"/>
    <n v="2500"/>
    <x v="2"/>
    <n v="25677.279999999999"/>
    <n v="20541.82"/>
    <n v="-5135.4599999999991"/>
    <n v="-1500"/>
    <x v="0"/>
  </r>
  <r>
    <n v="1905"/>
    <x v="127"/>
    <x v="0"/>
    <x v="1"/>
    <x v="1"/>
    <x v="4"/>
    <x v="2"/>
    <s v="Todach"/>
    <m/>
    <m/>
    <s v="Yes"/>
    <n v="2000"/>
    <n v="500"/>
    <n v="2500"/>
    <x v="2"/>
    <n v="18675.79"/>
    <n v="14940.63"/>
    <n v="-3735.1600000000017"/>
    <n v="-1500"/>
    <x v="0"/>
  </r>
  <r>
    <n v="1906"/>
    <x v="81"/>
    <x v="0"/>
    <x v="3"/>
    <x v="1"/>
    <x v="3"/>
    <x v="2"/>
    <s v="Amiet Market"/>
    <m/>
    <m/>
    <s v="Yes"/>
    <n v="5000"/>
    <n v="3000"/>
    <n v="8000"/>
    <x v="7"/>
    <n v="12815.28"/>
    <n v="10252.219999999999"/>
    <n v="-2563.0600000000013"/>
    <n v="-2000"/>
    <x v="0"/>
  </r>
  <r>
    <n v="1907"/>
    <x v="83"/>
    <x v="2"/>
    <x v="3"/>
    <x v="1"/>
    <x v="3"/>
    <x v="2"/>
    <s v="Amiet Market"/>
    <m/>
    <m/>
    <s v="Yes"/>
    <n v="5000"/>
    <n v="3000"/>
    <n v="8000"/>
    <x v="2"/>
    <n v="26895.31"/>
    <n v="21516.25"/>
    <n v="-5379.0600000000013"/>
    <n v="-2000"/>
    <x v="0"/>
  </r>
  <r>
    <n v="1908"/>
    <x v="260"/>
    <x v="2"/>
    <x v="1"/>
    <x v="1"/>
    <x v="4"/>
    <x v="2"/>
    <m/>
    <m/>
    <m/>
    <s v="Yes"/>
    <n v="250"/>
    <n v="250"/>
    <n v="500"/>
    <x v="7"/>
    <n v="44829.64"/>
    <n v="35863.71"/>
    <n v="-8965.93"/>
    <n v="0"/>
    <x v="0"/>
  </r>
  <r>
    <n v="1909"/>
    <x v="143"/>
    <x v="2"/>
    <x v="1"/>
    <x v="1"/>
    <x v="4"/>
    <x v="2"/>
    <m/>
    <m/>
    <m/>
    <s v="Yes"/>
    <n v="250"/>
    <n v="250"/>
    <n v="500"/>
    <x v="7"/>
    <n v="44829.64"/>
    <n v="35863.71"/>
    <n v="-8965.93"/>
    <n v="0"/>
    <x v="0"/>
  </r>
  <r>
    <n v="1910"/>
    <x v="86"/>
    <x v="2"/>
    <x v="1"/>
    <x v="1"/>
    <x v="4"/>
    <x v="2"/>
    <m/>
    <m/>
    <m/>
    <s v="Yes"/>
    <n v="250"/>
    <n v="250"/>
    <n v="500"/>
    <x v="7"/>
    <n v="44829.64"/>
    <n v="35863.71"/>
    <n v="-8965.93"/>
    <n v="0"/>
    <x v="0"/>
  </r>
  <r>
    <n v="1911"/>
    <x v="128"/>
    <x v="2"/>
    <x v="1"/>
    <x v="1"/>
    <x v="4"/>
    <x v="2"/>
    <m/>
    <m/>
    <m/>
    <s v="Yes"/>
    <n v="200"/>
    <n v="200"/>
    <n v="400"/>
    <x v="7"/>
    <n v="49431.040000000001"/>
    <n v="39544.83"/>
    <n v="-9886.2099999999991"/>
    <n v="0"/>
    <x v="0"/>
  </r>
  <r>
    <n v="1912"/>
    <x v="261"/>
    <x v="2"/>
    <x v="1"/>
    <x v="1"/>
    <x v="4"/>
    <x v="2"/>
    <m/>
    <m/>
    <m/>
    <s v="No"/>
    <n v="500"/>
    <n v="500"/>
    <n v="1000"/>
    <x v="7"/>
    <n v="20230.95"/>
    <n v="16184.76"/>
    <n v="-4046.1900000000005"/>
    <n v="0"/>
    <x v="0"/>
  </r>
  <r>
    <n v="1913"/>
    <x v="217"/>
    <x v="2"/>
    <x v="1"/>
    <x v="1"/>
    <x v="3"/>
    <x v="2"/>
    <m/>
    <m/>
    <m/>
    <s v="No"/>
    <n v="2500"/>
    <n v="1500"/>
    <n v="4000"/>
    <x v="7"/>
    <n v="26140"/>
    <n v="20912"/>
    <n v="-5228"/>
    <n v="-1000"/>
    <x v="0"/>
  </r>
  <r>
    <n v="1914"/>
    <x v="98"/>
    <x v="3"/>
    <x v="1"/>
    <x v="1"/>
    <x v="3"/>
    <x v="2"/>
    <m/>
    <m/>
    <m/>
    <s v="Yes"/>
    <n v="350"/>
    <n v="350"/>
    <n v="700"/>
    <x v="7"/>
    <n v="37678"/>
    <n v="30142.400000000001"/>
    <n v="-7535.5999999999985"/>
    <n v="0"/>
    <x v="0"/>
  </r>
  <r>
    <n v="1915"/>
    <x v="262"/>
    <x v="0"/>
    <x v="1"/>
    <x v="1"/>
    <x v="3"/>
    <x v="2"/>
    <m/>
    <m/>
    <m/>
    <s v="No"/>
    <n v="4000"/>
    <n v="3000"/>
    <n v="7000"/>
    <x v="2"/>
    <n v="47873.5"/>
    <n v="38298.800000000003"/>
    <n v="-9574.6999999999971"/>
    <n v="-1000"/>
    <x v="0"/>
  </r>
  <r>
    <n v="1916"/>
    <x v="201"/>
    <x v="0"/>
    <x v="1"/>
    <x v="1"/>
    <x v="3"/>
    <x v="2"/>
    <m/>
    <m/>
    <m/>
    <s v="No"/>
    <n v="4000"/>
    <n v="3000"/>
    <n v="7000"/>
    <x v="2"/>
    <n v="48578.400000000001"/>
    <n v="38862.720000000001"/>
    <n v="-9715.68"/>
    <n v="-1000"/>
    <x v="0"/>
  </r>
  <r>
    <n v="1917"/>
    <x v="170"/>
    <x v="0"/>
    <x v="1"/>
    <x v="1"/>
    <x v="3"/>
    <x v="2"/>
    <m/>
    <m/>
    <m/>
    <s v="No"/>
    <n v="4000"/>
    <n v="3000"/>
    <n v="7000"/>
    <x v="2"/>
    <n v="12832.5"/>
    <n v="10266"/>
    <n v="-2566.5"/>
    <n v="-1000"/>
    <x v="0"/>
  </r>
  <r>
    <n v="1918"/>
    <x v="98"/>
    <x v="3"/>
    <x v="1"/>
    <x v="0"/>
    <x v="3"/>
    <x v="6"/>
    <s v="Bambari"/>
    <n v="5.7652780000000003"/>
    <n v="20.674167000000001"/>
    <s v="Yes"/>
    <n v="2500"/>
    <n v="5000"/>
    <n v="7500"/>
    <x v="7"/>
    <n v="42088.2"/>
    <n v="34854.01"/>
    <n v="-7234.1899999999951"/>
    <n v="2500"/>
    <x v="0"/>
  </r>
  <r>
    <n v="1919"/>
    <x v="98"/>
    <x v="3"/>
    <x v="1"/>
    <x v="1"/>
    <x v="3"/>
    <x v="6"/>
    <s v="Bangassou"/>
    <n v="4.7378609999999997"/>
    <n v="22.816509"/>
    <s v="Yes"/>
    <n v="20"/>
    <n v="3"/>
    <n v="23"/>
    <x v="0"/>
    <n v="39940.26"/>
    <n v="15976.1"/>
    <n v="-23964.160000000003"/>
    <n v="-17"/>
    <x v="0"/>
  </r>
  <r>
    <n v="1920"/>
    <x v="98"/>
    <x v="3"/>
    <x v="1"/>
    <x v="1"/>
    <x v="3"/>
    <x v="6"/>
    <s v="Bangui"/>
    <n v="4.3946740000000002"/>
    <n v="18.55819"/>
    <s v="Yes"/>
    <n v="55000"/>
    <n v="43000"/>
    <n v="98000"/>
    <x v="2"/>
    <n v="45097"/>
    <n v="17736.5"/>
    <n v="-27360.5"/>
    <n v="-12000"/>
    <x v="0"/>
  </r>
  <r>
    <n v="1921"/>
    <x v="263"/>
    <x v="0"/>
    <x v="4"/>
    <x v="0"/>
    <x v="3"/>
    <x v="6"/>
    <s v="Birao"/>
    <n v="10.293380000000001"/>
    <n v="22.782914000000002"/>
    <s v="Yes"/>
    <n v="0"/>
    <n v="8000"/>
    <n v="8000"/>
    <x v="1"/>
    <n v="42355.73"/>
    <n v="42355.73"/>
    <n v="0"/>
    <n v="8000"/>
    <x v="0"/>
  </r>
  <r>
    <n v="1922"/>
    <x v="249"/>
    <x v="1"/>
    <x v="4"/>
    <x v="1"/>
    <x v="4"/>
    <x v="6"/>
    <s v="Birao"/>
    <n v="10.293380000000001"/>
    <n v="22.782914000000002"/>
    <s v="Yes"/>
    <n v="1840"/>
    <n v="160"/>
    <n v="2000"/>
    <x v="0"/>
    <n v="50000"/>
    <n v="50000"/>
    <n v="0"/>
    <n v="-1680"/>
    <x v="0"/>
  </r>
  <r>
    <n v="1923"/>
    <x v="249"/>
    <x v="1"/>
    <x v="4"/>
    <x v="1"/>
    <x v="4"/>
    <x v="6"/>
    <s v="Birao"/>
    <n v="10.293380000000001"/>
    <n v="22.782914000000002"/>
    <s v="Yes"/>
    <n v="2750"/>
    <n v="250"/>
    <n v="3000"/>
    <x v="0"/>
    <n v="50000"/>
    <n v="50000"/>
    <n v="0"/>
    <n v="-2500"/>
    <x v="0"/>
  </r>
  <r>
    <n v="1924"/>
    <x v="98"/>
    <x v="3"/>
    <x v="1"/>
    <x v="1"/>
    <x v="3"/>
    <x v="6"/>
    <s v="Paoua"/>
    <n v="7.2466090000000003"/>
    <n v="16.434698000000001"/>
    <s v="Yes"/>
    <n v="230000"/>
    <n v="50000"/>
    <n v="280000"/>
    <x v="0"/>
    <n v="46530.27"/>
    <n v="18300.2"/>
    <n v="-28230.069999999996"/>
    <n v="-180000"/>
    <x v="0"/>
  </r>
  <r>
    <n v="1925"/>
    <x v="98"/>
    <x v="3"/>
    <x v="1"/>
    <x v="1"/>
    <x v="4"/>
    <x v="6"/>
    <s v="Paoua"/>
    <n v="7.2466090000000003"/>
    <n v="16.434698000000001"/>
    <s v="Yes"/>
    <n v="77308"/>
    <n v="16970"/>
    <n v="94278"/>
    <x v="0"/>
    <n v="50000"/>
    <n v="50000"/>
    <n v="0"/>
    <n v="-60338"/>
    <x v="0"/>
  </r>
  <r>
    <n v="1926"/>
    <x v="98"/>
    <x v="3"/>
    <x v="3"/>
    <x v="1"/>
    <x v="4"/>
    <x v="6"/>
    <s v="Paoua"/>
    <n v="7.2466090000000003"/>
    <n v="16.434698000000001"/>
    <s v="Yes"/>
    <n v="77308"/>
    <n v="16970"/>
    <n v="94278"/>
    <x v="6"/>
    <n v="49821"/>
    <n v="49821"/>
    <n v="0"/>
    <n v="-60338"/>
    <x v="0"/>
  </r>
  <r>
    <n v="1927"/>
    <x v="98"/>
    <x v="3"/>
    <x v="3"/>
    <x v="1"/>
    <x v="4"/>
    <x v="6"/>
    <s v="Paoua"/>
    <n v="7.2466090000000003"/>
    <n v="16.434698000000001"/>
    <s v="Yes"/>
    <n v="76300"/>
    <n v="19620"/>
    <n v="95920"/>
    <x v="6"/>
    <n v="49821"/>
    <n v="49821"/>
    <n v="0"/>
    <n v="-56680"/>
    <x v="0"/>
  </r>
  <r>
    <n v="1928"/>
    <x v="264"/>
    <x v="2"/>
    <x v="1"/>
    <x v="1"/>
    <x v="3"/>
    <x v="6"/>
    <s v="Bangui"/>
    <n v="4.3946740000000002"/>
    <n v="18.55819"/>
    <s v="Yes"/>
    <n v="3000"/>
    <n v="2000"/>
    <n v="5000"/>
    <x v="4"/>
    <n v="4990.57"/>
    <n v="4990.57"/>
    <n v="0"/>
    <n v="-1000"/>
    <x v="0"/>
  </r>
  <r>
    <n v="1929"/>
    <x v="98"/>
    <x v="3"/>
    <x v="1"/>
    <x v="1"/>
    <x v="3"/>
    <x v="6"/>
    <s v="Bangassou"/>
    <n v="4.7378609999999997"/>
    <n v="22.816509"/>
    <s v="Yes"/>
    <n v="300"/>
    <n v="200"/>
    <n v="500"/>
    <x v="3"/>
    <n v="42018.21"/>
    <n v="16613.919999999998"/>
    <n v="-25404.29"/>
    <n v="-100"/>
    <x v="0"/>
  </r>
  <r>
    <n v="1930"/>
    <x v="265"/>
    <x v="1"/>
    <x v="1"/>
    <x v="1"/>
    <x v="3"/>
    <x v="6"/>
    <s v="Bangassou"/>
    <n v="4.7378609999999997"/>
    <n v="22.816509"/>
    <s v="Yes"/>
    <n v="25"/>
    <n v="15"/>
    <n v="40"/>
    <x v="2"/>
    <n v="42065.03"/>
    <n v="42065.03"/>
    <n v="0"/>
    <n v="-10"/>
    <x v="0"/>
  </r>
  <r>
    <n v="1931"/>
    <x v="98"/>
    <x v="3"/>
    <x v="1"/>
    <x v="2"/>
    <x v="3"/>
    <x v="6"/>
    <s v="Bangassou"/>
    <n v="4.7378609999999997"/>
    <n v="22.816509"/>
    <s v="Yes"/>
    <n v="35000"/>
    <n v="40000"/>
    <n v="75000"/>
    <x v="4"/>
    <n v="40678.230000000003"/>
    <n v="16084.09"/>
    <n v="-24594.140000000003"/>
    <n v="5000"/>
    <x v="0"/>
  </r>
  <r>
    <n v="1932"/>
    <x v="266"/>
    <x v="1"/>
    <x v="1"/>
    <x v="1"/>
    <x v="3"/>
    <x v="6"/>
    <s v="Bangassou"/>
    <n v="4.7378609999999997"/>
    <n v="22.816509"/>
    <s v="Yes"/>
    <n v="10"/>
    <n v="0"/>
    <n v="10"/>
    <x v="6"/>
    <n v="42005.120000000003"/>
    <n v="42005.120000000003"/>
    <n v="0"/>
    <n v="-10"/>
    <x v="0"/>
  </r>
  <r>
    <n v="1933"/>
    <x v="266"/>
    <x v="1"/>
    <x v="1"/>
    <x v="1"/>
    <x v="3"/>
    <x v="6"/>
    <s v="Bria"/>
    <n v="6.53477"/>
    <n v="21.994738999999999"/>
    <s v="Yes"/>
    <n v="34290"/>
    <n v="25550"/>
    <n v="59840"/>
    <x v="2"/>
    <n v="42125.62"/>
    <n v="42125.62"/>
    <n v="0"/>
    <n v="-8740"/>
    <x v="0"/>
  </r>
  <r>
    <n v="1934"/>
    <x v="74"/>
    <x v="0"/>
    <x v="1"/>
    <x v="1"/>
    <x v="1"/>
    <x v="6"/>
    <s v="Bria"/>
    <n v="6.53477"/>
    <n v="21.994738999999999"/>
    <s v="Yes"/>
    <n v="48"/>
    <n v="9"/>
    <n v="57"/>
    <x v="2"/>
    <n v="42072.1"/>
    <n v="42072.1"/>
    <n v="0"/>
    <n v="-39"/>
    <x v="0"/>
  </r>
  <r>
    <n v="1935"/>
    <x v="267"/>
    <x v="1"/>
    <x v="1"/>
    <x v="1"/>
    <x v="3"/>
    <x v="6"/>
    <s v="Bouar"/>
    <n v="5.9430230000000002"/>
    <n v="15.600201999999999"/>
    <s v="Yes"/>
    <n v="4550"/>
    <n v="2450"/>
    <n v="7000"/>
    <x v="4"/>
    <n v="36195.599999999999"/>
    <n v="36195.599999999999"/>
    <n v="0"/>
    <n v="-2100"/>
    <x v="0"/>
  </r>
  <r>
    <n v="1936"/>
    <x v="6"/>
    <x v="1"/>
    <x v="1"/>
    <x v="1"/>
    <x v="3"/>
    <x v="6"/>
    <s v="Bouar"/>
    <n v="5.9430230000000002"/>
    <n v="15.600201999999999"/>
    <s v="Yes"/>
    <n v="6400"/>
    <n v="9600"/>
    <n v="16000"/>
    <x v="5"/>
    <n v="42072.1"/>
    <n v="42072.1"/>
    <n v="0"/>
    <n v="3200"/>
    <x v="0"/>
  </r>
  <r>
    <n v="1937"/>
    <x v="203"/>
    <x v="2"/>
    <x v="1"/>
    <x v="1"/>
    <x v="3"/>
    <x v="6"/>
    <s v="Bambari"/>
    <n v="5.7652780000000003"/>
    <n v="20.674167000000001"/>
    <s v="Yes"/>
    <n v="350"/>
    <n v="150"/>
    <n v="500"/>
    <x v="0"/>
    <n v="39334.71"/>
    <n v="39334.71"/>
    <n v="0"/>
    <n v="-200"/>
    <x v="0"/>
  </r>
  <r>
    <n v="1938"/>
    <x v="98"/>
    <x v="3"/>
    <x v="1"/>
    <x v="1"/>
    <x v="3"/>
    <x v="6"/>
    <s v="Bangui"/>
    <n v="4.3946740000000002"/>
    <n v="18.55819"/>
    <s v="Yes"/>
    <n v="500"/>
    <n v="1000"/>
    <n v="1500"/>
    <x v="5"/>
    <n v="41681.18"/>
    <n v="33344.949999999997"/>
    <n v="-8336.2300000000032"/>
    <n v="500"/>
    <x v="0"/>
  </r>
  <r>
    <n v="1939"/>
    <x v="39"/>
    <x v="0"/>
    <x v="3"/>
    <x v="1"/>
    <x v="3"/>
    <x v="6"/>
    <s v="Bangui"/>
    <n v="4.3946740000000002"/>
    <n v="18.55819"/>
    <s v="Yes"/>
    <n v="13"/>
    <n v="10"/>
    <n v="23"/>
    <x v="2"/>
    <n v="48794.85"/>
    <n v="48794.85"/>
    <n v="0"/>
    <n v="-3"/>
    <x v="0"/>
  </r>
  <r>
    <n v="1940"/>
    <x v="98"/>
    <x v="3"/>
    <x v="1"/>
    <x v="1"/>
    <x v="3"/>
    <x v="6"/>
    <s v="Bangui"/>
    <n v="4.3946740000000002"/>
    <n v="18.55819"/>
    <s v="Yes"/>
    <n v="500"/>
    <n v="1000"/>
    <n v="1500"/>
    <x v="5"/>
    <n v="38910.43"/>
    <n v="32084.41"/>
    <n v="-6826.02"/>
    <n v="500"/>
    <x v="0"/>
  </r>
  <r>
    <n v="1941"/>
    <x v="268"/>
    <x v="2"/>
    <x v="1"/>
    <x v="1"/>
    <x v="3"/>
    <x v="6"/>
    <s v="Bouar"/>
    <n v="5.9430230000000002"/>
    <n v="15.600201999999999"/>
    <s v="Yes"/>
    <n v="3014"/>
    <n v="2010"/>
    <n v="5024"/>
    <x v="0"/>
    <n v="22476.76"/>
    <n v="22476.76"/>
    <n v="0"/>
    <n v="-1004"/>
    <x v="0"/>
  </r>
  <r>
    <n v="1942"/>
    <x v="131"/>
    <x v="0"/>
    <x v="1"/>
    <x v="1"/>
    <x v="3"/>
    <x v="6"/>
    <s v="Bouar"/>
    <n v="5.9430230000000002"/>
    <n v="15.600201999999999"/>
    <s v="Yes"/>
    <n v="120"/>
    <n v="280"/>
    <n v="400"/>
    <x v="0"/>
    <n v="17229.63"/>
    <n v="17229.63"/>
    <n v="0"/>
    <n v="160"/>
    <x v="0"/>
  </r>
  <r>
    <n v="1943"/>
    <x v="164"/>
    <x v="2"/>
    <x v="1"/>
    <x v="1"/>
    <x v="3"/>
    <x v="6"/>
    <s v="Bouar"/>
    <n v="5.9430230000000002"/>
    <n v="15.600201999999999"/>
    <s v="Yes"/>
    <n v="15"/>
    <n v="45"/>
    <n v="60"/>
    <x v="0"/>
    <n v="19642.89"/>
    <n v="19642.89"/>
    <n v="0"/>
    <n v="30"/>
    <x v="0"/>
  </r>
  <r>
    <n v="1944"/>
    <x v="11"/>
    <x v="1"/>
    <x v="2"/>
    <x v="0"/>
    <x v="3"/>
    <x v="6"/>
    <s v="Bossangoa"/>
    <n v="6.4977270000000003"/>
    <n v="17.449940000000002"/>
    <s v="Yes"/>
    <n v="53000"/>
    <n v="22000"/>
    <n v="75000"/>
    <x v="0"/>
    <n v="21044.04"/>
    <n v="21044.04"/>
    <n v="0"/>
    <n v="-31000"/>
    <x v="0"/>
  </r>
  <r>
    <n v="1945"/>
    <x v="152"/>
    <x v="2"/>
    <x v="2"/>
    <x v="0"/>
    <x v="3"/>
    <x v="6"/>
    <s v="Berberati"/>
    <n v="4.2613890000000003"/>
    <n v="15.789444"/>
    <s v="Yes"/>
    <n v="131612"/>
    <n v="57938"/>
    <n v="189550"/>
    <x v="0"/>
    <n v="41889.54"/>
    <n v="41889.54"/>
    <n v="0"/>
    <n v="-73674"/>
    <x v="0"/>
  </r>
  <r>
    <n v="1946"/>
    <x v="264"/>
    <x v="2"/>
    <x v="2"/>
    <x v="0"/>
    <x v="3"/>
    <x v="6"/>
    <s v="Bria"/>
    <n v="6.53477"/>
    <n v="21.994738999999999"/>
    <s v="Yes"/>
    <n v="14500"/>
    <n v="500"/>
    <n v="15000"/>
    <x v="0"/>
    <n v="44295.97"/>
    <n v="44295.97"/>
    <n v="0"/>
    <n v="-14000"/>
    <x v="0"/>
  </r>
  <r>
    <n v="1947"/>
    <x v="98"/>
    <x v="3"/>
    <x v="2"/>
    <x v="0"/>
    <x v="3"/>
    <x v="6"/>
    <s v="Birao"/>
    <n v="10.293380000000001"/>
    <n v="22.782914000000002"/>
    <s v="Yes"/>
    <n v="1440"/>
    <n v="1560"/>
    <n v="3000"/>
    <x v="0"/>
    <n v="50141.93"/>
    <n v="40113.54"/>
    <n v="-10028.39"/>
    <n v="120"/>
    <x v="0"/>
  </r>
  <r>
    <n v="1948"/>
    <x v="74"/>
    <x v="0"/>
    <x v="2"/>
    <x v="1"/>
    <x v="3"/>
    <x v="6"/>
    <s v="Kaga-Bandoro"/>
    <n v="6.9960370000000003"/>
    <n v="19.185032"/>
    <s v="Yes"/>
    <n v="11773"/>
    <n v="21865"/>
    <n v="33638"/>
    <x v="0"/>
    <n v="33486.730000000003"/>
    <n v="33486.730000000003"/>
    <n v="0"/>
    <n v="10092"/>
    <x v="0"/>
  </r>
  <r>
    <n v="1949"/>
    <x v="26"/>
    <x v="1"/>
    <x v="2"/>
    <x v="0"/>
    <x v="3"/>
    <x v="6"/>
    <s v="Bria"/>
    <n v="6.53477"/>
    <n v="21.994738999999999"/>
    <s v="Yes"/>
    <n v="33800"/>
    <n v="36200"/>
    <n v="70000"/>
    <x v="0"/>
    <n v="30594.37"/>
    <n v="30594.37"/>
    <n v="0"/>
    <n v="2400"/>
    <x v="0"/>
  </r>
  <r>
    <n v="1950"/>
    <x v="83"/>
    <x v="2"/>
    <x v="2"/>
    <x v="0"/>
    <x v="3"/>
    <x v="6"/>
    <s v="Bangassou"/>
    <n v="6.4977270000000003"/>
    <n v="17.449940000000002"/>
    <s v="Yes"/>
    <n v="85000"/>
    <n v="65000"/>
    <n v="150000"/>
    <x v="0"/>
    <n v="20874.23"/>
    <n v="20874.23"/>
    <n v="0"/>
    <n v="-20000"/>
    <x v="0"/>
  </r>
  <r>
    <n v="1951"/>
    <x v="45"/>
    <x v="0"/>
    <x v="2"/>
    <x v="0"/>
    <x v="3"/>
    <x v="6"/>
    <s v="Bangassou"/>
    <n v="4.7378609999999997"/>
    <n v="22.816509"/>
    <s v="Yes"/>
    <n v="45000"/>
    <n v="55000"/>
    <n v="100000"/>
    <x v="0"/>
    <n v="36598.49"/>
    <n v="36598.49"/>
    <n v="0"/>
    <n v="10000"/>
    <x v="0"/>
  </r>
  <r>
    <n v="1952"/>
    <x v="251"/>
    <x v="1"/>
    <x v="1"/>
    <x v="2"/>
    <x v="3"/>
    <x v="6"/>
    <s v="Bangassou"/>
    <n v="4.7378609999999997"/>
    <n v="22.816509"/>
    <s v="Yes"/>
    <n v="20000"/>
    <n v="19000"/>
    <n v="39000"/>
    <x v="0"/>
    <n v="29379.55"/>
    <n v="29379.55"/>
    <n v="0"/>
    <n v="-1000"/>
    <x v="0"/>
  </r>
  <r>
    <n v="1953"/>
    <x v="132"/>
    <x v="2"/>
    <x v="2"/>
    <x v="0"/>
    <x v="3"/>
    <x v="6"/>
    <s v="Bria"/>
    <n v="6.53477"/>
    <n v="21.994738999999999"/>
    <s v="Yes"/>
    <n v="0"/>
    <n v="200"/>
    <n v="200"/>
    <x v="1"/>
    <n v="44295.97"/>
    <n v="44295.97"/>
    <n v="0"/>
    <n v="200"/>
    <x v="0"/>
  </r>
  <r>
    <n v="1954"/>
    <x v="204"/>
    <x v="2"/>
    <x v="2"/>
    <x v="1"/>
    <x v="3"/>
    <x v="6"/>
    <s v="Kaga-Bandoro"/>
    <n v="6.9960370000000003"/>
    <n v="19.185032"/>
    <s v="Yes"/>
    <n v="11873"/>
    <n v="22040"/>
    <n v="33913"/>
    <x v="0"/>
    <n v="16506.12"/>
    <n v="16506.12"/>
    <n v="0"/>
    <n v="10167"/>
    <x v="0"/>
  </r>
  <r>
    <n v="1955"/>
    <x v="158"/>
    <x v="2"/>
    <x v="1"/>
    <x v="1"/>
    <x v="3"/>
    <x v="6"/>
    <s v="Berberati"/>
    <n v="4.2613890000000003"/>
    <n v="15.789444"/>
    <s v="Yes"/>
    <n v="1150"/>
    <n v="1150"/>
    <n v="2300"/>
    <x v="0"/>
    <n v="35225.68"/>
    <n v="35225.68"/>
    <n v="0"/>
    <n v="0"/>
    <x v="0"/>
  </r>
  <r>
    <n v="1956"/>
    <x v="269"/>
    <x v="1"/>
    <x v="2"/>
    <x v="1"/>
    <x v="3"/>
    <x v="6"/>
    <s v="NDele"/>
    <n v="8.4091670000000001"/>
    <n v="20.653055999999999"/>
    <s v="Yes"/>
    <n v="50472"/>
    <n v="41295"/>
    <n v="91767"/>
    <x v="0"/>
    <n v="17118.580000000002"/>
    <n v="17118.580000000002"/>
    <n v="0"/>
    <n v="-9177"/>
    <x v="0"/>
  </r>
  <r>
    <n v="1957"/>
    <x v="270"/>
    <x v="1"/>
    <x v="2"/>
    <x v="1"/>
    <x v="3"/>
    <x v="6"/>
    <s v="Paoua"/>
    <n v="7.2466090000000003"/>
    <n v="16.434698000000001"/>
    <s v="Yes"/>
    <n v="0"/>
    <n v="1200"/>
    <n v="1200"/>
    <x v="1"/>
    <n v="22511.06"/>
    <n v="22511.06"/>
    <n v="0"/>
    <n v="1200"/>
    <x v="0"/>
  </r>
  <r>
    <n v="1958"/>
    <x v="98"/>
    <x v="3"/>
    <x v="2"/>
    <x v="0"/>
    <x v="3"/>
    <x v="6"/>
    <s v="Obo"/>
    <n v="5.3956"/>
    <n v="26.491700000000002"/>
    <s v="Yes"/>
    <n v="24278"/>
    <n v="38080"/>
    <n v="62358"/>
    <x v="0"/>
    <n v="16995.740000000002"/>
    <n v="13596.59"/>
    <n v="-3399.1500000000015"/>
    <n v="13802"/>
    <x v="0"/>
  </r>
  <r>
    <n v="1959"/>
    <x v="234"/>
    <x v="2"/>
    <x v="1"/>
    <x v="1"/>
    <x v="3"/>
    <x v="4"/>
    <s v="Bukavu"/>
    <n v="2.5123000000000002"/>
    <n v="28.847999999999999"/>
    <s v="No"/>
    <n v="11"/>
    <n v="5"/>
    <n v="16"/>
    <x v="2"/>
    <n v="19347"/>
    <n v="19347"/>
    <n v="0"/>
    <n v="-6"/>
    <x v="0"/>
  </r>
  <r>
    <n v="1960"/>
    <x v="29"/>
    <x v="0"/>
    <x v="1"/>
    <x v="1"/>
    <x v="3"/>
    <x v="4"/>
    <m/>
    <n v="-2.49682"/>
    <n v="28.79081"/>
    <s v="No"/>
    <n v="15000"/>
    <n v="1200"/>
    <n v="16200"/>
    <x v="2"/>
    <n v="31445"/>
    <n v="31445"/>
    <n v="0"/>
    <n v="-13800"/>
    <x v="0"/>
  </r>
  <r>
    <n v="1961"/>
    <x v="29"/>
    <x v="0"/>
    <x v="1"/>
    <x v="1"/>
    <x v="3"/>
    <x v="4"/>
    <s v="Bukavu"/>
    <n v="2.5123000000000002"/>
    <n v="28.847999999999999"/>
    <s v="No"/>
    <n v="42000"/>
    <n v="50000"/>
    <n v="92000"/>
    <x v="5"/>
    <n v="19616"/>
    <n v="19616"/>
    <n v="0"/>
    <n v="8000"/>
    <x v="0"/>
  </r>
  <r>
    <n v="1962"/>
    <x v="29"/>
    <x v="0"/>
    <x v="1"/>
    <x v="1"/>
    <x v="3"/>
    <x v="4"/>
    <m/>
    <n v="6.5850999999999997"/>
    <n v="29.478200000000001"/>
    <s v="No"/>
    <n v="400"/>
    <n v="150"/>
    <n v="550"/>
    <x v="5"/>
    <n v="15480"/>
    <n v="15480"/>
    <n v="0"/>
    <n v="-250"/>
    <x v="0"/>
  </r>
  <r>
    <n v="1963"/>
    <x v="29"/>
    <x v="0"/>
    <x v="1"/>
    <x v="1"/>
    <x v="3"/>
    <x v="4"/>
    <m/>
    <n v="6.5850999999999997"/>
    <n v="29.478200000000001"/>
    <s v="No"/>
    <n v="500"/>
    <n v="275"/>
    <n v="775"/>
    <x v="5"/>
    <n v="16720"/>
    <n v="16720"/>
    <n v="0"/>
    <n v="-225"/>
    <x v="0"/>
  </r>
  <r>
    <n v="1964"/>
    <x v="98"/>
    <x v="3"/>
    <x v="3"/>
    <x v="1"/>
    <x v="3"/>
    <x v="4"/>
    <s v="Kalemie"/>
    <n v="5.9127000000000001"/>
    <n v="29.191400000000002"/>
    <s v="No"/>
    <n v="310251"/>
    <n v="310251"/>
    <n v="620502"/>
    <x v="2"/>
    <n v="22514.5"/>
    <n v="9005.7999999999993"/>
    <n v="-13508.7"/>
    <n v="0"/>
    <x v="0"/>
  </r>
  <r>
    <n v="1965"/>
    <x v="109"/>
    <x v="2"/>
    <x v="1"/>
    <x v="1"/>
    <x v="3"/>
    <x v="4"/>
    <s v="Kalemie"/>
    <n v="5.9127000000000001"/>
    <n v="29.191400000000002"/>
    <m/>
    <n v="80000"/>
    <n v="100000"/>
    <n v="180000"/>
    <x v="2"/>
    <n v="22576"/>
    <n v="9102.7999999999993"/>
    <n v="-13473.2"/>
    <n v="20000"/>
    <x v="0"/>
  </r>
  <r>
    <n v="1966"/>
    <x v="98"/>
    <x v="3"/>
    <x v="1"/>
    <x v="1"/>
    <x v="3"/>
    <x v="4"/>
    <m/>
    <n v="5.9127000000000001"/>
    <n v="29.191400000000002"/>
    <s v="No"/>
    <n v="311"/>
    <n v="312"/>
    <n v="623"/>
    <x v="5"/>
    <n v="22000"/>
    <n v="17600"/>
    <n v="-4400"/>
    <n v="1"/>
    <x v="0"/>
  </r>
  <r>
    <n v="1967"/>
    <x v="29"/>
    <x v="0"/>
    <x v="3"/>
    <x v="1"/>
    <x v="3"/>
    <x v="4"/>
    <s v="Kalemie"/>
    <n v="5.9127000000000001"/>
    <n v="29.191400000000002"/>
    <s v="No"/>
    <n v="3930"/>
    <n v="30"/>
    <n v="3960"/>
    <x v="5"/>
    <n v="31701"/>
    <n v="31701"/>
    <n v="0"/>
    <n v="-3900"/>
    <x v="0"/>
  </r>
  <r>
    <n v="1968"/>
    <x v="29"/>
    <x v="0"/>
    <x v="1"/>
    <x v="1"/>
    <x v="3"/>
    <x v="4"/>
    <s v="Blida"/>
    <n v="1.4391"/>
    <n v="29.843900000000001"/>
    <s v="Yes"/>
    <n v="35"/>
    <n v="15"/>
    <n v="50"/>
    <x v="5"/>
    <n v="39237.01"/>
    <n v="31389.61"/>
    <n v="-7847.4000000000015"/>
    <n v="-20"/>
    <x v="0"/>
  </r>
  <r>
    <n v="1969"/>
    <x v="29"/>
    <x v="0"/>
    <x v="1"/>
    <x v="1"/>
    <x v="3"/>
    <x v="4"/>
    <s v="Blida"/>
    <n v="1.4391"/>
    <n v="29.843900000000001"/>
    <s v="Yes"/>
    <n v="35"/>
    <n v="15"/>
    <n v="50"/>
    <x v="5"/>
    <n v="50000"/>
    <n v="40000"/>
    <n v="-10000"/>
    <n v="-20"/>
    <x v="0"/>
  </r>
  <r>
    <n v="1970"/>
    <x v="29"/>
    <x v="0"/>
    <x v="3"/>
    <x v="1"/>
    <x v="3"/>
    <x v="4"/>
    <s v="Bunia"/>
    <n v="1.5743"/>
    <n v="30.239699999999999"/>
    <s v="No"/>
    <n v="35"/>
    <n v="15"/>
    <n v="50"/>
    <x v="5"/>
    <n v="6502"/>
    <n v="6502"/>
    <n v="0"/>
    <n v="-20"/>
    <x v="0"/>
  </r>
  <r>
    <n v="1971"/>
    <x v="98"/>
    <x v="3"/>
    <x v="1"/>
    <x v="1"/>
    <x v="3"/>
    <x v="4"/>
    <s v="Kalemie"/>
    <n v="5.9127000000000001"/>
    <n v="29.191400000000002"/>
    <s v="No"/>
    <n v="80"/>
    <n v="40"/>
    <n v="120"/>
    <x v="2"/>
    <n v="49009"/>
    <n v="19604"/>
    <n v="-29405"/>
    <n v="-40"/>
    <x v="0"/>
  </r>
  <r>
    <n v="1972"/>
    <x v="98"/>
    <x v="3"/>
    <x v="1"/>
    <x v="1"/>
    <x v="3"/>
    <x v="4"/>
    <s v="Kalemie"/>
    <n v="5.9127000000000001"/>
    <n v="29.191400000000002"/>
    <s v="No"/>
    <n v="315"/>
    <n v="0"/>
    <n v="315"/>
    <x v="2"/>
    <n v="48942"/>
    <n v="19577"/>
    <n v="-29365"/>
    <n v="-315"/>
    <x v="0"/>
  </r>
  <r>
    <n v="1973"/>
    <x v="18"/>
    <x v="1"/>
    <x v="1"/>
    <x v="1"/>
    <x v="3"/>
    <x v="4"/>
    <m/>
    <n v="-2.49682"/>
    <n v="28.79081"/>
    <s v="No"/>
    <n v="3600"/>
    <n v="5400"/>
    <n v="9000"/>
    <x v="2"/>
    <n v="49500"/>
    <n v="49500"/>
    <n v="0"/>
    <n v="1800"/>
    <x v="0"/>
  </r>
  <r>
    <n v="1974"/>
    <x v="271"/>
    <x v="1"/>
    <x v="3"/>
    <x v="1"/>
    <x v="3"/>
    <x v="4"/>
    <s v="Bukavu"/>
    <n v="2.5123000000000002"/>
    <n v="28.847999999999999"/>
    <s v="No"/>
    <n v="2283"/>
    <n v="217"/>
    <n v="2500"/>
    <x v="2"/>
    <n v="50000"/>
    <n v="50000"/>
    <n v="0"/>
    <n v="-2066"/>
    <x v="0"/>
  </r>
  <r>
    <n v="1975"/>
    <x v="50"/>
    <x v="0"/>
    <x v="1"/>
    <x v="3"/>
    <x v="3"/>
    <x v="4"/>
    <s v="Bukavu"/>
    <n v="2.5123000000000002"/>
    <n v="28.847999999999999"/>
    <s v="No"/>
    <n v="195"/>
    <n v="1769"/>
    <n v="1964"/>
    <x v="7"/>
    <n v="10000"/>
    <n v="10000"/>
    <n v="0"/>
    <n v="1574"/>
    <x v="0"/>
  </r>
  <r>
    <n v="1976"/>
    <x v="75"/>
    <x v="1"/>
    <x v="3"/>
    <x v="1"/>
    <x v="3"/>
    <x v="4"/>
    <s v="Bukavu"/>
    <n v="2.5123000000000002"/>
    <n v="28.847999999999999"/>
    <s v="No"/>
    <n v="900"/>
    <n v="900"/>
    <n v="1800"/>
    <x v="2"/>
    <n v="49800"/>
    <n v="39218"/>
    <n v="-10582"/>
    <n v="0"/>
    <x v="0"/>
  </r>
  <r>
    <n v="1977"/>
    <x v="3"/>
    <x v="1"/>
    <x v="4"/>
    <x v="3"/>
    <x v="3"/>
    <x v="4"/>
    <s v="Beni"/>
    <n v="-6.3498299999999999"/>
    <n v="32.337249999999997"/>
    <s v="Yes"/>
    <n v="1161"/>
    <n v="450"/>
    <n v="1611"/>
    <x v="5"/>
    <n v="33492.800000000003"/>
    <n v="33492.800000000003"/>
    <n v="0"/>
    <n v="-711"/>
    <x v="0"/>
  </r>
  <r>
    <n v="1978"/>
    <x v="272"/>
    <x v="1"/>
    <x v="4"/>
    <x v="3"/>
    <x v="3"/>
    <x v="4"/>
    <s v="Uvira"/>
    <n v="3.3729"/>
    <n v="29.1449"/>
    <s v="No"/>
    <n v="280"/>
    <n v="120"/>
    <n v="400"/>
    <x v="2"/>
    <n v="42140"/>
    <n v="42140"/>
    <n v="0"/>
    <n v="-160"/>
    <x v="0"/>
  </r>
  <r>
    <n v="1979"/>
    <x v="98"/>
    <x v="3"/>
    <x v="1"/>
    <x v="1"/>
    <x v="3"/>
    <x v="4"/>
    <s v="Rutsuru"/>
    <n v="1.1856"/>
    <n v="29.446999999999999"/>
    <s v="Yes"/>
    <n v="36"/>
    <n v="14"/>
    <n v="50"/>
    <x v="7"/>
    <n v="47120"/>
    <n v="0"/>
    <n v="-47120"/>
    <n v="-22"/>
    <x v="0"/>
  </r>
  <r>
    <n v="1980"/>
    <x v="98"/>
    <x v="3"/>
    <x v="1"/>
    <x v="1"/>
    <x v="3"/>
    <x v="4"/>
    <s v="Rutsuru"/>
    <n v="1.1856"/>
    <n v="29.446999999999999"/>
    <s v="Yes"/>
    <n v="50"/>
    <n v="13"/>
    <n v="63"/>
    <x v="7"/>
    <n v="24574.91"/>
    <n v="0"/>
    <n v="-24574.91"/>
    <n v="-37"/>
    <x v="0"/>
  </r>
  <r>
    <n v="1981"/>
    <x v="137"/>
    <x v="1"/>
    <x v="0"/>
    <x v="1"/>
    <x v="3"/>
    <x v="4"/>
    <s v="Bukavu"/>
    <n v="2.5123000000000002"/>
    <n v="28.847999999999999"/>
    <s v="No"/>
    <n v="600000"/>
    <n v="400000"/>
    <n v="1000000"/>
    <x v="5"/>
    <n v="49991"/>
    <n v="49991"/>
    <n v="0"/>
    <n v="-200000"/>
    <x v="0"/>
  </r>
  <r>
    <n v="1982"/>
    <x v="98"/>
    <x v="3"/>
    <x v="1"/>
    <x v="1"/>
    <x v="3"/>
    <x v="4"/>
    <s v="Bukavu"/>
    <n v="2.5123000000000002"/>
    <n v="28.847999999999999"/>
    <s v="No"/>
    <n v="196"/>
    <n v="60"/>
    <n v="256"/>
    <x v="2"/>
    <n v="49897"/>
    <n v="0"/>
    <n v="-49897"/>
    <n v="-136"/>
    <x v="0"/>
  </r>
  <r>
    <n v="1983"/>
    <x v="98"/>
    <x v="3"/>
    <x v="3"/>
    <x v="1"/>
    <x v="3"/>
    <x v="4"/>
    <s v="Bukavu"/>
    <n v="2.5123000000000002"/>
    <n v="28.847999999999999"/>
    <s v="No"/>
    <n v="62"/>
    <n v="24"/>
    <n v="86"/>
    <x v="5"/>
    <n v="49816"/>
    <n v="0"/>
    <n v="-49816"/>
    <n v="-38"/>
    <x v="0"/>
  </r>
  <r>
    <n v="1984"/>
    <x v="98"/>
    <x v="3"/>
    <x v="1"/>
    <x v="1"/>
    <x v="3"/>
    <x v="4"/>
    <s v="Bukavu"/>
    <n v="2.5123000000000002"/>
    <n v="28.847999999999999"/>
    <s v="No"/>
    <n v="60"/>
    <n v="41"/>
    <n v="101"/>
    <x v="2"/>
    <n v="13818"/>
    <n v="0"/>
    <n v="-13818"/>
    <n v="-19"/>
    <x v="0"/>
  </r>
  <r>
    <n v="1985"/>
    <x v="98"/>
    <x v="3"/>
    <x v="3"/>
    <x v="1"/>
    <x v="3"/>
    <x v="4"/>
    <s v="Bunia"/>
    <n v="1.5743"/>
    <n v="30.239699999999999"/>
    <s v="No"/>
    <n v="152"/>
    <n v="2728"/>
    <n v="2880"/>
    <x v="2"/>
    <n v="5100"/>
    <n v="5100"/>
    <n v="0"/>
    <n v="2576"/>
    <x v="0"/>
  </r>
  <r>
    <n v="1986"/>
    <x v="98"/>
    <x v="3"/>
    <x v="1"/>
    <x v="1"/>
    <x v="3"/>
    <x v="4"/>
    <s v="Bukavu"/>
    <n v="2.5123000000000002"/>
    <n v="28.847999999999999"/>
    <s v="No"/>
    <n v="60000"/>
    <n v="40000"/>
    <n v="100000"/>
    <x v="5"/>
    <n v="19964"/>
    <n v="0"/>
    <n v="-19964"/>
    <n v="-20000"/>
    <x v="0"/>
  </r>
  <r>
    <n v="1987"/>
    <x v="124"/>
    <x v="0"/>
    <x v="1"/>
    <x v="0"/>
    <x v="3"/>
    <x v="6"/>
    <s v="Bambari"/>
    <n v="5.7652780000000003"/>
    <n v="20.674167000000001"/>
    <s v="Yes"/>
    <n v="9000"/>
    <n v="14000"/>
    <n v="23000"/>
    <x v="4"/>
    <n v="26657"/>
    <n v="26657"/>
    <n v="0"/>
    <n v="5000"/>
    <x v="0"/>
  </r>
  <r>
    <n v="1988"/>
    <x v="98"/>
    <x v="3"/>
    <x v="1"/>
    <x v="1"/>
    <x v="3"/>
    <x v="6"/>
    <s v="Bambari"/>
    <n v="5.7652780000000003"/>
    <n v="20.674167000000001"/>
    <s v="Yes"/>
    <n v="10000"/>
    <n v="5000"/>
    <n v="15000"/>
    <x v="0"/>
    <n v="38350"/>
    <n v="15147.67"/>
    <n v="-23202.33"/>
    <n v="-5000"/>
    <x v="0"/>
  </r>
  <r>
    <n v="1989"/>
    <x v="98"/>
    <x v="3"/>
    <x v="4"/>
    <x v="0"/>
    <x v="3"/>
    <x v="6"/>
    <s v="Berberati"/>
    <n v="4.2613890000000003"/>
    <n v="15.789444"/>
    <s v="Yes"/>
    <n v="23"/>
    <n v="10"/>
    <n v="33"/>
    <x v="0"/>
    <m/>
    <n v="23299.26"/>
    <n v="23299.26"/>
    <n v="-13"/>
    <x v="1"/>
  </r>
  <r>
    <n v="1990"/>
    <x v="98"/>
    <x v="3"/>
    <x v="4"/>
    <x v="0"/>
    <x v="3"/>
    <x v="6"/>
    <s v="Bossangoa"/>
    <n v="6.4977270000000003"/>
    <n v="17.449940000000002"/>
    <s v="Yes"/>
    <n v="184610"/>
    <n v="184610"/>
    <n v="369220"/>
    <x v="0"/>
    <n v="27774"/>
    <n v="10998.85"/>
    <n v="-16775.150000000001"/>
    <n v="0"/>
    <x v="0"/>
  </r>
  <r>
    <n v="1991"/>
    <x v="98"/>
    <x v="3"/>
    <x v="1"/>
    <x v="1"/>
    <x v="3"/>
    <x v="6"/>
    <s v="Bossangoa"/>
    <n v="6.4977270000000003"/>
    <n v="17.449940000000002"/>
    <s v="Yes"/>
    <n v="8210"/>
    <n v="8210"/>
    <n v="16420"/>
    <x v="5"/>
    <n v="43237"/>
    <n v="34589.599999999999"/>
    <n v="-8647.4000000000015"/>
    <n v="0"/>
    <x v="0"/>
  </r>
  <r>
    <n v="1992"/>
    <x v="98"/>
    <x v="3"/>
    <x v="1"/>
    <x v="1"/>
    <x v="3"/>
    <x v="6"/>
    <s v="Bossangoa"/>
    <n v="6.4977270000000003"/>
    <n v="17.449940000000002"/>
    <s v="Yes"/>
    <n v="0"/>
    <n v="500"/>
    <n v="500"/>
    <x v="1"/>
    <n v="32934"/>
    <n v="13042.41"/>
    <n v="-19891.59"/>
    <n v="500"/>
    <x v="0"/>
  </r>
  <r>
    <n v="1993"/>
    <x v="98"/>
    <x v="3"/>
    <x v="1"/>
    <x v="1"/>
    <x v="3"/>
    <x v="6"/>
    <s v="Bossangoa"/>
    <n v="6.4977270000000003"/>
    <n v="17.449940000000002"/>
    <s v="Yes"/>
    <n v="50500"/>
    <n v="50500"/>
    <n v="101000"/>
    <x v="3"/>
    <n v="39720"/>
    <n v="15729.84"/>
    <n v="-23990.16"/>
    <n v="0"/>
    <x v="0"/>
  </r>
  <r>
    <n v="1994"/>
    <x v="135"/>
    <x v="0"/>
    <x v="1"/>
    <x v="1"/>
    <x v="3"/>
    <x v="6"/>
    <s v="Bouar"/>
    <n v="5.9430230000000002"/>
    <n v="15.600201999999999"/>
    <s v="Yes"/>
    <n v="22616"/>
    <n v="22372"/>
    <n v="44988"/>
    <x v="0"/>
    <n v="33723"/>
    <n v="33723"/>
    <n v="0"/>
    <n v="-244"/>
    <x v="0"/>
  </r>
  <r>
    <n v="1995"/>
    <x v="98"/>
    <x v="3"/>
    <x v="3"/>
    <x v="1"/>
    <x v="3"/>
    <x v="6"/>
    <s v="Bouar"/>
    <n v="5.9430230000000002"/>
    <n v="15.600201999999999"/>
    <s v="Yes"/>
    <n v="17"/>
    <n v="7"/>
    <n v="24"/>
    <x v="6"/>
    <n v="45723"/>
    <n v="18289.2"/>
    <n v="-27433.8"/>
    <n v="-10"/>
    <x v="0"/>
  </r>
  <r>
    <n v="1996"/>
    <x v="98"/>
    <x v="3"/>
    <x v="1"/>
    <x v="1"/>
    <x v="3"/>
    <x v="6"/>
    <s v="Berberati"/>
    <n v="4.2613890000000003"/>
    <n v="15.789444"/>
    <s v="Yes"/>
    <n v="30300"/>
    <n v="22700"/>
    <n v="53000"/>
    <x v="0"/>
    <n v="33758"/>
    <n v="13369.01"/>
    <n v="-20388.989999999998"/>
    <n v="-7600"/>
    <x v="0"/>
  </r>
  <r>
    <n v="1997"/>
    <x v="98"/>
    <x v="3"/>
    <x v="4"/>
    <x v="1"/>
    <x v="3"/>
    <x v="6"/>
    <s v="Bossangoa"/>
    <n v="6.4977270000000003"/>
    <n v="17.449940000000002"/>
    <s v="Yes"/>
    <n v="15"/>
    <n v="3"/>
    <n v="18"/>
    <x v="2"/>
    <n v="14275"/>
    <n v="5653.33"/>
    <n v="-8621.67"/>
    <n v="-12"/>
    <x v="0"/>
  </r>
  <r>
    <n v="1998"/>
    <x v="98"/>
    <x v="3"/>
    <x v="1"/>
    <x v="1"/>
    <x v="2"/>
    <x v="0"/>
    <s v="Mopti"/>
    <n v="14.008889"/>
    <n v="-4.2022219999999999"/>
    <s v="Yes"/>
    <n v="10"/>
    <n v="0"/>
    <n v="10"/>
    <x v="6"/>
    <n v="48190.67"/>
    <n v="38552.54"/>
    <n v="-9638.1299999999974"/>
    <n v="-10"/>
    <x v="0"/>
  </r>
  <r>
    <n v="1999"/>
    <x v="98"/>
    <x v="3"/>
    <x v="1"/>
    <x v="1"/>
    <x v="0"/>
    <x v="0"/>
    <s v="Mopti"/>
    <n v="13.386253"/>
    <n v="-3.8263579999999999"/>
    <s v="Yes"/>
    <n v="450"/>
    <n v="500"/>
    <n v="950"/>
    <x v="0"/>
    <n v="45569.760000000002"/>
    <n v="36455.81"/>
    <n v="-9113.9500000000044"/>
    <n v="50"/>
    <x v="0"/>
  </r>
  <r>
    <n v="2000"/>
    <x v="98"/>
    <x v="3"/>
    <x v="4"/>
    <x v="0"/>
    <x v="2"/>
    <x v="0"/>
    <s v="Mopti"/>
    <n v="14.458349999999999"/>
    <n v="-4.914733"/>
    <s v="Yes"/>
    <n v="74"/>
    <n v="33"/>
    <n v="107"/>
    <x v="5"/>
    <n v="46461.52"/>
    <n v="37169.22"/>
    <n v="-9292.2999999999956"/>
    <n v="-41"/>
    <x v="0"/>
  </r>
  <r>
    <n v="2001"/>
    <x v="98"/>
    <x v="3"/>
    <x v="1"/>
    <x v="1"/>
    <x v="3"/>
    <x v="0"/>
    <s v="Mopti"/>
    <m/>
    <m/>
    <s v="Yes"/>
    <n v="0"/>
    <n v="14375"/>
    <n v="14375"/>
    <x v="0"/>
    <n v="30703.08"/>
    <n v="24562.47"/>
    <n v="-6140.6100000000006"/>
    <n v="14375"/>
    <x v="0"/>
  </r>
  <r>
    <n v="2002"/>
    <x v="98"/>
    <x v="3"/>
    <x v="1"/>
    <x v="1"/>
    <x v="0"/>
    <x v="0"/>
    <s v="Mopti"/>
    <n v="14.545075000000001"/>
    <n v="-4.0893249999999997"/>
    <s v="Yes"/>
    <n v="46682"/>
    <n v="46191"/>
    <n v="92873"/>
    <x v="5"/>
    <n v="45076.17"/>
    <n v="36060.94"/>
    <n v="-9015.2299999999959"/>
    <n v="-491"/>
    <x v="0"/>
  </r>
  <r>
    <n v="2003"/>
    <x v="98"/>
    <x v="3"/>
    <x v="2"/>
    <x v="1"/>
    <x v="3"/>
    <x v="0"/>
    <s v="Mopti"/>
    <n v="14.1403"/>
    <n v="-3.6183900000000002"/>
    <s v="Yes"/>
    <n v="994"/>
    <n v="1006"/>
    <n v="2000"/>
    <x v="0"/>
    <n v="51679.03"/>
    <n v="41343.230000000003"/>
    <n v="-10335.799999999996"/>
    <n v="12"/>
    <x v="0"/>
  </r>
  <r>
    <n v="2004"/>
    <x v="98"/>
    <x v="3"/>
    <x v="1"/>
    <x v="1"/>
    <x v="3"/>
    <x v="0"/>
    <s v="Mopti"/>
    <n v="14.35005"/>
    <n v="-3.6103800000000001"/>
    <s v="Yes"/>
    <n v="2600"/>
    <n v="900"/>
    <n v="3500"/>
    <x v="4"/>
    <n v="48818.52"/>
    <n v="39054.82"/>
    <n v="-9763.6999999999971"/>
    <n v="-1700"/>
    <x v="0"/>
  </r>
  <r>
    <n v="2005"/>
    <x v="98"/>
    <x v="3"/>
    <x v="1"/>
    <x v="1"/>
    <x v="2"/>
    <x v="0"/>
    <s v="Mopti"/>
    <n v="14.064444"/>
    <n v="-3.08"/>
    <s v="Yes"/>
    <n v="162"/>
    <n v="0"/>
    <n v="162"/>
    <x v="6"/>
    <n v="42202.55"/>
    <n v="33762.04"/>
    <n v="-8440.510000000002"/>
    <n v="-162"/>
    <x v="0"/>
  </r>
  <r>
    <n v="2006"/>
    <x v="98"/>
    <x v="3"/>
    <x v="1"/>
    <x v="1"/>
    <x v="0"/>
    <x v="0"/>
    <s v="Mopti"/>
    <m/>
    <m/>
    <s v="Yes"/>
    <n v="3306"/>
    <n v="3725"/>
    <n v="7031"/>
    <x v="0"/>
    <n v="36623.67"/>
    <n v="29298.94"/>
    <n v="-7324.73"/>
    <n v="419"/>
    <x v="0"/>
  </r>
  <r>
    <n v="2007"/>
    <x v="98"/>
    <x v="3"/>
    <x v="1"/>
    <x v="1"/>
    <x v="2"/>
    <x v="0"/>
    <s v="Mopti"/>
    <n v="14.069845000000001"/>
    <n v="-3.0806979999999999"/>
    <s v="Yes"/>
    <n v="32"/>
    <n v="5"/>
    <n v="37"/>
    <x v="2"/>
    <n v="48938.73"/>
    <n v="39150.980000000003"/>
    <n v="-9787.75"/>
    <n v="-27"/>
    <x v="0"/>
  </r>
  <r>
    <n v="2008"/>
    <x v="98"/>
    <x v="3"/>
    <x v="1"/>
    <x v="1"/>
    <x v="0"/>
    <x v="0"/>
    <s v="Mopti"/>
    <n v="13.347405999999999"/>
    <n v="-4.4760609999999996"/>
    <s v="Yes"/>
    <n v="597"/>
    <n v="418"/>
    <n v="1015"/>
    <x v="5"/>
    <n v="44877.18"/>
    <n v="35901.75"/>
    <n v="-8975.43"/>
    <n v="-179"/>
    <x v="0"/>
  </r>
  <r>
    <n v="2009"/>
    <x v="98"/>
    <x v="3"/>
    <x v="2"/>
    <x v="0"/>
    <x v="2"/>
    <x v="0"/>
    <s v="Mopti"/>
    <n v="14.517357000000001"/>
    <n v="-4.0944099999999999"/>
    <s v="Yes"/>
    <n v="1820"/>
    <n v="180"/>
    <n v="2000"/>
    <x v="7"/>
    <n v="47175.38"/>
    <n v="37740.31"/>
    <n v="-9435.07"/>
    <n v="-1640"/>
    <x v="0"/>
  </r>
  <r>
    <n v="2010"/>
    <x v="98"/>
    <x v="3"/>
    <x v="1"/>
    <x v="1"/>
    <x v="0"/>
    <x v="0"/>
    <s v="Gao"/>
    <n v="16.866667"/>
    <n v="-0.31666699999999998"/>
    <s v="Yes"/>
    <n v="34"/>
    <n v="0"/>
    <n v="34"/>
    <x v="2"/>
    <n v="23114.25"/>
    <n v="18491.400000000001"/>
    <n v="-4622.8499999999985"/>
    <n v="-34"/>
    <x v="0"/>
  </r>
  <r>
    <n v="2011"/>
    <x v="98"/>
    <x v="3"/>
    <x v="1"/>
    <x v="1"/>
    <x v="0"/>
    <x v="0"/>
    <s v="Gao"/>
    <n v="15.323805999999999"/>
    <n v="0.74697800000000003"/>
    <s v="Yes"/>
    <n v="252"/>
    <n v="266"/>
    <n v="518"/>
    <x v="3"/>
    <n v="46455.55"/>
    <n v="37164.44"/>
    <n v="-9291.11"/>
    <n v="14"/>
    <x v="0"/>
  </r>
  <r>
    <n v="2012"/>
    <x v="249"/>
    <x v="1"/>
    <x v="2"/>
    <x v="0"/>
    <x v="3"/>
    <x v="0"/>
    <s v="Gao"/>
    <n v="16.271668999999999"/>
    <n v="4.4719000000000002E-2"/>
    <s v="Yes"/>
    <n v="298900"/>
    <n v="311100"/>
    <n v="610000"/>
    <x v="0"/>
    <n v="43611.45"/>
    <n v="43611.45"/>
    <n v="0"/>
    <n v="12200"/>
    <x v="0"/>
  </r>
  <r>
    <n v="2013"/>
    <x v="98"/>
    <x v="3"/>
    <x v="2"/>
    <x v="0"/>
    <x v="3"/>
    <x v="0"/>
    <s v="Gao"/>
    <m/>
    <m/>
    <s v="Yes"/>
    <n v="2208"/>
    <n v="3880"/>
    <n v="6088"/>
    <x v="0"/>
    <n v="37651.4"/>
    <n v="30121.119999999999"/>
    <n v="-7530.2800000000025"/>
    <n v="1672"/>
    <x v="0"/>
  </r>
  <r>
    <n v="2014"/>
    <x v="98"/>
    <x v="3"/>
    <x v="2"/>
    <x v="1"/>
    <x v="0"/>
    <x v="0"/>
    <s v="Gao"/>
    <m/>
    <m/>
    <s v="Yes"/>
    <n v="207"/>
    <n v="285"/>
    <n v="492"/>
    <x v="0"/>
    <n v="39262.69"/>
    <n v="31410.16"/>
    <n v="-7852.5300000000025"/>
    <n v="78"/>
    <x v="0"/>
  </r>
  <r>
    <n v="2015"/>
    <x v="98"/>
    <x v="3"/>
    <x v="1"/>
    <x v="1"/>
    <x v="0"/>
    <x v="0"/>
    <s v="Gao"/>
    <n v="15.660556"/>
    <n v="0.49947200000000003"/>
    <s v="Yes"/>
    <n v="16027"/>
    <n v="16682"/>
    <n v="32709"/>
    <x v="5"/>
    <n v="50073.05"/>
    <n v="40058.44"/>
    <n v="-10014.61"/>
    <n v="655"/>
    <x v="0"/>
  </r>
  <r>
    <n v="2018"/>
    <x v="98"/>
    <x v="3"/>
    <x v="2"/>
    <x v="0"/>
    <x v="3"/>
    <x v="0"/>
    <s v="Gao"/>
    <m/>
    <m/>
    <s v="Yes"/>
    <n v="40000"/>
    <n v="60000"/>
    <n v="100000"/>
    <x v="0"/>
    <n v="47023.23"/>
    <n v="37618.589999999997"/>
    <n v="-9404.6400000000067"/>
    <n v="20000"/>
    <x v="0"/>
  </r>
  <r>
    <n v="2019"/>
    <x v="98"/>
    <x v="3"/>
    <x v="2"/>
    <x v="0"/>
    <x v="3"/>
    <x v="0"/>
    <s v="Gao"/>
    <m/>
    <m/>
    <s v="Yes"/>
    <n v="3500"/>
    <n v="4000"/>
    <n v="7500"/>
    <x v="3"/>
    <n v="44461.99"/>
    <n v="35569.589999999997"/>
    <n v="-8892.4000000000015"/>
    <n v="500"/>
    <x v="0"/>
  </r>
  <r>
    <n v="2020"/>
    <x v="98"/>
    <x v="3"/>
    <x v="1"/>
    <x v="1"/>
    <x v="2"/>
    <x v="0"/>
    <s v="Gao"/>
    <n v="15.720998"/>
    <n v="0.47157399999999999"/>
    <s v="Yes"/>
    <n v="43"/>
    <n v="0"/>
    <n v="43"/>
    <x v="5"/>
    <n v="29628.18"/>
    <n v="23702.55"/>
    <n v="-5925.630000000001"/>
    <n v="-43"/>
    <x v="0"/>
  </r>
  <r>
    <n v="2021"/>
    <x v="98"/>
    <x v="3"/>
    <x v="1"/>
    <x v="2"/>
    <x v="0"/>
    <x v="0"/>
    <s v="Kidal"/>
    <n v="18.436944"/>
    <n v="-1.405"/>
    <s v="Yes"/>
    <n v="12"/>
    <n v="13"/>
    <n v="25"/>
    <x v="4"/>
    <n v="28263.200000000001"/>
    <n v="22610.560000000001"/>
    <n v="-5652.6399999999994"/>
    <n v="1"/>
    <x v="0"/>
  </r>
  <r>
    <n v="2022"/>
    <x v="98"/>
    <x v="3"/>
    <x v="1"/>
    <x v="1"/>
    <x v="0"/>
    <x v="0"/>
    <s v="Tombouctou"/>
    <n v="16.569025"/>
    <n v="-4.6188500000000001"/>
    <s v="Yes"/>
    <n v="14"/>
    <n v="11"/>
    <n v="25"/>
    <x v="4"/>
    <n v="43326.26"/>
    <n v="34661.01"/>
    <n v="-8665.25"/>
    <n v="-3"/>
    <x v="0"/>
  </r>
  <r>
    <n v="2023"/>
    <x v="98"/>
    <x v="3"/>
    <x v="2"/>
    <x v="0"/>
    <x v="2"/>
    <x v="0"/>
    <s v="Tombouctou"/>
    <n v="16.27"/>
    <n v="1.8610999999999999E-2"/>
    <s v="Yes"/>
    <n v="11760"/>
    <n v="12240"/>
    <n v="24000"/>
    <x v="5"/>
    <n v="43019.93"/>
    <n v="34415.94"/>
    <n v="-8603.989999999998"/>
    <n v="480"/>
    <x v="0"/>
  </r>
  <r>
    <n v="2024"/>
    <x v="98"/>
    <x v="3"/>
    <x v="2"/>
    <x v="0"/>
    <x v="0"/>
    <x v="0"/>
    <s v="Tombouctou"/>
    <n v="16.766589"/>
    <n v="-3.002561"/>
    <s v="Yes"/>
    <n v="15"/>
    <n v="5"/>
    <n v="20"/>
    <x v="7"/>
    <n v="50100.29"/>
    <n v="40080.230000000003"/>
    <n v="-10020.059999999998"/>
    <n v="-10"/>
    <x v="0"/>
  </r>
  <r>
    <n v="2025"/>
    <x v="98"/>
    <x v="3"/>
    <x v="2"/>
    <x v="1"/>
    <x v="2"/>
    <x v="0"/>
    <s v="Bamako"/>
    <n v="12.548614000000001"/>
    <n v="7.8288440000000001"/>
    <s v="Yes"/>
    <n v="40"/>
    <n v="32"/>
    <n v="72"/>
    <x v="2"/>
    <n v="41984.76"/>
    <n v="33587.81"/>
    <n v="-8396.9500000000044"/>
    <n v="-8"/>
    <x v="0"/>
  </r>
  <r>
    <n v="2026"/>
    <x v="54"/>
    <x v="2"/>
    <x v="1"/>
    <x v="1"/>
    <x v="2"/>
    <x v="1"/>
    <s v="Blat"/>
    <n v="36.159483000000002"/>
    <n v="37.356009999999998"/>
    <m/>
    <n v="250"/>
    <n v="250"/>
    <n v="500"/>
    <x v="0"/>
    <n v="14920"/>
    <n v="14920"/>
    <n v="0"/>
    <n v="0"/>
    <x v="0"/>
  </r>
  <r>
    <n v="2027"/>
    <x v="30"/>
    <x v="2"/>
    <x v="1"/>
    <x v="1"/>
    <x v="2"/>
    <x v="1"/>
    <s v="Ebel Es Saqi"/>
    <n v="33.35595"/>
    <n v="35.623981000000001"/>
    <s v="No"/>
    <n v="2000"/>
    <n v="2000"/>
    <n v="4000"/>
    <x v="8"/>
    <n v="10000"/>
    <n v="10000"/>
    <n v="0"/>
    <n v="0"/>
    <x v="0"/>
  </r>
  <r>
    <n v="2028"/>
    <x v="49"/>
    <x v="0"/>
    <x v="1"/>
    <x v="2"/>
    <x v="2"/>
    <x v="1"/>
    <s v="Bint Jubayl"/>
    <n v="33.117975000000001"/>
    <n v="35.432941"/>
    <s v="No"/>
    <n v="25"/>
    <n v="25"/>
    <n v="50"/>
    <x v="8"/>
    <n v="4643"/>
    <n v="4643"/>
    <n v="0"/>
    <n v="0"/>
    <x v="0"/>
  </r>
  <r>
    <n v="2029"/>
    <x v="168"/>
    <x v="2"/>
    <x v="4"/>
    <x v="1"/>
    <x v="2"/>
    <x v="1"/>
    <s v="Tyre"/>
    <n v="33.264173"/>
    <n v="35.211266999999999"/>
    <s v="No"/>
    <n v="200"/>
    <n v="139"/>
    <n v="339"/>
    <x v="8"/>
    <n v="13298"/>
    <n v="13298"/>
    <n v="0"/>
    <n v="-61"/>
    <x v="0"/>
  </r>
  <r>
    <n v="2030"/>
    <x v="196"/>
    <x v="0"/>
    <x v="4"/>
    <x v="1"/>
    <x v="2"/>
    <x v="1"/>
    <s v="Kunin"/>
    <n v="33.147264"/>
    <n v="35.452190999999999"/>
    <s v="No"/>
    <n v="1000"/>
    <n v="1000"/>
    <n v="2000"/>
    <x v="0"/>
    <n v="24700"/>
    <n v="24700"/>
    <n v="0"/>
    <n v="0"/>
    <x v="0"/>
  </r>
  <r>
    <n v="2031"/>
    <x v="92"/>
    <x v="0"/>
    <x v="1"/>
    <x v="1"/>
    <x v="2"/>
    <x v="1"/>
    <s v="At Tiri"/>
    <n v="33.141174999999997"/>
    <n v="35.398902999999997"/>
    <s v="No"/>
    <n v="1100"/>
    <n v="1100"/>
    <n v="2200"/>
    <x v="0"/>
    <n v="3400"/>
    <n v="3400"/>
    <n v="0"/>
    <n v="0"/>
    <x v="0"/>
  </r>
  <r>
    <n v="2032"/>
    <x v="55"/>
    <x v="0"/>
    <x v="2"/>
    <x v="0"/>
    <x v="3"/>
    <x v="6"/>
    <s v="Bria"/>
    <n v="6.53477"/>
    <n v="21.994738999999999"/>
    <s v="Yes"/>
    <n v="0"/>
    <n v="127"/>
    <n v="127"/>
    <x v="1"/>
    <n v="48130"/>
    <n v="48130"/>
    <n v="0"/>
    <n v="127"/>
    <x v="0"/>
  </r>
  <r>
    <n v="2033"/>
    <x v="98"/>
    <x v="3"/>
    <x v="1"/>
    <x v="1"/>
    <x v="3"/>
    <x v="6"/>
    <s v="Bouar"/>
    <n v="5.9430230000000002"/>
    <n v="15.600201999999999"/>
    <s v="Yes"/>
    <n v="12237"/>
    <n v="4079"/>
    <n v="16316"/>
    <x v="4"/>
    <n v="41764"/>
    <n v="16288.55"/>
    <n v="-25475.45"/>
    <n v="-8158"/>
    <x v="0"/>
  </r>
  <r>
    <n v="2034"/>
    <x v="98"/>
    <x v="3"/>
    <x v="0"/>
    <x v="1"/>
    <x v="3"/>
    <x v="6"/>
    <s v="Bouar"/>
    <n v="5.9430230000000002"/>
    <n v="15.600201999999999"/>
    <s v="Yes"/>
    <n v="12237"/>
    <n v="4079"/>
    <n v="16316"/>
    <x v="0"/>
    <n v="28916"/>
    <n v="11277.52"/>
    <n v="-17638.48"/>
    <n v="-8158"/>
    <x v="0"/>
  </r>
  <r>
    <n v="2035"/>
    <x v="98"/>
    <x v="3"/>
    <x v="3"/>
    <x v="1"/>
    <x v="3"/>
    <x v="6"/>
    <s v="Kaga-Bandoro"/>
    <n v="6.9960370000000003"/>
    <n v="19.185032"/>
    <s v="Yes"/>
    <n v="0"/>
    <n v="51000"/>
    <n v="51000"/>
    <x v="8"/>
    <n v="41274"/>
    <n v="16150.99"/>
    <n v="-25123.010000000002"/>
    <n v="51000"/>
    <x v="0"/>
  </r>
  <r>
    <n v="2036"/>
    <x v="98"/>
    <x v="3"/>
    <x v="4"/>
    <x v="1"/>
    <x v="3"/>
    <x v="6"/>
    <s v="Kaga-Bandoro"/>
    <n v="6.9960370000000003"/>
    <n v="19.185032"/>
    <s v="Yes"/>
    <n v="0"/>
    <n v="51000"/>
    <n v="51000"/>
    <x v="8"/>
    <n v="31970"/>
    <n v="12510.28"/>
    <n v="-19459.72"/>
    <n v="51000"/>
    <x v="0"/>
  </r>
  <r>
    <n v="2039"/>
    <x v="98"/>
    <x v="3"/>
    <x v="1"/>
    <x v="1"/>
    <x v="3"/>
    <x v="6"/>
    <s v="Bangassou"/>
    <n v="4.7378609999999997"/>
    <n v="22.816509"/>
    <s v="Yes"/>
    <n v="870"/>
    <n v="500"/>
    <n v="1370"/>
    <x v="4"/>
    <n v="45645"/>
    <n v="17861.75"/>
    <n v="-27783.25"/>
    <n v="-370"/>
    <x v="0"/>
  </r>
  <r>
    <n v="2040"/>
    <x v="98"/>
    <x v="3"/>
    <x v="3"/>
    <x v="1"/>
    <x v="3"/>
    <x v="6"/>
    <s v="Berberati"/>
    <n v="4.2613890000000003"/>
    <n v="15.789444"/>
    <s v="Yes"/>
    <n v="14"/>
    <n v="10"/>
    <n v="24"/>
    <x v="6"/>
    <n v="44447"/>
    <n v="17334.86"/>
    <n v="-27112.14"/>
    <n v="-4"/>
    <x v="0"/>
  </r>
  <r>
    <n v="2041"/>
    <x v="98"/>
    <x v="3"/>
    <x v="3"/>
    <x v="1"/>
    <x v="3"/>
    <x v="6"/>
    <s v="Berberati"/>
    <n v="4.2613890000000003"/>
    <n v="15.789444"/>
    <s v="Yes"/>
    <n v="15"/>
    <n v="13"/>
    <n v="28"/>
    <x v="8"/>
    <n v="45705"/>
    <n v="17885.2"/>
    <n v="-27819.8"/>
    <n v="-2"/>
    <x v="0"/>
  </r>
  <r>
    <n v="2042"/>
    <x v="98"/>
    <x v="3"/>
    <x v="1"/>
    <x v="1"/>
    <x v="3"/>
    <x v="6"/>
    <s v="Berberati"/>
    <n v="4.2613890000000003"/>
    <n v="15.789444"/>
    <s v="Yes"/>
    <n v="1400"/>
    <n v="1200"/>
    <n v="2600"/>
    <x v="4"/>
    <n v="45222"/>
    <n v="17637.14"/>
    <n v="-27584.86"/>
    <n v="-200"/>
    <x v="0"/>
  </r>
  <r>
    <n v="2043"/>
    <x v="98"/>
    <x v="3"/>
    <x v="1"/>
    <x v="1"/>
    <x v="3"/>
    <x v="6"/>
    <s v="Paoua"/>
    <n v="7.2466090000000003"/>
    <n v="16.434698000000001"/>
    <s v="Yes"/>
    <n v="0"/>
    <n v="150"/>
    <n v="150"/>
    <x v="0"/>
    <n v="32539"/>
    <n v="25423.49"/>
    <n v="-7115.5099999999984"/>
    <n v="150"/>
    <x v="0"/>
  </r>
  <r>
    <n v="2044"/>
    <x v="98"/>
    <x v="3"/>
    <x v="3"/>
    <x v="1"/>
    <x v="3"/>
    <x v="6"/>
    <s v="Bouar"/>
    <n v="5.9430230000000002"/>
    <n v="15.600201999999999"/>
    <s v="Yes"/>
    <n v="21"/>
    <n v="9"/>
    <n v="30"/>
    <x v="6"/>
    <n v="34736"/>
    <n v="31360.45"/>
    <n v="-3375.5499999999993"/>
    <n v="-12"/>
    <x v="0"/>
  </r>
  <r>
    <n v="2045"/>
    <x v="98"/>
    <x v="3"/>
    <x v="1"/>
    <x v="1"/>
    <x v="3"/>
    <x v="6"/>
    <s v="Berberati"/>
    <n v="4.2613890000000003"/>
    <n v="15.789444"/>
    <s v="Yes"/>
    <n v="350"/>
    <n v="300"/>
    <n v="650"/>
    <x v="7"/>
    <n v="32701"/>
    <n v="12753.75"/>
    <n v="-19947.25"/>
    <n v="-50"/>
    <x v="0"/>
  </r>
  <r>
    <n v="2046"/>
    <x v="98"/>
    <x v="3"/>
    <x v="1"/>
    <x v="1"/>
    <x v="3"/>
    <x v="6"/>
    <s v="Berberati"/>
    <n v="4.2613890000000003"/>
    <n v="15.789444"/>
    <s v="Yes"/>
    <n v="0"/>
    <n v="500"/>
    <n v="500"/>
    <x v="4"/>
    <n v="45646"/>
    <n v="36438.46"/>
    <n v="-9207.5400000000009"/>
    <n v="500"/>
    <x v="0"/>
  </r>
  <r>
    <n v="2047"/>
    <x v="98"/>
    <x v="3"/>
    <x v="1"/>
    <x v="1"/>
    <x v="3"/>
    <x v="6"/>
    <s v="Bria"/>
    <n v="6.53477"/>
    <n v="21.994738999999999"/>
    <s v="Yes"/>
    <n v="21661"/>
    <n v="21661"/>
    <n v="43322"/>
    <x v="0"/>
    <n v="43748"/>
    <n v="17062.259999999998"/>
    <n v="-26685.74"/>
    <n v="0"/>
    <x v="0"/>
  </r>
  <r>
    <n v="2048"/>
    <x v="98"/>
    <x v="3"/>
    <x v="3"/>
    <x v="1"/>
    <x v="3"/>
    <x v="6"/>
    <s v="Bria"/>
    <n v="6.53477"/>
    <n v="21.994738999999999"/>
    <s v="Yes"/>
    <n v="39490"/>
    <n v="39490"/>
    <n v="78980"/>
    <x v="0"/>
    <n v="44735"/>
    <n v="35755.43"/>
    <n v="-8979.57"/>
    <n v="0"/>
    <x v="0"/>
  </r>
  <r>
    <n v="2050"/>
    <x v="98"/>
    <x v="3"/>
    <x v="1"/>
    <x v="1"/>
    <x v="3"/>
    <x v="6"/>
    <s v="Kaga-Bandoro"/>
    <n v="6.9960370000000003"/>
    <n v="19.185032"/>
    <s v="Yes"/>
    <n v="23"/>
    <n v="5"/>
    <n v="28"/>
    <x v="8"/>
    <n v="45252"/>
    <n v="17569.86"/>
    <n v="-27682.14"/>
    <n v="-18"/>
    <x v="0"/>
  </r>
  <r>
    <n v="2051"/>
    <x v="98"/>
    <x v="3"/>
    <x v="1"/>
    <x v="1"/>
    <x v="3"/>
    <x v="6"/>
    <s v="Bangui"/>
    <n v="4.3946740000000002"/>
    <n v="18.55819"/>
    <s v="Yes"/>
    <n v="5247"/>
    <n v="5248"/>
    <n v="10495"/>
    <x v="0"/>
    <n v="49332"/>
    <n v="19240.13"/>
    <n v="-30091.87"/>
    <n v="1"/>
    <x v="0"/>
  </r>
  <r>
    <n v="2052"/>
    <x v="98"/>
    <x v="3"/>
    <x v="1"/>
    <x v="1"/>
    <x v="3"/>
    <x v="6"/>
    <s v="Bambari"/>
    <n v="5.7652780000000003"/>
    <n v="20.674167000000001"/>
    <s v="Yes"/>
    <n v="27500"/>
    <n v="27500"/>
    <n v="55000"/>
    <x v="0"/>
    <n v="40199"/>
    <n v="15678.38"/>
    <n v="-24520.620000000003"/>
    <n v="0"/>
    <x v="0"/>
  </r>
  <r>
    <n v="2053"/>
    <x v="98"/>
    <x v="3"/>
    <x v="1"/>
    <x v="1"/>
    <x v="3"/>
    <x v="6"/>
    <s v="NDele"/>
    <n v="8.4091670000000001"/>
    <n v="20.653055999999999"/>
    <s v="Yes"/>
    <n v="45883"/>
    <n v="45884"/>
    <n v="91767"/>
    <x v="8"/>
    <n v="23325"/>
    <n v="9877.2999999999993"/>
    <n v="-13447.7"/>
    <n v="1"/>
    <x v="0"/>
  </r>
  <r>
    <n v="2054"/>
    <x v="214"/>
    <x v="1"/>
    <x v="1"/>
    <x v="1"/>
    <x v="3"/>
    <x v="6"/>
    <s v="NDele"/>
    <n v="8.4091670000000001"/>
    <n v="20.653055999999999"/>
    <s v="Yes"/>
    <n v="6"/>
    <n v="7"/>
    <n v="13"/>
    <x v="0"/>
    <n v="26694"/>
    <n v="26694"/>
    <n v="0"/>
    <n v="1"/>
    <x v="0"/>
  </r>
  <r>
    <n v="2056"/>
    <x v="98"/>
    <x v="3"/>
    <x v="0"/>
    <x v="0"/>
    <x v="0"/>
    <x v="0"/>
    <s v="Gao"/>
    <n v="16.266100999999999"/>
    <n v="-4.8572999999999998E-2"/>
    <s v="Yes"/>
    <n v="30517"/>
    <n v="31763"/>
    <n v="62280"/>
    <x v="0"/>
    <n v="39297.64"/>
    <n v="39297.64"/>
    <n v="0"/>
    <n v="1246"/>
    <x v="0"/>
  </r>
  <r>
    <n v="2057"/>
    <x v="98"/>
    <x v="3"/>
    <x v="1"/>
    <x v="1"/>
    <x v="3"/>
    <x v="0"/>
    <s v="Gao"/>
    <n v="15.520892999999999"/>
    <n v="-0.155225"/>
    <s v="Yes"/>
    <n v="2016"/>
    <n v="2184"/>
    <n v="4200"/>
    <x v="0"/>
    <n v="43513.07"/>
    <n v="43513.07"/>
    <n v="0"/>
    <n v="168"/>
    <x v="0"/>
  </r>
  <r>
    <n v="2058"/>
    <x v="98"/>
    <x v="3"/>
    <x v="1"/>
    <x v="1"/>
    <x v="3"/>
    <x v="4"/>
    <s v="Bunia"/>
    <n v="1.5744899999999999"/>
    <n v="30.239149999999999"/>
    <s v="No"/>
    <n v="70"/>
    <n v="30"/>
    <n v="100"/>
    <x v="7"/>
    <n v="49996.5"/>
    <n v="39997.199999999997"/>
    <n v="-9999.3000000000029"/>
    <n v="-40"/>
    <x v="0"/>
  </r>
  <r>
    <n v="2059"/>
    <x v="98"/>
    <x v="3"/>
    <x v="2"/>
    <x v="1"/>
    <x v="3"/>
    <x v="4"/>
    <s v="Goma"/>
    <n v="-1.6882539999999999"/>
    <n v="29.237154"/>
    <s v="No"/>
    <n v="10000"/>
    <n v="10000"/>
    <n v="20000"/>
    <x v="7"/>
    <n v="45700"/>
    <n v="42115"/>
    <n v="-3585"/>
    <n v="0"/>
    <x v="0"/>
  </r>
  <r>
    <n v="2060"/>
    <x v="98"/>
    <x v="3"/>
    <x v="1"/>
    <x v="1"/>
    <x v="3"/>
    <x v="4"/>
    <s v="Beni"/>
    <n v="0.49366599999999999"/>
    <n v="29.471969999999999"/>
    <s v="Yes"/>
    <n v="15"/>
    <n v="15"/>
    <n v="30"/>
    <x v="7"/>
    <n v="49373"/>
    <n v="39498.239999999998"/>
    <n v="-9874.760000000002"/>
    <n v="0"/>
    <x v="0"/>
  </r>
  <r>
    <n v="2061"/>
    <x v="98"/>
    <x v="3"/>
    <x v="1"/>
    <x v="1"/>
    <x v="3"/>
    <x v="4"/>
    <s v="Beni"/>
    <n v="0.49366599999999999"/>
    <n v="29.471969999999999"/>
    <s v="Yes"/>
    <n v="15"/>
    <n v="15"/>
    <n v="30"/>
    <x v="7"/>
    <n v="49834"/>
    <n v="39607.839999999997"/>
    <n v="-10226.160000000003"/>
    <n v="0"/>
    <x v="0"/>
  </r>
  <r>
    <n v="2062"/>
    <x v="98"/>
    <x v="3"/>
    <x v="1"/>
    <x v="1"/>
    <x v="3"/>
    <x v="4"/>
    <s v="Beni"/>
    <n v="0.49366599999999999"/>
    <n v="29.471969999999999"/>
    <s v="Yes"/>
    <n v="25"/>
    <n v="25"/>
    <n v="50"/>
    <x v="7"/>
    <n v="49575"/>
    <n v="39660.32"/>
    <n v="-9914.68"/>
    <n v="0"/>
    <x v="0"/>
  </r>
  <r>
    <n v="2063"/>
    <x v="98"/>
    <x v="3"/>
    <x v="1"/>
    <x v="1"/>
    <x v="3"/>
    <x v="4"/>
    <s v="Beni"/>
    <n v="0.49366599999999999"/>
    <n v="29.471969999999999"/>
    <s v="Yes"/>
    <n v="26750"/>
    <n v="26750"/>
    <n v="53500"/>
    <x v="7"/>
    <n v="44330"/>
    <n v="35464"/>
    <n v="-8866"/>
    <n v="0"/>
    <x v="0"/>
  </r>
  <r>
    <n v="2064"/>
    <x v="98"/>
    <x v="3"/>
    <x v="1"/>
    <x v="1"/>
    <x v="3"/>
    <x v="4"/>
    <s v="Beni"/>
    <n v="0.49366599999999999"/>
    <n v="29.471969999999999"/>
    <s v="Yes"/>
    <n v="34"/>
    <n v="22"/>
    <n v="56"/>
    <x v="2"/>
    <n v="50000"/>
    <n v="50000"/>
    <n v="0"/>
    <n v="-12"/>
    <x v="0"/>
  </r>
  <r>
    <n v="2065"/>
    <x v="98"/>
    <x v="3"/>
    <x v="1"/>
    <x v="1"/>
    <x v="3"/>
    <x v="4"/>
    <s v="Bunia"/>
    <n v="1.5744899999999999"/>
    <n v="30.239149999999999"/>
    <s v="No"/>
    <n v="30"/>
    <n v="20"/>
    <n v="50"/>
    <x v="2"/>
    <n v="49999"/>
    <n v="39999.040000000001"/>
    <n v="-9999.9599999999991"/>
    <n v="-10"/>
    <x v="0"/>
  </r>
  <r>
    <n v="2066"/>
    <x v="98"/>
    <x v="3"/>
    <x v="1"/>
    <x v="1"/>
    <x v="3"/>
    <x v="4"/>
    <s v="Bunia"/>
    <n v="1.5744899999999999"/>
    <n v="30.239149999999999"/>
    <s v="No"/>
    <n v="30"/>
    <n v="20"/>
    <n v="50"/>
    <x v="2"/>
    <n v="49998"/>
    <n v="39999.040000000001"/>
    <n v="-9998.9599999999991"/>
    <n v="-10"/>
    <x v="0"/>
  </r>
  <r>
    <n v="2067"/>
    <x v="98"/>
    <x v="3"/>
    <x v="1"/>
    <x v="1"/>
    <x v="3"/>
    <x v="4"/>
    <s v="Bunia"/>
    <n v="1.5744899999999999"/>
    <n v="30.239149999999999"/>
    <s v="No"/>
    <n v="100"/>
    <n v="100"/>
    <n v="200"/>
    <x v="7"/>
    <n v="49322"/>
    <n v="19325.54"/>
    <n v="-29996.46"/>
    <n v="0"/>
    <x v="0"/>
  </r>
  <r>
    <n v="2068"/>
    <x v="95"/>
    <x v="0"/>
    <x v="0"/>
    <x v="1"/>
    <x v="3"/>
    <x v="1"/>
    <s v="Khiam"/>
    <n v="33.317906999999998"/>
    <n v="35.602925999999997"/>
    <s v="Yes"/>
    <n v="0"/>
    <n v="10"/>
    <n v="10"/>
    <x v="1"/>
    <n v="1715"/>
    <n v="1715"/>
    <n v="0"/>
    <n v="10"/>
    <x v="0"/>
  </r>
  <r>
    <n v="2070"/>
    <x v="68"/>
    <x v="0"/>
    <x v="1"/>
    <x v="1"/>
    <x v="3"/>
    <x v="3"/>
    <s v="Bor"/>
    <n v="7.3331"/>
    <n v="31.415800000000001"/>
    <s v="Yes"/>
    <n v="36"/>
    <n v="17"/>
    <n v="53"/>
    <x v="0"/>
    <n v="41297"/>
    <n v="41297"/>
    <n v="0"/>
    <n v="-19"/>
    <x v="0"/>
  </r>
  <r>
    <n v="2071"/>
    <x v="98"/>
    <x v="3"/>
    <x v="1"/>
    <x v="1"/>
    <x v="3"/>
    <x v="3"/>
    <s v="Juba"/>
    <n v="4.8489100000000001"/>
    <n v="31.591774999999998"/>
    <s v="Yes"/>
    <n v="12000"/>
    <n v="20000"/>
    <n v="32000"/>
    <x v="1"/>
    <n v="49713.67"/>
    <n v="39770.94"/>
    <n v="-9942.7299999999959"/>
    <n v="8000"/>
    <x v="0"/>
  </r>
  <r>
    <n v="2072"/>
    <x v="98"/>
    <x v="3"/>
    <x v="3"/>
    <x v="1"/>
    <x v="3"/>
    <x v="3"/>
    <s v="Yambio"/>
    <n v="5.4792860000000001"/>
    <n v="30.326972000000001"/>
    <s v="Yes"/>
    <n v="388"/>
    <n v="102"/>
    <n v="490"/>
    <x v="3"/>
    <n v="50000"/>
    <n v="40000"/>
    <n v="-10000"/>
    <n v="-286"/>
    <x v="0"/>
  </r>
  <r>
    <n v="2073"/>
    <x v="98"/>
    <x v="3"/>
    <x v="1"/>
    <x v="1"/>
    <x v="3"/>
    <x v="3"/>
    <s v="Yambio"/>
    <n v="4.5798209999999999"/>
    <n v="28.386357"/>
    <s v="Yes"/>
    <n v="12"/>
    <n v="5"/>
    <n v="17"/>
    <x v="2"/>
    <n v="49954.83"/>
    <n v="39963.86"/>
    <n v="-9990.9700000000012"/>
    <n v="-7"/>
    <x v="0"/>
  </r>
  <r>
    <n v="2074"/>
    <x v="98"/>
    <x v="3"/>
    <x v="3"/>
    <x v="1"/>
    <x v="3"/>
    <x v="3"/>
    <s v="Bentiu"/>
    <n v="9.2426870000000001"/>
    <n v="29.789297999999999"/>
    <s v="Yes"/>
    <n v="25"/>
    <n v="11"/>
    <n v="36"/>
    <x v="6"/>
    <n v="49844.42"/>
    <n v="39875.54"/>
    <n v="-9968.8799999999974"/>
    <n v="-14"/>
    <x v="0"/>
  </r>
  <r>
    <n v="2075"/>
    <x v="98"/>
    <x v="3"/>
    <x v="3"/>
    <x v="1"/>
    <x v="3"/>
    <x v="3"/>
    <s v="Aweil"/>
    <n v="9.032178"/>
    <n v="27.565035999999999"/>
    <s v="Yes"/>
    <n v="15"/>
    <n v="5"/>
    <n v="20"/>
    <x v="6"/>
    <n v="49993.29"/>
    <n v="39994.629999999997"/>
    <n v="-9998.6600000000035"/>
    <n v="-10"/>
    <x v="0"/>
  </r>
  <r>
    <n v="2076"/>
    <x v="98"/>
    <x v="3"/>
    <x v="1"/>
    <x v="1"/>
    <x v="3"/>
    <x v="6"/>
    <s v="NDele"/>
    <n v="8.4091670000000001"/>
    <n v="20.653055999999999"/>
    <s v="Yes"/>
    <n v="3500"/>
    <n v="2500"/>
    <n v="6000"/>
    <x v="0"/>
    <n v="45695"/>
    <n v="18539.82"/>
    <n v="-27155.18"/>
    <n v="-1000"/>
    <x v="0"/>
  </r>
  <r>
    <n v="2077"/>
    <x v="98"/>
    <x v="3"/>
    <x v="1"/>
    <x v="1"/>
    <x v="3"/>
    <x v="6"/>
    <s v="Bouar"/>
    <n v="5.9430230000000002"/>
    <n v="15.600201999999999"/>
    <s v="Yes"/>
    <n v="5000"/>
    <n v="10000"/>
    <n v="15000"/>
    <x v="3"/>
    <n v="33538"/>
    <n v="13358.72"/>
    <n v="-20179.28"/>
    <n v="5000"/>
    <x v="0"/>
  </r>
  <r>
    <n v="2078"/>
    <x v="98"/>
    <x v="3"/>
    <x v="1"/>
    <x v="1"/>
    <x v="3"/>
    <x v="6"/>
    <s v="Bouar"/>
    <n v="5.9430230000000002"/>
    <n v="15.600201999999999"/>
    <s v="Yes"/>
    <n v="30000"/>
    <n v="30000"/>
    <n v="60000"/>
    <x v="8"/>
    <n v="42321"/>
    <n v="16857.52"/>
    <n v="-25463.48"/>
    <n v="0"/>
    <x v="0"/>
  </r>
  <r>
    <n v="2079"/>
    <x v="98"/>
    <x v="3"/>
    <x v="4"/>
    <x v="1"/>
    <x v="3"/>
    <x v="6"/>
    <s v="Bambari"/>
    <n v="5.7652780000000003"/>
    <n v="15.600201999999999"/>
    <s v="Yes"/>
    <n v="0"/>
    <n v="4500"/>
    <n v="4500"/>
    <x v="0"/>
    <n v="41930"/>
    <n v="16970.22"/>
    <n v="-24959.78"/>
    <n v="4500"/>
    <x v="0"/>
  </r>
  <r>
    <n v="2080"/>
    <x v="98"/>
    <x v="3"/>
    <x v="4"/>
    <x v="1"/>
    <x v="3"/>
    <x v="6"/>
    <s v="Bouar"/>
    <n v="5.9430230000000002"/>
    <n v="15.600201999999999"/>
    <s v="Yes"/>
    <n v="75698"/>
    <n v="91027"/>
    <n v="166725"/>
    <x v="0"/>
    <n v="44686"/>
    <n v="18130.37"/>
    <n v="-26555.63"/>
    <n v="15329"/>
    <x v="0"/>
  </r>
  <r>
    <n v="2081"/>
    <x v="34"/>
    <x v="0"/>
    <x v="1"/>
    <x v="1"/>
    <x v="3"/>
    <x v="6"/>
    <s v="NDele"/>
    <n v="8.4091670000000001"/>
    <n v="20.653055999999999"/>
    <s v="Yes"/>
    <n v="38515"/>
    <n v="38515"/>
    <n v="77030"/>
    <x v="8"/>
    <n v="25284"/>
    <n v="25284"/>
    <n v="0"/>
    <n v="0"/>
    <x v="0"/>
  </r>
  <r>
    <n v="2101"/>
    <x v="98"/>
    <x v="3"/>
    <x v="1"/>
    <x v="1"/>
    <x v="1"/>
    <x v="6"/>
    <s v="Bria"/>
    <n v="6.53477"/>
    <n v="21.994738999999999"/>
    <m/>
    <n v="12500"/>
    <n v="12500"/>
    <n v="25000"/>
    <x v="0"/>
    <n v="10664"/>
    <n v="10664"/>
    <n v="0"/>
    <n v="0"/>
    <x v="0"/>
  </r>
  <r>
    <n v="2102"/>
    <x v="30"/>
    <x v="2"/>
    <x v="1"/>
    <x v="1"/>
    <x v="3"/>
    <x v="6"/>
    <s v="Bria"/>
    <n v="6.53477"/>
    <n v="21.994738999999999"/>
    <s v="Yes"/>
    <n v="18000"/>
    <n v="27000"/>
    <n v="45000"/>
    <x v="8"/>
    <n v="34183.97"/>
    <n v="34183.97"/>
    <n v="0"/>
    <n v="9000"/>
    <x v="0"/>
  </r>
  <r>
    <n v="2103"/>
    <x v="98"/>
    <x v="3"/>
    <x v="1"/>
    <x v="1"/>
    <x v="3"/>
    <x v="0"/>
    <s v="Mopti"/>
    <n v="15.005074"/>
    <n v="-2.9559530000000001"/>
    <s v="Yes"/>
    <n v="1156"/>
    <n v="1203"/>
    <n v="2359"/>
    <x v="0"/>
    <n v="44774.66"/>
    <n v="35819.730000000003"/>
    <n v="-8954.93"/>
    <n v="47"/>
    <x v="0"/>
  </r>
  <r>
    <n v="2104"/>
    <x v="98"/>
    <x v="3"/>
    <x v="5"/>
    <x v="4"/>
    <x v="3"/>
    <x v="0"/>
    <s v="Mopti"/>
    <n v="15.006875000000001"/>
    <n v="-2.9529649999999998"/>
    <s v="Yes"/>
    <n v="320"/>
    <n v="162"/>
    <n v="482"/>
    <x v="0"/>
    <n v="35856.04"/>
    <n v="28684.83"/>
    <n v="-7171.2099999999991"/>
    <n v="-158"/>
    <x v="0"/>
  </r>
  <r>
    <n v="2105"/>
    <x v="98"/>
    <x v="3"/>
    <x v="3"/>
    <x v="1"/>
    <x v="2"/>
    <x v="0"/>
    <s v="Gao"/>
    <n v="16.278813"/>
    <n v="-4.1238999999999998E-2"/>
    <s v="Yes"/>
    <n v="212"/>
    <n v="3"/>
    <n v="215"/>
    <x v="2"/>
    <n v="35649.730000000003"/>
    <n v="28519.78"/>
    <n v="-7129.9500000000044"/>
    <n v="-209"/>
    <x v="0"/>
  </r>
  <r>
    <n v="2106"/>
    <x v="98"/>
    <x v="3"/>
    <x v="3"/>
    <x v="1"/>
    <x v="2"/>
    <x v="0"/>
    <s v="Gao"/>
    <n v="14.967722"/>
    <n v="0.71677800000000003"/>
    <s v="Yes"/>
    <n v="20"/>
    <n v="0"/>
    <n v="20"/>
    <x v="6"/>
    <n v="36648.6"/>
    <n v="29318.880000000001"/>
    <n v="-7329.7199999999975"/>
    <n v="-20"/>
    <x v="0"/>
  </r>
  <r>
    <n v="2107"/>
    <x v="98"/>
    <x v="3"/>
    <x v="0"/>
    <x v="1"/>
    <x v="0"/>
    <x v="0"/>
    <s v="Kidal"/>
    <n v="19.466740000000001"/>
    <n v="0.85265599999999997"/>
    <s v="Yes"/>
    <n v="1000"/>
    <n v="1500"/>
    <n v="2500"/>
    <x v="0"/>
    <n v="23626.04"/>
    <n v="18900.830000000002"/>
    <n v="-4725.2099999999991"/>
    <n v="500"/>
    <x v="0"/>
  </r>
  <r>
    <n v="2108"/>
    <x v="98"/>
    <x v="3"/>
    <x v="1"/>
    <x v="1"/>
    <x v="3"/>
    <x v="0"/>
    <s v="Kidal"/>
    <n v="18.618997"/>
    <n v="2.5245060000000001"/>
    <s v="Yes"/>
    <n v="105"/>
    <n v="70"/>
    <n v="175"/>
    <x v="0"/>
    <n v="40311.58"/>
    <n v="32249.26"/>
    <n v="-8062.3200000000033"/>
    <n v="-35"/>
    <x v="0"/>
  </r>
  <r>
    <n v="2109"/>
    <x v="98"/>
    <x v="3"/>
    <x v="1"/>
    <x v="1"/>
    <x v="3"/>
    <x v="0"/>
    <s v="Kidal"/>
    <n v="20.368611000000001"/>
    <n v="1.8069440000000001"/>
    <s v="Yes"/>
    <n v="187"/>
    <n v="170"/>
    <n v="357"/>
    <x v="0"/>
    <n v="21217.05"/>
    <n v="16973.64"/>
    <n v="-4243.41"/>
    <n v="-17"/>
    <x v="0"/>
  </r>
  <r>
    <n v="2110"/>
    <x v="98"/>
    <x v="3"/>
    <x v="1"/>
    <x v="1"/>
    <x v="0"/>
    <x v="0"/>
    <s v="Kidal"/>
    <n v="18.438746999999999"/>
    <n v="1.392736"/>
    <s v="Yes"/>
    <n v="405"/>
    <n v="0"/>
    <n v="405"/>
    <x v="6"/>
    <n v="34081.230000000003"/>
    <n v="27264.99"/>
    <n v="-6816.2400000000016"/>
    <n v="-405"/>
    <x v="0"/>
  </r>
  <r>
    <n v="2111"/>
    <x v="98"/>
    <x v="3"/>
    <x v="1"/>
    <x v="1"/>
    <x v="3"/>
    <x v="0"/>
    <s v="Kidal"/>
    <n v="17.89368"/>
    <n v="3.1313900000000001"/>
    <s v="Yes"/>
    <n v="600"/>
    <n v="300"/>
    <n v="900"/>
    <x v="0"/>
    <n v="27681.14"/>
    <n v="22144.92"/>
    <n v="-5536.2200000000012"/>
    <n v="-300"/>
    <x v="0"/>
  </r>
  <r>
    <n v="2112"/>
    <x v="98"/>
    <x v="3"/>
    <x v="2"/>
    <x v="1"/>
    <x v="0"/>
    <x v="0"/>
    <s v="Tombouctou"/>
    <n v="16.265833000000001"/>
    <n v="-3.4044439999999998"/>
    <s v="Yes"/>
    <n v="152"/>
    <n v="317"/>
    <n v="469"/>
    <x v="0"/>
    <n v="47213.82"/>
    <n v="37771.06"/>
    <n v="-9442.760000000002"/>
    <n v="165"/>
    <x v="0"/>
  </r>
  <r>
    <n v="2113"/>
    <x v="98"/>
    <x v="3"/>
    <x v="1"/>
    <x v="1"/>
    <x v="0"/>
    <x v="0"/>
    <s v="Tombouctou"/>
    <n v="15.487500000000001"/>
    <n v="-1.25"/>
    <s v="Yes"/>
    <n v="1000"/>
    <n v="1300"/>
    <n v="2300"/>
    <x v="0"/>
    <n v="46514.080000000002"/>
    <n v="37211.26"/>
    <n v="-9302.82"/>
    <n v="300"/>
    <x v="0"/>
  </r>
  <r>
    <n v="2114"/>
    <x v="98"/>
    <x v="3"/>
    <x v="1"/>
    <x v="1"/>
    <x v="0"/>
    <x v="0"/>
    <s v="Tombouctou"/>
    <n v="17.647221999999999"/>
    <n v="-3.1602779999999999"/>
    <s v="Yes"/>
    <n v="720"/>
    <n v="780"/>
    <n v="1500"/>
    <x v="0"/>
    <n v="51256.13"/>
    <n v="41004.9"/>
    <n v="-10251.229999999996"/>
    <n v="60"/>
    <x v="0"/>
  </r>
  <r>
    <n v="2115"/>
    <x v="98"/>
    <x v="3"/>
    <x v="5"/>
    <x v="1"/>
    <x v="0"/>
    <x v="0"/>
    <s v="Tombouctou"/>
    <n v="16.361111000000001"/>
    <n v="-3.2472219999999998"/>
    <s v="Yes"/>
    <n v="20"/>
    <n v="5"/>
    <n v="25"/>
    <x v="0"/>
    <n v="47974.16"/>
    <n v="38379.33"/>
    <n v="-9594.8300000000017"/>
    <n v="-15"/>
    <x v="0"/>
  </r>
  <r>
    <n v="2116"/>
    <x v="98"/>
    <x v="3"/>
    <x v="1"/>
    <x v="1"/>
    <x v="0"/>
    <x v="0"/>
    <s v="Tombouctou"/>
    <n v="20.478611000000001"/>
    <n v="-1.2652779999999999"/>
    <s v="Yes"/>
    <n v="720"/>
    <n v="780"/>
    <n v="1500"/>
    <x v="0"/>
    <n v="48398.47"/>
    <n v="38718.78"/>
    <n v="-9679.6900000000023"/>
    <n v="60"/>
    <x v="0"/>
  </r>
  <r>
    <n v="2136"/>
    <x v="81"/>
    <x v="0"/>
    <x v="1"/>
    <x v="1"/>
    <x v="3"/>
    <x v="3"/>
    <s v="Kuajok"/>
    <n v="8.1848329999999994"/>
    <n v="28.735833"/>
    <s v="Yes"/>
    <n v="2678"/>
    <n v="2822"/>
    <n v="5500"/>
    <x v="3"/>
    <n v="45450"/>
    <n v="45450"/>
    <n v="0"/>
    <n v="144"/>
    <x v="0"/>
  </r>
  <r>
    <n v="2137"/>
    <x v="98"/>
    <x v="3"/>
    <x v="3"/>
    <x v="1"/>
    <x v="3"/>
    <x v="3"/>
    <s v="Kuajok"/>
    <n v="8.704167"/>
    <n v="28.419499999999999"/>
    <s v="Yes"/>
    <n v="18"/>
    <n v="10"/>
    <n v="28"/>
    <x v="9"/>
    <n v="49942"/>
    <n v="39954.379999999997"/>
    <n v="-9987.6200000000026"/>
    <n v="-8"/>
    <x v="0"/>
  </r>
  <r>
    <n v="2138"/>
    <x v="98"/>
    <x v="3"/>
    <x v="3"/>
    <x v="1"/>
    <x v="3"/>
    <x v="3"/>
    <s v="Kuajok"/>
    <n v="8.0888460000000002"/>
    <n v="28.641044000000001"/>
    <s v="Yes"/>
    <n v="124"/>
    <n v="129"/>
    <n v="253"/>
    <x v="5"/>
    <n v="49832.45"/>
    <n v="39865.96"/>
    <n v="-9966.489999999998"/>
    <n v="5"/>
    <x v="0"/>
  </r>
  <r>
    <n v="2139"/>
    <x v="98"/>
    <x v="3"/>
    <x v="3"/>
    <x v="1"/>
    <x v="3"/>
    <x v="3"/>
    <s v="Aweil"/>
    <n v="9.1075250000000008"/>
    <n v="27.22307"/>
    <s v="Yes"/>
    <n v="46"/>
    <n v="12"/>
    <n v="58"/>
    <x v="9"/>
    <n v="4994298"/>
    <n v="39954.379999999997"/>
    <n v="-4954343.62"/>
    <n v="-34"/>
    <x v="0"/>
  </r>
  <r>
    <n v="2140"/>
    <x v="98"/>
    <x v="3"/>
    <x v="3"/>
    <x v="1"/>
    <x v="3"/>
    <x v="3"/>
    <s v="Aweil"/>
    <n v="9.1331500000000005"/>
    <n v="26.980149999999998"/>
    <s v="Yes"/>
    <n v="82"/>
    <n v="44"/>
    <n v="126"/>
    <x v="6"/>
    <n v="499823.69"/>
    <n v="39858.949999999997"/>
    <n v="-459964.74"/>
    <n v="-38"/>
    <x v="0"/>
  </r>
  <r>
    <n v="2141"/>
    <x v="175"/>
    <x v="2"/>
    <x v="1"/>
    <x v="1"/>
    <x v="3"/>
    <x v="3"/>
    <s v="Aweil"/>
    <n v="8.6392779999999991"/>
    <n v="27.852872000000001"/>
    <s v="Yes"/>
    <n v="6276"/>
    <n v="61981"/>
    <n v="68257"/>
    <x v="0"/>
    <n v="49992.480000000003"/>
    <n v="49992.480000000003"/>
    <n v="0"/>
    <n v="55705"/>
    <x v="0"/>
  </r>
  <r>
    <n v="2142"/>
    <x v="98"/>
    <x v="3"/>
    <x v="1"/>
    <x v="1"/>
    <x v="3"/>
    <x v="3"/>
    <s v="Rumbek"/>
    <n v="6.6079999999999997"/>
    <n v="29.32"/>
    <s v="Yes"/>
    <n v="6834"/>
    <n v="2341"/>
    <n v="9175"/>
    <x v="0"/>
    <n v="34641.089999999997"/>
    <n v="27712.87"/>
    <n v="-6928.2199999999975"/>
    <n v="-4493"/>
    <x v="0"/>
  </r>
  <r>
    <n v="2143"/>
    <x v="98"/>
    <x v="3"/>
    <x v="1"/>
    <x v="1"/>
    <x v="3"/>
    <x v="3"/>
    <s v="Rumbek"/>
    <n v="6.9886999999999997"/>
    <n v="30.0929"/>
    <s v="Yes"/>
    <n v="359"/>
    <n v="403"/>
    <n v="762"/>
    <x v="9"/>
    <n v="49954.49"/>
    <n v="39963.589999999997"/>
    <n v="-9990.9000000000015"/>
    <n v="44"/>
    <x v="0"/>
  </r>
  <r>
    <n v="2144"/>
    <x v="98"/>
    <x v="3"/>
    <x v="3"/>
    <x v="1"/>
    <x v="5"/>
    <x v="3"/>
    <s v="Rumbek"/>
    <n v="6.09"/>
    <n v="29.768999999999998"/>
    <s v="Yes"/>
    <n v="65"/>
    <n v="6"/>
    <n v="71"/>
    <x v="9"/>
    <n v="49883.34"/>
    <n v="39910.67"/>
    <n v="-9972.6699999999983"/>
    <n v="-59"/>
    <x v="0"/>
  </r>
  <r>
    <n v="2145"/>
    <x v="98"/>
    <x v="3"/>
    <x v="0"/>
    <x v="1"/>
    <x v="3"/>
    <x v="3"/>
    <s v="Torit"/>
    <n v="3.5997810000000001"/>
    <n v="32.056814000000003"/>
    <s v="Yes"/>
    <n v="70"/>
    <n v="45"/>
    <n v="115"/>
    <x v="0"/>
    <n v="49851.85"/>
    <n v="39881.480000000003"/>
    <n v="-9970.3699999999953"/>
    <n v="-25"/>
    <x v="0"/>
  </r>
  <r>
    <n v="2146"/>
    <x v="98"/>
    <x v="3"/>
    <x v="4"/>
    <x v="1"/>
    <x v="3"/>
    <x v="3"/>
    <s v="Torit"/>
    <n v="4.7682000000000002"/>
    <n v="33.588700000000003"/>
    <s v="Yes"/>
    <n v="392284"/>
    <n v="388159"/>
    <n v="780443"/>
    <x v="4"/>
    <n v="49851.85"/>
    <n v="39881.480000000003"/>
    <n v="-9970.3699999999953"/>
    <n v="-4125"/>
    <x v="0"/>
  </r>
  <r>
    <n v="2147"/>
    <x v="98"/>
    <x v="3"/>
    <x v="1"/>
    <x v="1"/>
    <x v="3"/>
    <x v="3"/>
    <s v="Torit"/>
    <n v="4.2552000000000003"/>
    <n v="32.382599999999996"/>
    <s v="Yes"/>
    <n v="8967"/>
    <n v="12601"/>
    <n v="21568"/>
    <x v="0"/>
    <n v="49681"/>
    <n v="39744.800000000003"/>
    <n v="-9936.1999999999971"/>
    <n v="3634"/>
    <x v="0"/>
  </r>
  <r>
    <n v="2148"/>
    <x v="98"/>
    <x v="3"/>
    <x v="1"/>
    <x v="1"/>
    <x v="3"/>
    <x v="3"/>
    <s v="Torit"/>
    <n v="4.4199760000000001"/>
    <n v="32.530582000000003"/>
    <s v="Yes"/>
    <n v="70"/>
    <n v="65"/>
    <n v="135"/>
    <x v="3"/>
    <n v="49769.5"/>
    <n v="39815.599999999999"/>
    <n v="-9953.9000000000015"/>
    <n v="-5"/>
    <x v="0"/>
  </r>
  <r>
    <n v="2149"/>
    <x v="13"/>
    <x v="1"/>
    <x v="1"/>
    <x v="1"/>
    <x v="3"/>
    <x v="3"/>
    <s v="Yambio"/>
    <n v="4.9061000000000003"/>
    <n v="29.457599999999999"/>
    <s v="Yes"/>
    <n v="3000"/>
    <n v="5000"/>
    <n v="8000"/>
    <x v="3"/>
    <n v="49999"/>
    <n v="49999"/>
    <n v="0"/>
    <n v="2000"/>
    <x v="0"/>
  </r>
  <r>
    <n v="2150"/>
    <x v="98"/>
    <x v="3"/>
    <x v="1"/>
    <x v="1"/>
    <x v="3"/>
    <x v="3"/>
    <s v="Yambio"/>
    <n v="5.0532320000000004"/>
    <n v="27.497025000000001"/>
    <s v="Yes"/>
    <n v="211"/>
    <n v="614"/>
    <n v="825"/>
    <x v="9"/>
    <n v="49962.5"/>
    <n v="39970.400000000001"/>
    <n v="-9992.0999999999985"/>
    <n v="403"/>
    <x v="0"/>
  </r>
  <r>
    <n v="2151"/>
    <x v="98"/>
    <x v="3"/>
    <x v="3"/>
    <x v="1"/>
    <x v="3"/>
    <x v="3"/>
    <s v="Yambio"/>
    <n v="4.3936109999999999"/>
    <n v="28.211666999999998"/>
    <s v="Yes"/>
    <n v="12474"/>
    <n v="10997"/>
    <n v="23471"/>
    <x v="0"/>
    <n v="49953.59"/>
    <n v="39962.800000000003"/>
    <n v="-9990.7899999999936"/>
    <n v="-1477"/>
    <x v="0"/>
  </r>
  <r>
    <n v="2152"/>
    <x v="98"/>
    <x v="3"/>
    <x v="3"/>
    <x v="1"/>
    <x v="3"/>
    <x v="3"/>
    <s v="Yambio"/>
    <n v="4.6063879999999999"/>
    <n v="28.338332999999999"/>
    <s v="Yes"/>
    <n v="12250"/>
    <n v="12750"/>
    <n v="25000"/>
    <x v="1"/>
    <n v="49993.59"/>
    <n v="39994.870000000003"/>
    <n v="-9998.7199999999939"/>
    <n v="500"/>
    <x v="0"/>
  </r>
  <r>
    <n v="2153"/>
    <x v="98"/>
    <x v="3"/>
    <x v="1"/>
    <x v="1"/>
    <x v="3"/>
    <x v="3"/>
    <s v="Bentiu"/>
    <n v="9.2913899999999998"/>
    <n v="29.789918"/>
    <s v="Yes"/>
    <n v="964"/>
    <n v="581"/>
    <n v="1545"/>
    <x v="0"/>
    <n v="49904.75"/>
    <n v="39923.800000000003"/>
    <n v="-9980.9499999999971"/>
    <n v="-383"/>
    <x v="0"/>
  </r>
  <r>
    <n v="2154"/>
    <x v="98"/>
    <x v="3"/>
    <x v="1"/>
    <x v="1"/>
    <x v="3"/>
    <x v="3"/>
    <s v="Bentiu"/>
    <n v="9.3327500000000008"/>
    <n v="29.791207"/>
    <s v="Yes"/>
    <n v="5"/>
    <n v="3"/>
    <n v="8"/>
    <x v="9"/>
    <n v="49982.5"/>
    <n v="39986"/>
    <n v="-9996.5"/>
    <n v="-2"/>
    <x v="0"/>
  </r>
  <r>
    <n v="2155"/>
    <x v="273"/>
    <x v="0"/>
    <x v="3"/>
    <x v="1"/>
    <x v="3"/>
    <x v="3"/>
    <s v="Kuajok"/>
    <n v="8.0888460000000002"/>
    <n v="28.641044000000001"/>
    <s v="Yes"/>
    <n v="11604"/>
    <n v="12224"/>
    <n v="23828"/>
    <x v="5"/>
    <n v="49961.599999999999"/>
    <n v="49961.599999999999"/>
    <n v="0"/>
    <n v="620"/>
    <x v="0"/>
  </r>
  <r>
    <n v="2156"/>
    <x v="274"/>
    <x v="0"/>
    <x v="1"/>
    <x v="1"/>
    <x v="3"/>
    <x v="3"/>
    <s v="Wau"/>
    <n v="7.6962279999999996"/>
    <n v="27.707371999999999"/>
    <s v="Yes"/>
    <n v="10017"/>
    <n v="14983"/>
    <n v="25000"/>
    <x v="1"/>
    <n v="49956"/>
    <n v="49956"/>
    <n v="0"/>
    <n v="4966"/>
    <x v="0"/>
  </r>
  <r>
    <n v="2157"/>
    <x v="98"/>
    <x v="3"/>
    <x v="3"/>
    <x v="1"/>
    <x v="3"/>
    <x v="3"/>
    <s v="Wau"/>
    <n v="7.7034029999999998"/>
    <n v="28.027515000000001"/>
    <s v="Yes"/>
    <n v="22500"/>
    <n v="27500"/>
    <n v="50000"/>
    <x v="6"/>
    <n v="49916.38"/>
    <n v="39933.1"/>
    <n v="-9983.2799999999988"/>
    <n v="5000"/>
    <x v="0"/>
  </r>
  <r>
    <n v="2158"/>
    <x v="98"/>
    <x v="3"/>
    <x v="3"/>
    <x v="1"/>
    <x v="3"/>
    <x v="3"/>
    <s v="Wau"/>
    <n v="7.7009720000000002"/>
    <n v="27.995667000000001"/>
    <s v="Yes"/>
    <n v="350"/>
    <n v="60"/>
    <n v="410"/>
    <x v="6"/>
    <n v="49983.4"/>
    <n v="39986"/>
    <n v="-9997.4000000000015"/>
    <n v="-290"/>
    <x v="0"/>
  </r>
  <r>
    <n v="2159"/>
    <x v="98"/>
    <x v="3"/>
    <x v="3"/>
    <x v="1"/>
    <x v="3"/>
    <x v="3"/>
    <s v="Wau"/>
    <n v="7.6897200000000003"/>
    <n v="27.998632000000001"/>
    <s v="Yes"/>
    <n v="570"/>
    <n v="30"/>
    <n v="600"/>
    <x v="1"/>
    <n v="47326"/>
    <n v="37860"/>
    <n v="-9466"/>
    <n v="-540"/>
    <x v="0"/>
  </r>
  <r>
    <n v="2162"/>
    <x v="98"/>
    <x v="3"/>
    <x v="1"/>
    <x v="1"/>
    <x v="3"/>
    <x v="3"/>
    <s v="Renk"/>
    <n v="11.74104"/>
    <n v="32.814700000000002"/>
    <s v="Yes"/>
    <n v="425"/>
    <n v="129"/>
    <n v="554"/>
    <x v="3"/>
    <n v="49990.65"/>
    <n v="39992.519999999997"/>
    <n v="-9998.1300000000047"/>
    <n v="-296"/>
    <x v="0"/>
  </r>
  <r>
    <n v="2163"/>
    <x v="98"/>
    <x v="3"/>
    <x v="1"/>
    <x v="1"/>
    <x v="3"/>
    <x v="3"/>
    <s v="Melut"/>
    <m/>
    <m/>
    <s v="Yes"/>
    <n v="26787"/>
    <n v="22455"/>
    <n v="49242"/>
    <x v="4"/>
    <n v="49989"/>
    <n v="39991.199999999997"/>
    <n v="-9997.8000000000029"/>
    <n v="-4332"/>
    <x v="0"/>
  </r>
  <r>
    <n v="2171"/>
    <x v="61"/>
    <x v="2"/>
    <x v="7"/>
    <x v="1"/>
    <x v="3"/>
    <x v="4"/>
    <s v="Kalemie"/>
    <n v="-5.946021"/>
    <n v="29.196717"/>
    <s v="Yes"/>
    <n v="2000"/>
    <n v="2000"/>
    <n v="4000"/>
    <x v="2"/>
    <n v="35851"/>
    <n v="35851"/>
    <n v="0"/>
    <n v="0"/>
    <x v="0"/>
  </r>
  <r>
    <n v="2172"/>
    <x v="98"/>
    <x v="3"/>
    <x v="1"/>
    <x v="1"/>
    <x v="3"/>
    <x v="4"/>
    <s v="Beni"/>
    <n v="0.499"/>
    <n v="29.4528"/>
    <s v="Yes"/>
    <n v="42"/>
    <n v="10"/>
    <n v="52"/>
    <x v="2"/>
    <n v="50000"/>
    <n v="40000"/>
    <n v="-10000"/>
    <n v="-32"/>
    <x v="0"/>
  </r>
  <r>
    <n v="2173"/>
    <x v="98"/>
    <x v="3"/>
    <x v="7"/>
    <x v="1"/>
    <x v="3"/>
    <x v="4"/>
    <s v="Beni"/>
    <n v="0.499"/>
    <n v="29.4528"/>
    <s v="Yes"/>
    <n v="31168"/>
    <n v="46752"/>
    <n v="77920"/>
    <x v="7"/>
    <n v="12782"/>
    <n v="12782"/>
    <n v="0"/>
    <n v="15584"/>
    <x v="0"/>
  </r>
  <r>
    <n v="2174"/>
    <x v="98"/>
    <x v="3"/>
    <x v="4"/>
    <x v="1"/>
    <x v="3"/>
    <x v="4"/>
    <s v="Lubero"/>
    <n v="0.155"/>
    <n v="29.2437"/>
    <s v="Yes"/>
    <n v="600"/>
    <n v="5400"/>
    <n v="6000"/>
    <x v="0"/>
    <n v="43808"/>
    <n v="35046"/>
    <n v="-8762"/>
    <n v="4800"/>
    <x v="0"/>
  </r>
  <r>
    <n v="2175"/>
    <x v="98"/>
    <x v="3"/>
    <x v="7"/>
    <x v="1"/>
    <x v="3"/>
    <x v="4"/>
    <s v="Kalemie"/>
    <n v="-5.946021"/>
    <n v="29.196717"/>
    <s v="Yes"/>
    <n v="278"/>
    <n v="644"/>
    <n v="922"/>
    <x v="0"/>
    <n v="15093"/>
    <n v="7546.5"/>
    <n v="-7546.5"/>
    <n v="366"/>
    <x v="0"/>
  </r>
  <r>
    <n v="2176"/>
    <x v="98"/>
    <x v="3"/>
    <x v="1"/>
    <x v="1"/>
    <x v="3"/>
    <x v="4"/>
    <s v="Kananga"/>
    <n v="-5.8958300000000001"/>
    <n v="22.41778"/>
    <s v="No"/>
    <n v="639"/>
    <n v="65"/>
    <n v="704"/>
    <x v="2"/>
    <n v="47059.6"/>
    <n v="47059.6"/>
    <n v="0"/>
    <n v="-574"/>
    <x v="0"/>
  </r>
  <r>
    <n v="2177"/>
    <x v="98"/>
    <x v="3"/>
    <x v="1"/>
    <x v="1"/>
    <x v="3"/>
    <x v="4"/>
    <s v="Bukavu"/>
    <n v="-2.5061559999999998"/>
    <n v="28.861830000000001"/>
    <s v="No"/>
    <n v="2265"/>
    <n v="20055"/>
    <n v="22320"/>
    <x v="7"/>
    <n v="49863"/>
    <n v="49863"/>
    <n v="0"/>
    <n v="17790"/>
    <x v="0"/>
  </r>
  <r>
    <n v="2178"/>
    <x v="98"/>
    <x v="3"/>
    <x v="1"/>
    <x v="1"/>
    <x v="3"/>
    <x v="4"/>
    <s v="Bukavu"/>
    <n v="-2.5061559999999998"/>
    <n v="28.861830000000001"/>
    <s v="No"/>
    <n v="28004"/>
    <n v="30002"/>
    <n v="58006"/>
    <x v="7"/>
    <n v="49494"/>
    <n v="39595"/>
    <n v="-9899"/>
    <n v="1998"/>
    <x v="0"/>
  </r>
  <r>
    <n v="2179"/>
    <x v="98"/>
    <x v="3"/>
    <x v="7"/>
    <x v="1"/>
    <x v="3"/>
    <x v="4"/>
    <s v="Bukavu"/>
    <n v="-2.5061559999999998"/>
    <n v="28.861830000000001"/>
    <s v="No"/>
    <n v="177"/>
    <n v="55"/>
    <n v="232"/>
    <x v="2"/>
    <n v="49927"/>
    <n v="19970"/>
    <n v="-29957"/>
    <n v="-122"/>
    <x v="0"/>
  </r>
  <r>
    <n v="2185"/>
    <x v="194"/>
    <x v="0"/>
    <x v="1"/>
    <x v="1"/>
    <x v="2"/>
    <x v="1"/>
    <s v="Bourj Al Molouk"/>
    <n v="35.565502000000002"/>
    <n v="33.313149000000003"/>
    <s v="No"/>
    <n v="1000"/>
    <n v="1000"/>
    <n v="2000"/>
    <x v="0"/>
    <n v="10695"/>
    <n v="10695"/>
    <n v="0"/>
    <n v="0"/>
    <x v="0"/>
  </r>
  <r>
    <n v="2193"/>
    <x v="260"/>
    <x v="2"/>
    <x v="0"/>
    <x v="2"/>
    <x v="3"/>
    <x v="1"/>
    <s v="Dibbine"/>
    <n v="33.369570000000003"/>
    <n v="35.596218999999998"/>
    <s v="No"/>
    <n v="0"/>
    <n v="32"/>
    <n v="32"/>
    <x v="1"/>
    <n v="8550"/>
    <n v="8550"/>
    <n v="0"/>
    <n v="32"/>
    <x v="0"/>
  </r>
  <r>
    <n v="2194"/>
    <x v="54"/>
    <x v="2"/>
    <x v="4"/>
    <x v="1"/>
    <x v="2"/>
    <x v="1"/>
    <s v="Naffakhiyah"/>
    <n v="35.394339000000002"/>
    <n v="33.271276"/>
    <s v="No"/>
    <n v="520"/>
    <n v="545"/>
    <n v="1065"/>
    <x v="0"/>
    <n v="22050"/>
    <n v="22050"/>
    <n v="0"/>
    <n v="25"/>
    <x v="0"/>
  </r>
  <r>
    <n v="2195"/>
    <x v="81"/>
    <x v="0"/>
    <x v="4"/>
    <x v="1"/>
    <x v="2"/>
    <x v="1"/>
    <s v="Markaba"/>
    <n v="33.231195999999997"/>
    <n v="35.514848999999998"/>
    <s v="Yes"/>
    <n v="90"/>
    <n v="25"/>
    <n v="115"/>
    <x v="0"/>
    <n v="9155"/>
    <n v="9155"/>
    <n v="0"/>
    <n v="-65"/>
    <x v="0"/>
  </r>
  <r>
    <n v="2196"/>
    <x v="54"/>
    <x v="2"/>
    <x v="0"/>
    <x v="2"/>
    <x v="3"/>
    <x v="1"/>
    <s v="Houla"/>
    <n v="33.206603000000001"/>
    <n v="35.51144"/>
    <s v="No"/>
    <n v="0"/>
    <n v="30"/>
    <n v="30"/>
    <x v="1"/>
    <n v="9937"/>
    <n v="9937"/>
    <n v="0"/>
    <n v="30"/>
    <x v="0"/>
  </r>
  <r>
    <n v="2197"/>
    <x v="101"/>
    <x v="2"/>
    <x v="4"/>
    <x v="1"/>
    <x v="2"/>
    <x v="1"/>
    <s v="Deir Siriane"/>
    <n v="33.293309000000001"/>
    <n v="35.500436000000001"/>
    <s v="No"/>
    <n v="1500"/>
    <n v="1500"/>
    <n v="3000"/>
    <x v="0"/>
    <n v="8100"/>
    <n v="8100"/>
    <n v="0"/>
    <n v="0"/>
    <x v="0"/>
  </r>
  <r>
    <n v="2198"/>
    <x v="275"/>
    <x v="2"/>
    <x v="0"/>
    <x v="1"/>
    <x v="2"/>
    <x v="1"/>
    <s v="Tyre"/>
    <n v="33.264173"/>
    <n v="35.211266999999999"/>
    <s v="No"/>
    <n v="150000"/>
    <n v="150000"/>
    <n v="300000"/>
    <x v="8"/>
    <n v="22790"/>
    <n v="22790"/>
    <n v="0"/>
    <n v="0"/>
    <x v="0"/>
  </r>
  <r>
    <n v="2199"/>
    <x v="98"/>
    <x v="3"/>
    <x v="1"/>
    <x v="2"/>
    <x v="3"/>
    <x v="1"/>
    <s v="Tyre"/>
    <n v="33.264173"/>
    <n v="35.211266999999999"/>
    <s v="No"/>
    <n v="23"/>
    <n v="33"/>
    <n v="56"/>
    <x v="1"/>
    <n v="4374"/>
    <n v="2187"/>
    <n v="-2187"/>
    <n v="10"/>
    <x v="0"/>
  </r>
  <r>
    <n v="2200"/>
    <x v="150"/>
    <x v="2"/>
    <x v="1"/>
    <x v="1"/>
    <x v="3"/>
    <x v="1"/>
    <s v="Tyre"/>
    <n v="33.264173"/>
    <n v="35.211266999999999"/>
    <s v="No"/>
    <n v="75000"/>
    <n v="75000"/>
    <n v="150000"/>
    <x v="8"/>
    <n v="7875"/>
    <n v="7875"/>
    <n v="0"/>
    <n v="0"/>
    <x v="0"/>
  </r>
  <r>
    <n v="2201"/>
    <x v="98"/>
    <x v="3"/>
    <x v="1"/>
    <x v="1"/>
    <x v="3"/>
    <x v="3"/>
    <s v="Bor"/>
    <n v="7.7841389999999997"/>
    <n v="33.004638999999997"/>
    <s v="Yes"/>
    <n v="64"/>
    <n v="36"/>
    <n v="100"/>
    <x v="3"/>
    <n v="49907.5"/>
    <n v="39926"/>
    <n v="-9981.5"/>
    <n v="-28"/>
    <x v="0"/>
  </r>
  <r>
    <n v="2202"/>
    <x v="98"/>
    <x v="3"/>
    <x v="3"/>
    <x v="1"/>
    <x v="3"/>
    <x v="3"/>
    <s v="Juba"/>
    <n v="4.8310680000000001"/>
    <n v="31.459493999999999"/>
    <s v="Yes"/>
    <n v="105"/>
    <n v="45"/>
    <n v="150"/>
    <x v="6"/>
    <n v="49850"/>
    <n v="39880"/>
    <n v="-9970"/>
    <n v="-60"/>
    <x v="0"/>
  </r>
  <r>
    <n v="2203"/>
    <x v="122"/>
    <x v="0"/>
    <x v="1"/>
    <x v="1"/>
    <x v="4"/>
    <x v="4"/>
    <s v="Kamanyola"/>
    <n v="-2.739849"/>
    <n v="29.002417999999999"/>
    <s v="No"/>
    <n v="9500"/>
    <n v="18300"/>
    <n v="27800"/>
    <x v="0"/>
    <n v="42031"/>
    <n v="33625"/>
    <n v="-8406"/>
    <n v="8800"/>
    <x v="0"/>
  </r>
  <r>
    <n v="2204"/>
    <x v="122"/>
    <x v="0"/>
    <x v="1"/>
    <x v="1"/>
    <x v="4"/>
    <x v="4"/>
    <s v="Bunyakiri"/>
    <n v="-2.5061559999999998"/>
    <n v="28.861830000000001"/>
    <s v="Yes"/>
    <n v="9100"/>
    <n v="16300"/>
    <n v="25400"/>
    <x v="0"/>
    <n v="20760"/>
    <n v="10380"/>
    <n v="-10380"/>
    <n v="7200"/>
    <x v="0"/>
  </r>
  <r>
    <n v="2205"/>
    <x v="98"/>
    <x v="3"/>
    <x v="1"/>
    <x v="1"/>
    <x v="3"/>
    <x v="4"/>
    <s v="Nyiragongo"/>
    <n v="1.522"/>
    <n v="29.249500000000001"/>
    <s v="Yes"/>
    <n v="20"/>
    <n v="8"/>
    <n v="28"/>
    <x v="2"/>
    <n v="49721"/>
    <n v="19888"/>
    <n v="-29833"/>
    <n v="-12"/>
    <x v="0"/>
  </r>
  <r>
    <n v="2207"/>
    <x v="98"/>
    <x v="3"/>
    <x v="1"/>
    <x v="1"/>
    <x v="3"/>
    <x v="2"/>
    <s v="Southern Abyei"/>
    <m/>
    <m/>
    <s v="No"/>
    <n v="4000"/>
    <n v="3000"/>
    <n v="7000"/>
    <x v="7"/>
    <n v="48820"/>
    <n v="39056"/>
    <n v="-9764"/>
    <n v="-1000"/>
    <x v="0"/>
  </r>
  <r>
    <n v="2208"/>
    <x v="98"/>
    <x v="3"/>
    <x v="1"/>
    <x v="1"/>
    <x v="3"/>
    <x v="2"/>
    <s v="Southern Abyei"/>
    <m/>
    <m/>
    <s v="No"/>
    <n v="4000"/>
    <n v="3000"/>
    <n v="7000"/>
    <x v="7"/>
    <n v="39653.5"/>
    <n v="31722.799999999999"/>
    <n v="-7930.7000000000007"/>
    <n v="-1000"/>
    <x v="0"/>
  </r>
  <r>
    <n v="2209"/>
    <x v="69"/>
    <x v="0"/>
    <x v="1"/>
    <x v="1"/>
    <x v="3"/>
    <x v="2"/>
    <s v="Southern Abyei"/>
    <m/>
    <m/>
    <s v="No"/>
    <n v="400"/>
    <n v="300"/>
    <n v="700"/>
    <x v="7"/>
    <n v="45844.7"/>
    <n v="45844.7"/>
    <n v="0"/>
    <n v="-100"/>
    <x v="0"/>
  </r>
  <r>
    <n v="2210"/>
    <x v="98"/>
    <x v="3"/>
    <x v="1"/>
    <x v="1"/>
    <x v="3"/>
    <x v="2"/>
    <s v="Southern Abyei"/>
    <m/>
    <m/>
    <s v="No"/>
    <n v="1500"/>
    <n v="1000"/>
    <n v="2500"/>
    <x v="2"/>
    <n v="45424"/>
    <n v="36339.199999999997"/>
    <n v="-9084.8000000000029"/>
    <n v="-500"/>
    <x v="0"/>
  </r>
  <r>
    <n v="2211"/>
    <x v="98"/>
    <x v="3"/>
    <x v="1"/>
    <x v="1"/>
    <x v="3"/>
    <x v="2"/>
    <s v="Southern Abyei"/>
    <m/>
    <m/>
    <s v="No"/>
    <n v="1500"/>
    <n v="1000"/>
    <n v="2500"/>
    <x v="2"/>
    <n v="46333.85"/>
    <n v="37067.08"/>
    <n v="-9266.7699999999968"/>
    <n v="-500"/>
    <x v="0"/>
  </r>
  <r>
    <n v="2212"/>
    <x v="98"/>
    <x v="3"/>
    <x v="1"/>
    <x v="1"/>
    <x v="3"/>
    <x v="2"/>
    <s v="Southern Abyei"/>
    <m/>
    <m/>
    <s v="Yes"/>
    <n v="1500"/>
    <n v="1000"/>
    <n v="2500"/>
    <x v="2"/>
    <n v="8718.4"/>
    <n v="6974.72"/>
    <n v="-1743.6799999999994"/>
    <n v="-500"/>
    <x v="0"/>
  </r>
  <r>
    <n v="2213"/>
    <x v="158"/>
    <x v="2"/>
    <x v="3"/>
    <x v="1"/>
    <x v="3"/>
    <x v="2"/>
    <s v="Southern Abyei"/>
    <m/>
    <m/>
    <s v="No"/>
    <n v="4000"/>
    <n v="3000"/>
    <n v="7000"/>
    <x v="2"/>
    <n v="3307.2"/>
    <n v="3307.2"/>
    <n v="0"/>
    <n v="-1000"/>
    <x v="0"/>
  </r>
  <r>
    <n v="2215"/>
    <x v="98"/>
    <x v="3"/>
    <x v="1"/>
    <x v="1"/>
    <x v="4"/>
    <x v="2"/>
    <s v="Northern Abyei"/>
    <m/>
    <m/>
    <s v="Yes"/>
    <n v="500"/>
    <n v="500"/>
    <n v="1000"/>
    <x v="7"/>
    <n v="35522.49"/>
    <n v="28417.99"/>
    <n v="-7104.4999999999964"/>
    <n v="0"/>
    <x v="0"/>
  </r>
  <r>
    <n v="2216"/>
    <x v="98"/>
    <x v="3"/>
    <x v="1"/>
    <x v="1"/>
    <x v="4"/>
    <x v="2"/>
    <s v="Northern Abyei"/>
    <m/>
    <m/>
    <s v="Yes"/>
    <n v="500"/>
    <n v="500"/>
    <n v="1000"/>
    <x v="7"/>
    <n v="35522.49"/>
    <n v="28417.99"/>
    <n v="-7104.4999999999964"/>
    <n v="0"/>
    <x v="0"/>
  </r>
  <r>
    <n v="2217"/>
    <x v="98"/>
    <x v="3"/>
    <x v="1"/>
    <x v="1"/>
    <x v="4"/>
    <x v="2"/>
    <s v="Northern Abyei"/>
    <m/>
    <m/>
    <s v="No"/>
    <n v="500"/>
    <n v="500"/>
    <n v="1000"/>
    <x v="7"/>
    <n v="44587.8"/>
    <n v="35670.239999999998"/>
    <n v="-8917.5600000000049"/>
    <n v="0"/>
    <x v="0"/>
  </r>
  <r>
    <n v="2218"/>
    <x v="98"/>
    <x v="3"/>
    <x v="1"/>
    <x v="1"/>
    <x v="4"/>
    <x v="2"/>
    <s v="Southern Abyei"/>
    <m/>
    <m/>
    <s v="Yes"/>
    <n v="500"/>
    <n v="500"/>
    <n v="1000"/>
    <x v="7"/>
    <n v="20500"/>
    <n v="16400"/>
    <n v="-4100"/>
    <n v="0"/>
    <x v="0"/>
  </r>
  <r>
    <n v="2219"/>
    <x v="98"/>
    <x v="3"/>
    <x v="1"/>
    <x v="1"/>
    <x v="4"/>
    <x v="2"/>
    <s v="Southern Abyei"/>
    <m/>
    <m/>
    <s v="Yes"/>
    <n v="500"/>
    <n v="500"/>
    <n v="1000"/>
    <x v="7"/>
    <n v="14871.54"/>
    <n v="11897.23"/>
    <n v="-2974.3100000000013"/>
    <n v="0"/>
    <x v="0"/>
  </r>
  <r>
    <n v="2220"/>
    <x v="98"/>
    <x v="3"/>
    <x v="1"/>
    <x v="1"/>
    <x v="4"/>
    <x v="2"/>
    <s v="Northern Abyei"/>
    <m/>
    <m/>
    <s v="Yes"/>
    <n v="250"/>
    <n v="250"/>
    <n v="500"/>
    <x v="7"/>
    <n v="18457.18"/>
    <n v="14765.74"/>
    <n v="-3691.4400000000005"/>
    <n v="0"/>
    <x v="0"/>
  </r>
  <r>
    <n v="2221"/>
    <x v="98"/>
    <x v="3"/>
    <x v="1"/>
    <x v="1"/>
    <x v="4"/>
    <x v="2"/>
    <s v="Northern Abyei"/>
    <m/>
    <m/>
    <s v="Yes"/>
    <n v="250"/>
    <n v="250"/>
    <n v="500"/>
    <x v="7"/>
    <n v="18457.18"/>
    <n v="14765.74"/>
    <n v="-3691.4400000000005"/>
    <n v="0"/>
    <x v="0"/>
  </r>
  <r>
    <n v="2225"/>
    <x v="98"/>
    <x v="3"/>
    <x v="1"/>
    <x v="1"/>
    <x v="3"/>
    <x v="6"/>
    <s v="Paoua"/>
    <n v="7.2466090000000003"/>
    <n v="16.434698000000001"/>
    <s v="Yes"/>
    <n v="5463"/>
    <n v="5000"/>
    <n v="10463"/>
    <x v="0"/>
    <n v="45928.46"/>
    <n v="18371.39"/>
    <n v="-27557.07"/>
    <n v="-463"/>
    <x v="0"/>
  </r>
  <r>
    <n v="2226"/>
    <x v="98"/>
    <x v="3"/>
    <x v="1"/>
    <x v="1"/>
    <x v="3"/>
    <x v="6"/>
    <s v="Paoua"/>
    <n v="7.2466090000000003"/>
    <n v="16.434698000000001"/>
    <s v="Yes"/>
    <n v="20"/>
    <n v="0"/>
    <n v="20"/>
    <x v="6"/>
    <n v="27474.560000000001"/>
    <n v="10989.82"/>
    <n v="-16484.740000000002"/>
    <n v="-20"/>
    <x v="0"/>
  </r>
  <r>
    <n v="2227"/>
    <x v="98"/>
    <x v="3"/>
    <x v="1"/>
    <x v="1"/>
    <x v="3"/>
    <x v="6"/>
    <s v="Paoua"/>
    <n v="7.2466090000000003"/>
    <n v="16.434698000000001"/>
    <s v="Yes"/>
    <n v="36"/>
    <n v="1"/>
    <n v="37"/>
    <x v="6"/>
    <n v="39933.879999999997"/>
    <n v="15973.55"/>
    <n v="-23960.329999999998"/>
    <n v="-35"/>
    <x v="0"/>
  </r>
  <r>
    <n v="2228"/>
    <x v="98"/>
    <x v="3"/>
    <x v="1"/>
    <x v="1"/>
    <x v="3"/>
    <x v="6"/>
    <s v="Bangassou"/>
    <n v="4.7378609999999997"/>
    <n v="22.816509"/>
    <s v="Yes"/>
    <n v="60000"/>
    <n v="80000"/>
    <n v="140000"/>
    <x v="0"/>
    <n v="43668.15"/>
    <n v="17467.259999999998"/>
    <n v="-26200.890000000003"/>
    <n v="20000"/>
    <x v="0"/>
  </r>
  <r>
    <n v="2229"/>
    <x v="98"/>
    <x v="3"/>
    <x v="1"/>
    <x v="1"/>
    <x v="3"/>
    <x v="6"/>
    <s v="Bambari"/>
    <n v="5.7652780000000003"/>
    <n v="20.674167000000001"/>
    <s v="Yes"/>
    <n v="35"/>
    <n v="0"/>
    <n v="35"/>
    <x v="6"/>
    <n v="45318.39"/>
    <n v="18127.349999999999"/>
    <n v="-27191.040000000001"/>
    <n v="-35"/>
    <x v="0"/>
  </r>
  <r>
    <n v="2230"/>
    <x v="98"/>
    <x v="3"/>
    <x v="1"/>
    <x v="1"/>
    <x v="1"/>
    <x v="6"/>
    <s v="Bossangoa"/>
    <n v="6.4977270000000003"/>
    <n v="17.449940000000002"/>
    <s v="Yes"/>
    <n v="5000"/>
    <n v="3500"/>
    <n v="8500"/>
    <x v="0"/>
    <n v="30300.959999999999"/>
    <n v="30300.959999999999"/>
    <n v="0"/>
    <n v="-1500"/>
    <x v="0"/>
  </r>
  <r>
    <n v="2231"/>
    <x v="98"/>
    <x v="3"/>
    <x v="1"/>
    <x v="1"/>
    <x v="1"/>
    <x v="6"/>
    <s v="Bossangoa"/>
    <n v="6.4977270000000003"/>
    <n v="17.449940000000002"/>
    <s v="Yes"/>
    <n v="30"/>
    <n v="17"/>
    <n v="47"/>
    <x v="8"/>
    <n v="3845.31"/>
    <n v="3845.31"/>
    <n v="0"/>
    <n v="-13"/>
    <x v="0"/>
  </r>
  <r>
    <n v="2232"/>
    <x v="98"/>
    <x v="3"/>
    <x v="1"/>
    <x v="1"/>
    <x v="1"/>
    <x v="6"/>
    <s v="Bossangoa"/>
    <n v="6.4977270000000003"/>
    <n v="17.449940000000002"/>
    <s v="Yes"/>
    <n v="7000"/>
    <n v="5000"/>
    <n v="12000"/>
    <x v="0"/>
    <n v="17377.830000000002"/>
    <n v="17377.830000000002"/>
    <n v="0"/>
    <n v="-2000"/>
    <x v="0"/>
  </r>
  <r>
    <n v="2233"/>
    <x v="98"/>
    <x v="3"/>
    <x v="4"/>
    <x v="2"/>
    <x v="3"/>
    <x v="6"/>
    <s v="Bangassou"/>
    <n v="4.7378609999999997"/>
    <n v="22.816509"/>
    <s v="Yes"/>
    <n v="50"/>
    <n v="0"/>
    <n v="50"/>
    <x v="4"/>
    <n v="13195.7"/>
    <n v="5278.28"/>
    <n v="-7917.420000000001"/>
    <n v="-50"/>
    <x v="0"/>
  </r>
  <r>
    <n v="2234"/>
    <x v="98"/>
    <x v="3"/>
    <x v="1"/>
    <x v="1"/>
    <x v="3"/>
    <x v="6"/>
    <s v="Bangui"/>
    <n v="4.3946740000000002"/>
    <n v="18.55819"/>
    <s v="Yes"/>
    <n v="0"/>
    <n v="460"/>
    <n v="460"/>
    <x v="1"/>
    <n v="30951.86"/>
    <n v="12149.58"/>
    <n v="-18802.28"/>
    <n v="460"/>
    <x v="0"/>
  </r>
  <r>
    <n v="2235"/>
    <x v="98"/>
    <x v="3"/>
    <x v="1"/>
    <x v="1"/>
    <x v="3"/>
    <x v="6"/>
    <s v="Bangui"/>
    <n v="4.3946740000000002"/>
    <n v="18.55819"/>
    <s v="Yes"/>
    <n v="2000"/>
    <n v="5000"/>
    <n v="7000"/>
    <x v="0"/>
    <n v="10964.69"/>
    <n v="4303.99"/>
    <n v="-6660.7000000000007"/>
    <n v="3000"/>
    <x v="0"/>
  </r>
  <r>
    <n v="2236"/>
    <x v="98"/>
    <x v="3"/>
    <x v="1"/>
    <x v="1"/>
    <x v="3"/>
    <x v="6"/>
    <s v="Bangui"/>
    <n v="4.3946740000000002"/>
    <n v="18.55819"/>
    <s v="Yes"/>
    <n v="23458"/>
    <n v="26038"/>
    <n v="49496"/>
    <x v="4"/>
    <n v="49287.14"/>
    <n v="19714.86"/>
    <n v="-29572.28"/>
    <n v="2580"/>
    <x v="0"/>
  </r>
  <r>
    <n v="2237"/>
    <x v="98"/>
    <x v="3"/>
    <x v="1"/>
    <x v="1"/>
    <x v="3"/>
    <x v="6"/>
    <s v="Bria"/>
    <n v="6.53477"/>
    <n v="21.994738999999999"/>
    <s v="Yes"/>
    <n v="28008"/>
    <n v="50907"/>
    <n v="78915"/>
    <x v="0"/>
    <n v="44550.65"/>
    <n v="18127.349999999999"/>
    <n v="-26423.300000000003"/>
    <n v="22899"/>
    <x v="0"/>
  </r>
  <r>
    <n v="2238"/>
    <x v="98"/>
    <x v="3"/>
    <x v="1"/>
    <x v="1"/>
    <x v="3"/>
    <x v="6"/>
    <s v="Bangui"/>
    <n v="4.3946740000000002"/>
    <n v="18.55819"/>
    <s v="Yes"/>
    <n v="0"/>
    <n v="800"/>
    <n v="800"/>
    <x v="1"/>
    <n v="20217.32"/>
    <n v="8086.92"/>
    <n v="-12130.4"/>
    <n v="800"/>
    <x v="0"/>
  </r>
  <r>
    <n v="2239"/>
    <x v="98"/>
    <x v="3"/>
    <x v="1"/>
    <x v="1"/>
    <x v="3"/>
    <x v="6"/>
    <s v="Bangui"/>
    <n v="4.3946740000000002"/>
    <n v="18.55819"/>
    <s v="Yes"/>
    <n v="137"/>
    <n v="128"/>
    <n v="265"/>
    <x v="3"/>
    <n v="13306.39"/>
    <n v="5322.56"/>
    <n v="-7983.829999999999"/>
    <n v="-9"/>
    <x v="0"/>
  </r>
  <r>
    <n v="2240"/>
    <x v="98"/>
    <x v="3"/>
    <x v="1"/>
    <x v="0"/>
    <x v="3"/>
    <x v="6"/>
    <s v="Bambari"/>
    <n v="5.7652780000000003"/>
    <n v="20.674167000000001"/>
    <s v="Yes"/>
    <n v="35"/>
    <n v="0"/>
    <n v="35"/>
    <x v="0"/>
    <n v="24487.33"/>
    <n v="9794.94"/>
    <n v="-14692.390000000001"/>
    <n v="-35"/>
    <x v="0"/>
  </r>
  <r>
    <n v="2241"/>
    <x v="98"/>
    <x v="3"/>
    <x v="1"/>
    <x v="1"/>
    <x v="3"/>
    <x v="6"/>
    <s v="Birao"/>
    <n v="10.293380000000001"/>
    <n v="22.782914000000002"/>
    <s v="Yes"/>
    <n v="19"/>
    <n v="7"/>
    <n v="26"/>
    <x v="7"/>
    <n v="31561.360000000001"/>
    <n v="12624.54"/>
    <n v="-18936.82"/>
    <n v="-12"/>
    <x v="0"/>
  </r>
  <r>
    <n v="2242"/>
    <x v="98"/>
    <x v="3"/>
    <x v="4"/>
    <x v="1"/>
    <x v="3"/>
    <x v="6"/>
    <s v="Birao"/>
    <n v="10.293380000000001"/>
    <n v="22.782914000000002"/>
    <s v="Yes"/>
    <n v="15"/>
    <n v="1"/>
    <n v="16"/>
    <x v="2"/>
    <n v="10854.76"/>
    <n v="12624.54"/>
    <n v="1769.7800000000007"/>
    <n v="-14"/>
    <x v="1"/>
  </r>
  <r>
    <n v="2243"/>
    <x v="98"/>
    <x v="3"/>
    <x v="4"/>
    <x v="1"/>
    <x v="3"/>
    <x v="6"/>
    <s v="Kaga-Bandoro"/>
    <n v="6.9960370000000003"/>
    <n v="19.185032"/>
    <s v="Yes"/>
    <n v="50"/>
    <n v="0"/>
    <n v="50"/>
    <x v="2"/>
    <n v="24782.92"/>
    <n v="9913.17"/>
    <n v="-14869.749999999998"/>
    <n v="-50"/>
    <x v="0"/>
  </r>
  <r>
    <n v="2244"/>
    <x v="98"/>
    <x v="3"/>
    <x v="4"/>
    <x v="1"/>
    <x v="3"/>
    <x v="6"/>
    <s v="Bangui"/>
    <n v="4.3946740000000002"/>
    <n v="18.55819"/>
    <s v="Yes"/>
    <n v="550"/>
    <n v="50"/>
    <n v="600"/>
    <x v="6"/>
    <n v="14723.58"/>
    <n v="5889.43"/>
    <n v="-8834.15"/>
    <n v="-500"/>
    <x v="0"/>
  </r>
  <r>
    <n v="2245"/>
    <x v="98"/>
    <x v="3"/>
    <x v="4"/>
    <x v="0"/>
    <x v="3"/>
    <x v="6"/>
    <s v="Bangui"/>
    <n v="4.3946740000000002"/>
    <n v="18.55819"/>
    <s v="Yes"/>
    <n v="0"/>
    <n v="50"/>
    <n v="50"/>
    <x v="1"/>
    <n v="23957.91"/>
    <n v="9974.82"/>
    <n v="-13983.09"/>
    <n v="50"/>
    <x v="0"/>
  </r>
  <r>
    <n v="2246"/>
    <x v="98"/>
    <x v="3"/>
    <x v="1"/>
    <x v="1"/>
    <x v="3"/>
    <x v="6"/>
    <s v="Bangui"/>
    <n v="4.3946740000000002"/>
    <n v="18.55819"/>
    <s v="Yes"/>
    <n v="100"/>
    <n v="20"/>
    <n v="120"/>
    <x v="6"/>
    <n v="48135.12"/>
    <n v="20040.95"/>
    <n v="-28094.170000000002"/>
    <n v="-80"/>
    <x v="0"/>
  </r>
  <r>
    <n v="2247"/>
    <x v="98"/>
    <x v="3"/>
    <x v="0"/>
    <x v="4"/>
    <x v="3"/>
    <x v="6"/>
    <s v="Bambari"/>
    <n v="5.7652780000000003"/>
    <n v="20.674167000000001"/>
    <s v="Yes"/>
    <n v="290"/>
    <n v="195"/>
    <n v="485"/>
    <x v="7"/>
    <n v="34132.449999999997"/>
    <n v="13757.87"/>
    <n v="-20374.579999999994"/>
    <n v="-95"/>
    <x v="0"/>
  </r>
  <r>
    <n v="2248"/>
    <x v="98"/>
    <x v="3"/>
    <x v="1"/>
    <x v="1"/>
    <x v="3"/>
    <x v="6"/>
    <m/>
    <n v="10.293380000000001"/>
    <n v="22.782914000000002"/>
    <s v="Yes"/>
    <n v="166"/>
    <n v="87"/>
    <n v="253"/>
    <x v="3"/>
    <n v="19045.849999999999"/>
    <n v="19045.849999999999"/>
    <n v="0"/>
    <n v="-79"/>
    <x v="0"/>
  </r>
  <r>
    <n v="2249"/>
    <x v="98"/>
    <x v="3"/>
    <x v="4"/>
    <x v="1"/>
    <x v="3"/>
    <x v="6"/>
    <s v="Bangassou"/>
    <n v="4.7378609999999997"/>
    <n v="22.816509"/>
    <s v="Yes"/>
    <n v="175"/>
    <n v="24"/>
    <n v="199"/>
    <x v="2"/>
    <n v="39833.35"/>
    <n v="16055.75"/>
    <n v="-23777.599999999999"/>
    <n v="-151"/>
    <x v="0"/>
  </r>
  <r>
    <n v="2250"/>
    <x v="98"/>
    <x v="3"/>
    <x v="1"/>
    <x v="1"/>
    <x v="3"/>
    <x v="6"/>
    <s v="Bria"/>
    <n v="5.7652780000000003"/>
    <n v="20.674167000000001"/>
    <s v="Yes"/>
    <n v="19560"/>
    <n v="25000"/>
    <n v="44560"/>
    <x v="7"/>
    <n v="49829.75"/>
    <n v="20085.03"/>
    <n v="-29744.720000000001"/>
    <n v="5440"/>
    <x v="0"/>
  </r>
  <r>
    <n v="2251"/>
    <x v="98"/>
    <x v="3"/>
    <x v="1"/>
    <x v="1"/>
    <x v="3"/>
    <x v="6"/>
    <s v="Berberati"/>
    <n v="4.2613890000000003"/>
    <n v="15.789444"/>
    <s v="Yes"/>
    <n v="250"/>
    <n v="350"/>
    <n v="600"/>
    <x v="7"/>
    <n v="42288.56"/>
    <n v="17045.38"/>
    <n v="-25243.179999999997"/>
    <n v="100"/>
    <x v="0"/>
  </r>
  <r>
    <n v="2252"/>
    <x v="98"/>
    <x v="3"/>
    <x v="1"/>
    <x v="1"/>
    <x v="3"/>
    <x v="6"/>
    <s v="Bangui"/>
    <n v="4.3946740000000002"/>
    <n v="18.55819"/>
    <s v="Yes"/>
    <n v="49"/>
    <n v="100"/>
    <n v="149"/>
    <x v="7"/>
    <n v="11851.19"/>
    <n v="4740.4799999999996"/>
    <n v="-7110.7100000000009"/>
    <n v="51"/>
    <x v="0"/>
  </r>
  <r>
    <n v="2253"/>
    <x v="98"/>
    <x v="3"/>
    <x v="4"/>
    <x v="2"/>
    <x v="3"/>
    <x v="6"/>
    <s v="NDele"/>
    <n v="8.4091670000000001"/>
    <n v="20.653055999999999"/>
    <s v="Yes"/>
    <n v="0"/>
    <n v="150"/>
    <n v="150"/>
    <x v="1"/>
    <n v="26126.7"/>
    <n v="10877.79"/>
    <n v="-15248.91"/>
    <n v="150"/>
    <x v="0"/>
  </r>
  <r>
    <n v="2254"/>
    <x v="98"/>
    <x v="3"/>
    <x v="2"/>
    <x v="0"/>
    <x v="3"/>
    <x v="6"/>
    <s v="Obo"/>
    <n v="5.3956"/>
    <n v="26.491700000000002"/>
    <s v="Yes"/>
    <n v="13"/>
    <n v="3"/>
    <n v="16"/>
    <x v="3"/>
    <n v="49880.61"/>
    <n v="19952.240000000002"/>
    <n v="-29928.37"/>
    <n v="-10"/>
    <x v="0"/>
  </r>
  <r>
    <n v="2255"/>
    <x v="98"/>
    <x v="3"/>
    <x v="4"/>
    <x v="1"/>
    <x v="3"/>
    <x v="6"/>
    <s v="Kaga-Bandoro"/>
    <n v="6.9960370000000003"/>
    <n v="19.185032"/>
    <s v="Yes"/>
    <n v="23"/>
    <n v="0"/>
    <n v="23"/>
    <x v="6"/>
    <n v="50000"/>
    <n v="20085.03"/>
    <n v="-29914.97"/>
    <n v="-23"/>
    <x v="0"/>
  </r>
  <r>
    <n v="2256"/>
    <x v="98"/>
    <x v="3"/>
    <x v="1"/>
    <x v="1"/>
    <x v="3"/>
    <x v="6"/>
    <s v="Bouar"/>
    <n v="5.9430230000000002"/>
    <n v="15.600201999999999"/>
    <s v="Yes"/>
    <n v="200"/>
    <n v="800"/>
    <n v="1000"/>
    <x v="7"/>
    <n v="39338.76"/>
    <n v="15735.5"/>
    <n v="-23603.260000000002"/>
    <n v="600"/>
    <x v="0"/>
  </r>
  <r>
    <n v="2257"/>
    <x v="98"/>
    <x v="3"/>
    <x v="1"/>
    <x v="1"/>
    <x v="3"/>
    <x v="6"/>
    <s v="Bouar"/>
    <n v="5.9430230000000002"/>
    <n v="15.600201999999999"/>
    <s v="Yes"/>
    <n v="100"/>
    <n v="400"/>
    <n v="500"/>
    <x v="7"/>
    <n v="25342.47"/>
    <n v="10136.99"/>
    <n v="-15205.480000000001"/>
    <n v="300"/>
    <x v="0"/>
  </r>
  <r>
    <n v="2258"/>
    <x v="98"/>
    <x v="3"/>
    <x v="4"/>
    <x v="1"/>
    <x v="3"/>
    <x v="6"/>
    <s v="Bouar"/>
    <n v="5.9430230000000002"/>
    <n v="15.600201999999999"/>
    <s v="Yes"/>
    <n v="2"/>
    <n v="2"/>
    <n v="4"/>
    <x v="2"/>
    <n v="43278.05"/>
    <n v="17311.22"/>
    <n v="-25966.83"/>
    <n v="0"/>
    <x v="0"/>
  </r>
  <r>
    <n v="2259"/>
    <x v="98"/>
    <x v="3"/>
    <x v="1"/>
    <x v="1"/>
    <x v="3"/>
    <x v="6"/>
    <s v="Paoua"/>
    <n v="7.2466090000000003"/>
    <n v="16.434698000000001"/>
    <s v="Yes"/>
    <n v="100"/>
    <n v="250"/>
    <n v="350"/>
    <x v="0"/>
    <n v="30942.03"/>
    <n v="12642.11"/>
    <n v="-18299.919999999998"/>
    <n v="150"/>
    <x v="0"/>
  </r>
  <r>
    <n v="2260"/>
    <x v="98"/>
    <x v="3"/>
    <x v="1"/>
    <x v="1"/>
    <x v="3"/>
    <x v="6"/>
    <s v="Bambari"/>
    <n v="5.7652780000000003"/>
    <n v="20.674167000000001"/>
    <s v="Yes"/>
    <n v="290"/>
    <n v="195"/>
    <n v="485"/>
    <x v="3"/>
    <n v="18833.64"/>
    <n v="18833.64"/>
    <n v="0"/>
    <n v="-95"/>
    <x v="0"/>
  </r>
  <r>
    <n v="2261"/>
    <x v="98"/>
    <x v="3"/>
    <x v="0"/>
    <x v="4"/>
    <x v="3"/>
    <x v="6"/>
    <s v="Bangui"/>
    <n v="4.3946740000000002"/>
    <n v="18.55819"/>
    <s v="Yes"/>
    <n v="12000"/>
    <n v="13000"/>
    <n v="25000"/>
    <x v="1"/>
    <n v="6974.62"/>
    <n v="2789.85"/>
    <n v="-4184.7700000000004"/>
    <n v="1000"/>
    <x v="0"/>
  </r>
  <r>
    <n v="2262"/>
    <x v="98"/>
    <x v="3"/>
    <x v="0"/>
    <x v="4"/>
    <x v="3"/>
    <x v="6"/>
    <s v="Kaga-Bandoro"/>
    <n v="6.9960370000000003"/>
    <n v="19.185032"/>
    <s v="Yes"/>
    <n v="500"/>
    <n v="500"/>
    <n v="1000"/>
    <x v="7"/>
    <n v="49208.32"/>
    <n v="19683.330000000002"/>
    <n v="-29524.989999999998"/>
    <n v="0"/>
    <x v="0"/>
  </r>
  <r>
    <n v="2263"/>
    <x v="98"/>
    <x v="3"/>
    <x v="1"/>
    <x v="1"/>
    <x v="3"/>
    <x v="0"/>
    <s v="Kidal"/>
    <n v="18.142749999999999"/>
    <n v="1.1385000000000001"/>
    <s v="Yes"/>
    <n v="300"/>
    <n v="200"/>
    <n v="500"/>
    <x v="0"/>
    <n v="22716.9"/>
    <n v="18173.52"/>
    <n v="-4543.380000000001"/>
    <n v="-100"/>
    <x v="0"/>
  </r>
  <r>
    <n v="2264"/>
    <x v="98"/>
    <x v="3"/>
    <x v="1"/>
    <x v="1"/>
    <x v="3"/>
    <x v="0"/>
    <s v="Kidal"/>
    <n v="17.987306"/>
    <n v="3.6383890000000001"/>
    <s v="Yes"/>
    <n v="300"/>
    <n v="250"/>
    <n v="550"/>
    <x v="0"/>
    <n v="21782.080000000002"/>
    <n v="17425.66"/>
    <n v="-4356.4200000000019"/>
    <n v="-50"/>
    <x v="0"/>
  </r>
  <r>
    <n v="2265"/>
    <x v="98"/>
    <x v="3"/>
    <x v="3"/>
    <x v="1"/>
    <x v="2"/>
    <x v="0"/>
    <s v="Gao"/>
    <n v="15.657556"/>
    <n v="0.50166699999999997"/>
    <s v="Yes"/>
    <n v="20"/>
    <n v="0"/>
    <n v="20"/>
    <x v="6"/>
    <n v="43476.44"/>
    <n v="34781.15"/>
    <n v="-8695.2900000000009"/>
    <n v="-20"/>
    <x v="0"/>
  </r>
  <r>
    <n v="2266"/>
    <x v="98"/>
    <x v="3"/>
    <x v="1"/>
    <x v="1"/>
    <x v="3"/>
    <x v="0"/>
    <s v="Kidal"/>
    <n v="20.018528"/>
    <n v="1.351639"/>
    <s v="Yes"/>
    <n v="550"/>
    <n v="350"/>
    <n v="900"/>
    <x v="0"/>
    <n v="39601.61"/>
    <n v="31681.279999999999"/>
    <n v="-7920.3300000000017"/>
    <n v="-200"/>
    <x v="0"/>
  </r>
  <r>
    <n v="2267"/>
    <x v="98"/>
    <x v="3"/>
    <x v="1"/>
    <x v="1"/>
    <x v="3"/>
    <x v="0"/>
    <s v="Kidal"/>
    <n v="19.717407999999999"/>
    <n v="0.45568900000000001"/>
    <s v="Yes"/>
    <n v="750"/>
    <n v="450"/>
    <n v="1200"/>
    <x v="0"/>
    <n v="41774.15"/>
    <n v="33419.32"/>
    <n v="-8354.8300000000017"/>
    <n v="-300"/>
    <x v="0"/>
  </r>
  <r>
    <n v="2268"/>
    <x v="98"/>
    <x v="3"/>
    <x v="1"/>
    <x v="1"/>
    <x v="3"/>
    <x v="0"/>
    <s v="Mopti"/>
    <n v="14.517357000000001"/>
    <n v="-4.0944099999999999"/>
    <s v="Yes"/>
    <n v="37"/>
    <n v="80"/>
    <n v="117"/>
    <x v="5"/>
    <n v="10567.62"/>
    <n v="8454.1"/>
    <n v="-2113.5200000000004"/>
    <n v="43"/>
    <x v="0"/>
  </r>
  <r>
    <n v="2269"/>
    <x v="98"/>
    <x v="3"/>
    <x v="1"/>
    <x v="1"/>
    <x v="2"/>
    <x v="0"/>
    <s v="Gao"/>
    <n v="16.271667000000001"/>
    <n v="-4.4443999999999997E-2"/>
    <s v="Yes"/>
    <n v="735000"/>
    <n v="765000"/>
    <n v="1500000"/>
    <x v="2"/>
    <n v="42042.06"/>
    <n v="33633.65"/>
    <n v="-8408.4099999999962"/>
    <n v="30000"/>
    <x v="0"/>
  </r>
  <r>
    <n v="2270"/>
    <x v="98"/>
    <x v="3"/>
    <x v="1"/>
    <x v="1"/>
    <x v="3"/>
    <x v="0"/>
    <s v="Kidal"/>
    <n v="20.428332999999999"/>
    <n v="0.23833299999999999"/>
    <s v="Yes"/>
    <n v="1800"/>
    <n v="1200"/>
    <n v="3000"/>
    <x v="0"/>
    <n v="50156.29"/>
    <n v="40125.040000000001"/>
    <n v="-10031.25"/>
    <n v="-600"/>
    <x v="0"/>
  </r>
  <r>
    <n v="2271"/>
    <x v="98"/>
    <x v="3"/>
    <x v="1"/>
    <x v="1"/>
    <x v="3"/>
    <x v="0"/>
    <s v="Kidal"/>
    <n v="18.438746999999999"/>
    <n v="1.392736"/>
    <s v="Yes"/>
    <n v="405"/>
    <n v="0"/>
    <n v="405"/>
    <x v="0"/>
    <n v="43856.05"/>
    <n v="35084.839999999997"/>
    <n v="-8771.2100000000064"/>
    <n v="-405"/>
    <x v="0"/>
  </r>
  <r>
    <n v="2272"/>
    <x v="98"/>
    <x v="3"/>
    <x v="2"/>
    <x v="2"/>
    <x v="3"/>
    <x v="0"/>
    <s v="Mopti"/>
    <n v="14.064624999999999"/>
    <n v="-3.081839"/>
    <s v="Yes"/>
    <n v="1715"/>
    <n v="1715"/>
    <n v="3430"/>
    <x v="3"/>
    <n v="37139.47"/>
    <n v="29711.58"/>
    <n v="-7427.8899999999994"/>
    <n v="0"/>
    <x v="0"/>
  </r>
  <r>
    <n v="2273"/>
    <x v="98"/>
    <x v="3"/>
    <x v="1"/>
    <x v="1"/>
    <x v="3"/>
    <x v="0"/>
    <s v="Kidal"/>
    <n v="20.428332999999999"/>
    <n v="-0.23833299999999999"/>
    <s v="Yes"/>
    <n v="550"/>
    <n v="350"/>
    <n v="900"/>
    <x v="0"/>
    <n v="13480.18"/>
    <n v="10784.14"/>
    <n v="-2696.0400000000009"/>
    <n v="-200"/>
    <x v="0"/>
  </r>
  <r>
    <n v="2274"/>
    <x v="98"/>
    <x v="3"/>
    <x v="5"/>
    <x v="1"/>
    <x v="0"/>
    <x v="0"/>
    <s v="Gao"/>
    <n v="16.243300000000001"/>
    <n v="2.7472E-2"/>
    <s v="Yes"/>
    <n v="280"/>
    <n v="27"/>
    <n v="307"/>
    <x v="0"/>
    <n v="43375.85"/>
    <n v="34700.68"/>
    <n v="-8675.1699999999983"/>
    <n v="-253"/>
    <x v="0"/>
  </r>
  <r>
    <n v="2275"/>
    <x v="98"/>
    <x v="3"/>
    <x v="1"/>
    <x v="1"/>
    <x v="3"/>
    <x v="0"/>
    <s v="Kidal"/>
    <n v="18.536943999999998"/>
    <n v="1.6280559999999999"/>
    <s v="Yes"/>
    <n v="300"/>
    <n v="280"/>
    <n v="580"/>
    <x v="0"/>
    <n v="21368.07"/>
    <n v="17094.45"/>
    <n v="-4273.619999999999"/>
    <n v="-20"/>
    <x v="0"/>
  </r>
  <r>
    <n v="2276"/>
    <x v="98"/>
    <x v="3"/>
    <x v="1"/>
    <x v="1"/>
    <x v="3"/>
    <x v="0"/>
    <s v="Kidal"/>
    <n v="20.190916999999999"/>
    <n v="1.20875"/>
    <s v="Yes"/>
    <n v="410"/>
    <n v="390"/>
    <n v="800"/>
    <x v="0"/>
    <n v="21628.33"/>
    <n v="17302.669999999998"/>
    <n v="-4325.6600000000035"/>
    <n v="-20"/>
    <x v="0"/>
  </r>
  <r>
    <n v="2277"/>
    <x v="98"/>
    <x v="3"/>
    <x v="1"/>
    <x v="1"/>
    <x v="3"/>
    <x v="0"/>
    <s v="Kidal"/>
    <n v="18.448139000000001"/>
    <n v="1.5285"/>
    <s v="Yes"/>
    <n v="200"/>
    <n v="100"/>
    <n v="300"/>
    <x v="5"/>
    <n v="37532.46"/>
    <n v="30025.97"/>
    <n v="-7506.489999999998"/>
    <n v="-100"/>
    <x v="0"/>
  </r>
  <r>
    <n v="2278"/>
    <x v="98"/>
    <x v="3"/>
    <x v="6"/>
    <x v="1"/>
    <x v="2"/>
    <x v="0"/>
    <s v="Mopti"/>
    <n v="14.540991999999999"/>
    <n v="-4.0845310000000001"/>
    <s v="Yes"/>
    <n v="75000"/>
    <n v="75000"/>
    <n v="150000"/>
    <x v="5"/>
    <n v="40664.93"/>
    <n v="32531.94"/>
    <n v="-8132.9900000000016"/>
    <n v="0"/>
    <x v="0"/>
  </r>
  <r>
    <n v="2279"/>
    <x v="98"/>
    <x v="3"/>
    <x v="1"/>
    <x v="1"/>
    <x v="3"/>
    <x v="0"/>
    <s v="Kidal"/>
    <n v="18.630358000000001"/>
    <n v="3.075558"/>
    <s v="Yes"/>
    <n v="1250"/>
    <n v="750"/>
    <n v="2000"/>
    <x v="5"/>
    <n v="37637.29"/>
    <n v="30109.83"/>
    <n v="-7527.4599999999991"/>
    <n v="-500"/>
    <x v="0"/>
  </r>
  <r>
    <n v="2280"/>
    <x v="98"/>
    <x v="3"/>
    <x v="1"/>
    <x v="1"/>
    <x v="0"/>
    <x v="0"/>
    <s v="Kidal"/>
    <n v="18.185355999999999"/>
    <n v="0.15112999999999999"/>
    <s v="Yes"/>
    <n v="200"/>
    <n v="200"/>
    <n v="400"/>
    <x v="0"/>
    <n v="20252.84"/>
    <n v="16202.27"/>
    <n v="-4050.5699999999997"/>
    <n v="0"/>
    <x v="0"/>
  </r>
  <r>
    <n v="2281"/>
    <x v="98"/>
    <x v="3"/>
    <x v="2"/>
    <x v="2"/>
    <x v="3"/>
    <x v="0"/>
    <s v="Gao"/>
    <n v="16.214079999999999"/>
    <n v="1.9140000000000001E-2"/>
    <s v="Yes"/>
    <n v="450"/>
    <n v="500"/>
    <n v="950"/>
    <x v="1"/>
    <n v="43338.48"/>
    <n v="34670.78"/>
    <n v="-8667.7000000000044"/>
    <n v="50"/>
    <x v="0"/>
  </r>
  <r>
    <n v="2283"/>
    <x v="98"/>
    <x v="3"/>
    <x v="5"/>
    <x v="1"/>
    <x v="0"/>
    <x v="0"/>
    <s v="Gao"/>
    <n v="16.214079999999999"/>
    <n v="1.9140000000000001E-2"/>
    <s v="Yes"/>
    <n v="301"/>
    <n v="449"/>
    <n v="750"/>
    <x v="1"/>
    <n v="37953.21"/>
    <n v="30362.57"/>
    <n v="-7590.6399999999994"/>
    <n v="148"/>
    <x v="0"/>
  </r>
  <r>
    <n v="2285"/>
    <x v="98"/>
    <x v="3"/>
    <x v="0"/>
    <x v="1"/>
    <x v="3"/>
    <x v="3"/>
    <s v="Wau"/>
    <n v="7.6985999999999999"/>
    <n v="27.9968"/>
    <s v="Yes"/>
    <n v="12250"/>
    <n v="12750"/>
    <n v="25000"/>
    <x v="4"/>
    <n v="49063.96"/>
    <n v="39251.17"/>
    <n v="-9812.7900000000009"/>
    <n v="500"/>
    <x v="0"/>
  </r>
  <r>
    <n v="2286"/>
    <x v="98"/>
    <x v="3"/>
    <x v="1"/>
    <x v="1"/>
    <x v="3"/>
    <x v="0"/>
    <s v="Kidal"/>
    <n v="18.463177999999999"/>
    <n v="1.3933139999999999"/>
    <s v="Yes"/>
    <n v="25"/>
    <n v="5"/>
    <n v="30"/>
    <x v="5"/>
    <n v="9950.7800000000007"/>
    <n v="7960.62"/>
    <n v="-1990.1600000000008"/>
    <n v="-20"/>
    <x v="0"/>
  </r>
  <r>
    <n v="2287"/>
    <x v="98"/>
    <x v="3"/>
    <x v="1"/>
    <x v="2"/>
    <x v="2"/>
    <x v="0"/>
    <s v="Mopti"/>
    <n v="14.517357000000001"/>
    <n v="-4.0944099999999999"/>
    <s v="Yes"/>
    <n v="144"/>
    <n v="16"/>
    <n v="160"/>
    <x v="2"/>
    <n v="44384.639999999999"/>
    <n v="35507.71"/>
    <n v="-8876.93"/>
    <n v="-128"/>
    <x v="0"/>
  </r>
  <r>
    <n v="2288"/>
    <x v="98"/>
    <x v="3"/>
    <x v="2"/>
    <x v="1"/>
    <x v="0"/>
    <x v="0"/>
    <s v="Mopti"/>
    <n v="14.517357000000001"/>
    <n v="-4.0944099999999999"/>
    <s v="Yes"/>
    <n v="0"/>
    <n v="40"/>
    <n v="40"/>
    <x v="4"/>
    <n v="45517.440000000002"/>
    <n v="36413.949999999997"/>
    <n v="-9103.4900000000052"/>
    <n v="40"/>
    <x v="0"/>
  </r>
  <r>
    <n v="2289"/>
    <x v="98"/>
    <x v="3"/>
    <x v="4"/>
    <x v="2"/>
    <x v="0"/>
    <x v="0"/>
    <s v="Mopti"/>
    <n v="14.484299999999999"/>
    <n v="-4.1829609999999997"/>
    <s v="Yes"/>
    <n v="425"/>
    <n v="115"/>
    <n v="540"/>
    <x v="7"/>
    <n v="37075.18"/>
    <n v="29660.14"/>
    <n v="-7415.0400000000009"/>
    <n v="-310"/>
    <x v="0"/>
  </r>
  <r>
    <n v="2290"/>
    <x v="98"/>
    <x v="3"/>
    <x v="1"/>
    <x v="1"/>
    <x v="3"/>
    <x v="0"/>
    <s v="Kidal"/>
    <n v="18.354721999999999"/>
    <n v="1.3075000000000001"/>
    <s v="Yes"/>
    <n v="320"/>
    <n v="230"/>
    <n v="550"/>
    <x v="0"/>
    <n v="20740.169999999998"/>
    <n v="16592.13"/>
    <n v="-4148.0399999999972"/>
    <n v="-90"/>
    <x v="0"/>
  </r>
  <r>
    <n v="2291"/>
    <x v="98"/>
    <x v="3"/>
    <x v="1"/>
    <x v="2"/>
    <x v="2"/>
    <x v="0"/>
    <s v="Mopti"/>
    <n v="14.517357000000001"/>
    <n v="-4.0944099999999999"/>
    <s v="Yes"/>
    <n v="132"/>
    <n v="16"/>
    <n v="148"/>
    <x v="2"/>
    <n v="44707.19"/>
    <n v="35765.75"/>
    <n v="-8941.4400000000023"/>
    <n v="-116"/>
    <x v="0"/>
  </r>
  <r>
    <n v="2292"/>
    <x v="98"/>
    <x v="3"/>
    <x v="1"/>
    <x v="1"/>
    <x v="0"/>
    <x v="0"/>
    <s v="Gao"/>
    <n v="16.277757999999999"/>
    <n v="-0.38239000000000001"/>
    <s v="Yes"/>
    <n v="22"/>
    <n v="8"/>
    <n v="30"/>
    <x v="5"/>
    <n v="32995.94"/>
    <n v="26396.75"/>
    <n v="-6599.1900000000023"/>
    <n v="-14"/>
    <x v="0"/>
  </r>
  <r>
    <n v="2293"/>
    <x v="98"/>
    <x v="3"/>
    <x v="5"/>
    <x v="1"/>
    <x v="3"/>
    <x v="0"/>
    <s v="Gao"/>
    <n v="16.494721999999999"/>
    <n v="-1.947222"/>
    <s v="Yes"/>
    <n v="400"/>
    <n v="600"/>
    <n v="1000"/>
    <x v="1"/>
    <n v="46147.78"/>
    <n v="36918.22"/>
    <n v="-9229.5599999999977"/>
    <n v="200"/>
    <x v="0"/>
  </r>
  <r>
    <n v="2294"/>
    <x v="205"/>
    <x v="2"/>
    <x v="4"/>
    <x v="5"/>
    <x v="0"/>
    <x v="0"/>
    <s v="Mopti"/>
    <n v="14.887428"/>
    <n v="-4.1974629999999999"/>
    <s v="Yes"/>
    <n v="260"/>
    <n v="260"/>
    <n v="520"/>
    <x v="7"/>
    <n v="30689.68"/>
    <n v="30689.68"/>
    <n v="0"/>
    <n v="0"/>
    <x v="0"/>
  </r>
  <r>
    <n v="2295"/>
    <x v="98"/>
    <x v="3"/>
    <x v="5"/>
    <x v="1"/>
    <x v="0"/>
    <x v="0"/>
    <s v="Gao"/>
    <n v="16.964919999999999"/>
    <n v="-0.354605"/>
    <s v="Yes"/>
    <n v="508"/>
    <n v="692"/>
    <n v="1200"/>
    <x v="0"/>
    <n v="45222.27"/>
    <n v="36177.82"/>
    <n v="-9044.4499999999971"/>
    <n v="184"/>
    <x v="0"/>
  </r>
  <r>
    <n v="2296"/>
    <x v="98"/>
    <x v="3"/>
    <x v="1"/>
    <x v="1"/>
    <x v="2"/>
    <x v="0"/>
    <s v="Kidal"/>
    <n v="20.190916999999999"/>
    <n v="1.20875"/>
    <s v="Yes"/>
    <n v="0"/>
    <n v="0"/>
    <n v="0"/>
    <x v="2"/>
    <n v="32841.15"/>
    <n v="26272.92"/>
    <n v="-6568.2300000000032"/>
    <n v="0"/>
    <x v="0"/>
  </r>
  <r>
    <n v="2297"/>
    <x v="98"/>
    <x v="3"/>
    <x v="1"/>
    <x v="1"/>
    <x v="2"/>
    <x v="0"/>
    <s v="Kidal"/>
    <n v="18.463177999999999"/>
    <n v="1.3933139999999999"/>
    <s v="Yes"/>
    <n v="5880"/>
    <n v="4380"/>
    <n v="10260"/>
    <x v="5"/>
    <n v="44383.5"/>
    <n v="35506.800000000003"/>
    <n v="-8876.6999999999971"/>
    <n v="-1500"/>
    <x v="0"/>
  </r>
  <r>
    <n v="2298"/>
    <x v="133"/>
    <x v="2"/>
    <x v="1"/>
    <x v="1"/>
    <x v="3"/>
    <x v="4"/>
    <s v="Kalehe"/>
    <n v="-2.1049250000000002"/>
    <n v="28.919383"/>
    <s v="No"/>
    <n v="47"/>
    <n v="21"/>
    <n v="68"/>
    <x v="0"/>
    <n v="47903"/>
    <n v="47903"/>
    <n v="0"/>
    <n v="-26"/>
    <x v="0"/>
  </r>
  <r>
    <n v="2299"/>
    <x v="154"/>
    <x v="2"/>
    <x v="1"/>
    <x v="1"/>
    <x v="3"/>
    <x v="4"/>
    <s v="Bukavu"/>
    <n v="-2.5061559999999998"/>
    <n v="28.861830000000001"/>
    <s v="No"/>
    <n v="0"/>
    <n v="1070"/>
    <n v="1070"/>
    <x v="5"/>
    <n v="18290"/>
    <n v="18290"/>
    <n v="0"/>
    <n v="1070"/>
    <x v="0"/>
  </r>
  <r>
    <n v="2300"/>
    <x v="98"/>
    <x v="3"/>
    <x v="0"/>
    <x v="1"/>
    <x v="3"/>
    <x v="4"/>
    <s v="Mutwanga"/>
    <n v="0.33849000000000001"/>
    <n v="29.746359999999999"/>
    <s v="Yes"/>
    <n v="33600"/>
    <n v="37535"/>
    <n v="71135"/>
    <x v="0"/>
    <n v="33366.620000000003"/>
    <n v="13346"/>
    <n v="-20020.620000000003"/>
    <n v="3935"/>
    <x v="0"/>
  </r>
  <r>
    <n v="2301"/>
    <x v="98"/>
    <x v="3"/>
    <x v="0"/>
    <x v="2"/>
    <x v="3"/>
    <x v="1"/>
    <s v="Rachaya Al Foukhar"/>
    <n v="33.352378999999999"/>
    <n v="35.653644999999997"/>
    <s v="Yes"/>
    <n v="0"/>
    <n v="24"/>
    <n v="24"/>
    <x v="1"/>
    <n v="9858"/>
    <n v="4929"/>
    <n v="-4929"/>
    <n v="24"/>
    <x v="0"/>
  </r>
  <r>
    <n v="2302"/>
    <x v="275"/>
    <x v="2"/>
    <x v="1"/>
    <x v="1"/>
    <x v="2"/>
    <x v="1"/>
    <s v="Aytit"/>
    <n v="33.226770999999999"/>
    <n v="35.307206999999998"/>
    <s v="No"/>
    <n v="2500"/>
    <n v="2500"/>
    <n v="5000"/>
    <x v="8"/>
    <n v="9510"/>
    <n v="9510"/>
    <n v="0"/>
    <n v="0"/>
    <x v="0"/>
  </r>
  <r>
    <n v="2303"/>
    <x v="98"/>
    <x v="3"/>
    <x v="4"/>
    <x v="1"/>
    <x v="2"/>
    <x v="1"/>
    <s v="Majdal Silim"/>
    <n v="33.217986000000003"/>
    <n v="35.465364999999998"/>
    <s v="No"/>
    <n v="500"/>
    <n v="250"/>
    <n v="750"/>
    <x v="0"/>
    <n v="8880"/>
    <n v="4440"/>
    <n v="-4440"/>
    <n v="-250"/>
    <x v="0"/>
  </r>
  <r>
    <n v="2304"/>
    <x v="164"/>
    <x v="2"/>
    <x v="1"/>
    <x v="1"/>
    <x v="3"/>
    <x v="1"/>
    <s v="Tibnin"/>
    <n v="33.190651000000003"/>
    <n v="35.406502000000003"/>
    <s v="No"/>
    <n v="100000"/>
    <n v="100000"/>
    <n v="200000"/>
    <x v="8"/>
    <n v="24950"/>
    <n v="24950"/>
    <n v="0"/>
    <n v="0"/>
    <x v="0"/>
  </r>
  <r>
    <n v="2305"/>
    <x v="98"/>
    <x v="3"/>
    <x v="1"/>
    <x v="1"/>
    <x v="2"/>
    <x v="1"/>
    <s v="Al Taibe"/>
    <n v="33.278683000000001"/>
    <n v="35.519038000000002"/>
    <s v="No"/>
    <n v="400"/>
    <n v="400"/>
    <n v="800"/>
    <x v="3"/>
    <n v="15260"/>
    <n v="7630"/>
    <n v="-7630"/>
    <n v="0"/>
    <x v="0"/>
  </r>
  <r>
    <n v="2306"/>
    <x v="98"/>
    <x v="3"/>
    <x v="4"/>
    <x v="1"/>
    <x v="2"/>
    <x v="1"/>
    <s v="Hallusiyat"/>
    <n v="35.324981000000001"/>
    <n v="33.309783000000003"/>
    <s v="No"/>
    <n v="1000"/>
    <n v="1000"/>
    <n v="2000"/>
    <x v="0"/>
    <n v="17500"/>
    <n v="8750"/>
    <n v="-8750"/>
    <n v="0"/>
    <x v="0"/>
  </r>
  <r>
    <n v="2307"/>
    <x v="109"/>
    <x v="2"/>
    <x v="4"/>
    <x v="1"/>
    <x v="2"/>
    <x v="1"/>
    <s v="Tyre Caza"/>
    <n v="33.264173"/>
    <n v="35.211266999999999"/>
    <s v="No"/>
    <n v="112"/>
    <n v="169"/>
    <n v="281"/>
    <x v="0"/>
    <n v="25000"/>
    <n v="25000"/>
    <n v="0"/>
    <n v="57"/>
    <x v="0"/>
  </r>
  <r>
    <n v="2308"/>
    <x v="98"/>
    <x v="3"/>
    <x v="1"/>
    <x v="1"/>
    <x v="2"/>
    <x v="1"/>
    <m/>
    <n v="33.35866"/>
    <n v="35.576369"/>
    <s v="No"/>
    <n v="1200"/>
    <n v="1243"/>
    <n v="2443"/>
    <x v="3"/>
    <n v="20022"/>
    <n v="10011"/>
    <n v="-10011"/>
    <n v="43"/>
    <x v="0"/>
  </r>
  <r>
    <n v="2309"/>
    <x v="78"/>
    <x v="2"/>
    <x v="1"/>
    <x v="1"/>
    <x v="2"/>
    <x v="1"/>
    <s v="Rachaya Al Foukhar"/>
    <n v="33.352378999999999"/>
    <n v="35.653644999999997"/>
    <s v="Yes"/>
    <n v="7500"/>
    <n v="7500"/>
    <n v="15000"/>
    <x v="8"/>
    <n v="10800"/>
    <n v="10800"/>
    <n v="0"/>
    <n v="0"/>
    <x v="0"/>
  </r>
  <r>
    <n v="2310"/>
    <x v="87"/>
    <x v="2"/>
    <x v="0"/>
    <x v="1"/>
    <x v="3"/>
    <x v="1"/>
    <s v="Tyre"/>
    <n v="33.264173"/>
    <n v="35.211266999999999"/>
    <s v="No"/>
    <m/>
    <n v="120"/>
    <m/>
    <x v="3"/>
    <n v="16680"/>
    <n v="16680"/>
    <n v="0"/>
    <n v="120"/>
    <x v="0"/>
  </r>
  <r>
    <n v="2311"/>
    <x v="98"/>
    <x v="3"/>
    <x v="1"/>
    <x v="1"/>
    <x v="2"/>
    <x v="1"/>
    <s v="Baraashit"/>
    <n v="33.175505000000001"/>
    <n v="35.442036000000002"/>
    <s v="No"/>
    <n v="2500"/>
    <n v="2500"/>
    <n v="5000"/>
    <x v="0"/>
    <n v="24840"/>
    <n v="12420"/>
    <n v="-12420"/>
    <n v="0"/>
    <x v="0"/>
  </r>
  <r>
    <n v="2312"/>
    <x v="98"/>
    <x v="3"/>
    <x v="1"/>
    <x v="1"/>
    <x v="2"/>
    <x v="1"/>
    <s v="Kleyaa"/>
    <n v="35.561736000000003"/>
    <n v="33.332428"/>
    <s v="No"/>
    <n v="211"/>
    <n v="27"/>
    <n v="238"/>
    <x v="8"/>
    <n v="12000"/>
    <n v="6000"/>
    <n v="-6000"/>
    <n v="-184"/>
    <x v="0"/>
  </r>
  <r>
    <n v="2313"/>
    <x v="98"/>
    <x v="3"/>
    <x v="1"/>
    <x v="1"/>
    <x v="2"/>
    <x v="1"/>
    <s v="Al Duhayra"/>
    <n v="35.215902"/>
    <n v="33.108967"/>
    <s v="Yes"/>
    <n v="100"/>
    <n v="100"/>
    <n v="200"/>
    <x v="3"/>
    <n v="12184"/>
    <n v="6092"/>
    <n v="-6092"/>
    <n v="0"/>
    <x v="0"/>
  </r>
  <r>
    <n v="2314"/>
    <x v="98"/>
    <x v="3"/>
    <x v="1"/>
    <x v="1"/>
    <x v="2"/>
    <x v="1"/>
    <s v="Bani Hayyan"/>
    <n v="33.243079999999999"/>
    <n v="35.490054999999998"/>
    <s v="No"/>
    <n v="1400"/>
    <n v="1385"/>
    <n v="2785"/>
    <x v="0"/>
    <n v="11810"/>
    <n v="5905"/>
    <n v="-5905"/>
    <n v="-15"/>
    <x v="0"/>
  </r>
  <r>
    <n v="2316"/>
    <x v="98"/>
    <x v="3"/>
    <x v="1"/>
    <x v="1"/>
    <x v="2"/>
    <x v="1"/>
    <m/>
    <n v="35.309511999999998"/>
    <n v="33.301405000000003"/>
    <s v="No"/>
    <n v="5500"/>
    <n v="4500"/>
    <n v="10000"/>
    <x v="8"/>
    <n v="23000"/>
    <n v="11500"/>
    <n v="-11500"/>
    <n v="-1000"/>
    <x v="0"/>
  </r>
  <r>
    <n v="2328"/>
    <x v="109"/>
    <x v="2"/>
    <x v="0"/>
    <x v="1"/>
    <x v="2"/>
    <x v="1"/>
    <m/>
    <n v="33.234124999999999"/>
    <n v="35.442058000000003"/>
    <s v="No"/>
    <n v="1680"/>
    <n v="2520"/>
    <n v="4200"/>
    <x v="8"/>
    <n v="4995"/>
    <n v="4995"/>
    <n v="0"/>
    <n v="840"/>
    <x v="0"/>
  </r>
  <r>
    <n v="2330"/>
    <x v="98"/>
    <x v="3"/>
    <x v="1"/>
    <x v="1"/>
    <x v="3"/>
    <x v="3"/>
    <s v="Juba"/>
    <n v="4.8489100000000001"/>
    <n v="31.591774999999998"/>
    <s v="Yes"/>
    <n v="12000"/>
    <n v="20000"/>
    <n v="32000"/>
    <x v="1"/>
    <n v="49960"/>
    <n v="39968"/>
    <n v="-9992"/>
    <n v="8000"/>
    <x v="0"/>
  </r>
  <r>
    <n v="2331"/>
    <x v="98"/>
    <x v="3"/>
    <x v="3"/>
    <x v="1"/>
    <x v="3"/>
    <x v="3"/>
    <s v="Juba"/>
    <n v="4.8231070000000003"/>
    <n v="31.5366"/>
    <s v="Yes"/>
    <n v="27"/>
    <n v="15"/>
    <n v="42"/>
    <x v="6"/>
    <n v="34562.300000000003"/>
    <n v="27649.84"/>
    <n v="-6912.4600000000028"/>
    <n v="-12"/>
    <x v="0"/>
  </r>
  <r>
    <n v="2332"/>
    <x v="98"/>
    <x v="3"/>
    <x v="3"/>
    <x v="1"/>
    <x v="3"/>
    <x v="3"/>
    <s v="Juba"/>
    <n v="4.0922280000000004"/>
    <n v="30.677296999999999"/>
    <s v="Yes"/>
    <n v="685"/>
    <n v="235"/>
    <n v="920"/>
    <x v="4"/>
    <n v="49220"/>
    <n v="39376"/>
    <n v="-9844"/>
    <n v="-450"/>
    <x v="0"/>
  </r>
  <r>
    <n v="2333"/>
    <x v="98"/>
    <x v="3"/>
    <x v="0"/>
    <x v="1"/>
    <x v="3"/>
    <x v="3"/>
    <s v="Torit"/>
    <n v="3.5997810000000001"/>
    <n v="32.056814000000003"/>
    <s v="Yes"/>
    <n v="70"/>
    <n v="45"/>
    <n v="115"/>
    <x v="0"/>
    <n v="49930"/>
    <n v="39944"/>
    <n v="-9986"/>
    <n v="-25"/>
    <x v="0"/>
  </r>
  <r>
    <n v="2335"/>
    <x v="170"/>
    <x v="0"/>
    <x v="1"/>
    <x v="1"/>
    <x v="3"/>
    <x v="3"/>
    <s v="Yambio"/>
    <n v="4.9061000000000003"/>
    <n v="29.457599999999999"/>
    <s v="Yes"/>
    <n v="3000"/>
    <n v="5000"/>
    <n v="8000"/>
    <x v="3"/>
    <n v="49999"/>
    <n v="49999"/>
    <n v="0"/>
    <n v="2000"/>
    <x v="0"/>
  </r>
  <r>
    <n v="735"/>
    <x v="98"/>
    <x v="3"/>
    <x v="1"/>
    <x v="1"/>
    <x v="2"/>
    <x v="7"/>
    <s v="Port-au-Prince"/>
    <n v="18.720099000000001"/>
    <n v="-72.909549999999996"/>
    <s v="No"/>
    <n v="15"/>
    <n v="265"/>
    <n v="280"/>
    <x v="1"/>
    <n v="35238"/>
    <n v="14095"/>
    <n v="-21143"/>
    <n v="250"/>
    <x v="0"/>
  </r>
  <r>
    <n v="736"/>
    <x v="98"/>
    <x v="3"/>
    <x v="1"/>
    <x v="1"/>
    <x v="2"/>
    <x v="7"/>
    <s v="Port-au-Prince"/>
    <n v="18.543610999999999"/>
    <n v="-72.343056000000004"/>
    <s v="No"/>
    <n v="3500"/>
    <n v="0"/>
    <n v="3500"/>
    <x v="2"/>
    <n v="31768"/>
    <n v="19998"/>
    <n v="-11770"/>
    <n v="-3500"/>
    <x v="0"/>
  </r>
  <r>
    <n v="737"/>
    <x v="192"/>
    <x v="0"/>
    <x v="1"/>
    <x v="1"/>
    <x v="2"/>
    <x v="7"/>
    <s v="Port-au-Prince"/>
    <n v="18.543610999999999"/>
    <n v="-72.343056000000004"/>
    <s v="No"/>
    <n v="3500"/>
    <n v="0"/>
    <n v="3500"/>
    <x v="2"/>
    <n v="23268"/>
    <n v="23268"/>
    <n v="0"/>
    <n v="-3500"/>
    <x v="0"/>
  </r>
  <r>
    <n v="738"/>
    <x v="98"/>
    <x v="3"/>
    <x v="1"/>
    <x v="1"/>
    <x v="2"/>
    <x v="7"/>
    <s v="JÃ©rÃ©mie"/>
    <n v="18.645555999999999"/>
    <n v="-74.111943999999994"/>
    <s v="No"/>
    <n v="312"/>
    <n v="13"/>
    <n v="325"/>
    <x v="2"/>
    <n v="39897.78"/>
    <n v="31918"/>
    <n v="-7979.7799999999988"/>
    <n v="-299"/>
    <x v="0"/>
  </r>
  <r>
    <n v="739"/>
    <x v="98"/>
    <x v="3"/>
    <x v="1"/>
    <x v="1"/>
    <x v="2"/>
    <x v="7"/>
    <s v="Port-au-Prince"/>
    <n v="18.543610999999999"/>
    <n v="-72.343056000000004"/>
    <s v="No"/>
    <n v="3500"/>
    <n v="0"/>
    <n v="3500"/>
    <x v="2"/>
    <n v="37112.5"/>
    <m/>
    <n v="-37112.5"/>
    <n v="-3500"/>
    <x v="0"/>
  </r>
  <r>
    <n v="740"/>
    <x v="250"/>
    <x v="1"/>
    <x v="1"/>
    <x v="1"/>
    <x v="2"/>
    <x v="7"/>
    <s v="Port-au-Prince"/>
    <n v="18.323651999999999"/>
    <n v="-72.20514"/>
    <s v="No"/>
    <n v="262"/>
    <n v="96"/>
    <n v="358"/>
    <x v="2"/>
    <n v="36688"/>
    <n v="36688"/>
    <n v="0"/>
    <n v="-166"/>
    <x v="0"/>
  </r>
  <r>
    <n v="741"/>
    <x v="151"/>
    <x v="1"/>
    <x v="1"/>
    <x v="1"/>
    <x v="2"/>
    <x v="7"/>
    <s v="Port-au-Prince"/>
    <n v="18.323651999999999"/>
    <n v="-72.20514"/>
    <s v="No"/>
    <n v="262"/>
    <n v="96"/>
    <n v="358"/>
    <x v="2"/>
    <n v="35321"/>
    <n v="35321"/>
    <n v="0"/>
    <n v="-166"/>
    <x v="0"/>
  </r>
  <r>
    <n v="742"/>
    <x v="151"/>
    <x v="1"/>
    <x v="1"/>
    <x v="1"/>
    <x v="2"/>
    <x v="7"/>
    <s v="Port-au-Prince"/>
    <n v="18.311568999999999"/>
    <n v="-72.15043"/>
    <s v="No"/>
    <n v="22"/>
    <n v="11"/>
    <n v="33"/>
    <x v="2"/>
    <n v="27792"/>
    <n v="27792"/>
    <n v="0"/>
    <n v="-11"/>
    <x v="0"/>
  </r>
  <r>
    <n v="743"/>
    <x v="151"/>
    <x v="1"/>
    <x v="1"/>
    <x v="1"/>
    <x v="2"/>
    <x v="7"/>
    <s v="Port-au-Prince"/>
    <n v="18.321638"/>
    <n v="-72.195160000000001"/>
    <s v="No"/>
    <n v="16"/>
    <n v="8"/>
    <n v="24"/>
    <x v="2"/>
    <n v="28377"/>
    <n v="28377"/>
    <n v="0"/>
    <n v="-8"/>
    <x v="0"/>
  </r>
  <r>
    <n v="744"/>
    <x v="188"/>
    <x v="0"/>
    <x v="1"/>
    <x v="2"/>
    <x v="2"/>
    <x v="7"/>
    <s v="Port-au-Prince"/>
    <n v="18.311568999999999"/>
    <n v="-72.15043"/>
    <s v="No"/>
    <n v="22"/>
    <n v="11"/>
    <n v="33"/>
    <x v="2"/>
    <n v="31794"/>
    <n v="31794"/>
    <n v="0"/>
    <n v="-11"/>
    <x v="0"/>
  </r>
  <r>
    <n v="745"/>
    <x v="98"/>
    <x v="3"/>
    <x v="1"/>
    <x v="1"/>
    <x v="2"/>
    <x v="7"/>
    <s v="Saint-Raphael"/>
    <n v="19.201101000000001"/>
    <n v="-72.065299999999993"/>
    <s v="No"/>
    <n v="15"/>
    <n v="5"/>
    <n v="20"/>
    <x v="6"/>
    <n v="49340"/>
    <n v="39472"/>
    <n v="-9868"/>
    <n v="-10"/>
    <x v="0"/>
  </r>
  <r>
    <n v="746"/>
    <x v="98"/>
    <x v="3"/>
    <x v="1"/>
    <x v="1"/>
    <x v="2"/>
    <x v="7"/>
    <s v="Acul du Nord"/>
    <n v="19.405622999999999"/>
    <n v="-72.190650000000005"/>
    <s v="No"/>
    <n v="15"/>
    <n v="5"/>
    <n v="20"/>
    <x v="6"/>
    <n v="49380"/>
    <n v="39504"/>
    <n v="-9876"/>
    <n v="-10"/>
    <x v="0"/>
  </r>
  <r>
    <n v="747"/>
    <x v="98"/>
    <x v="3"/>
    <x v="1"/>
    <x v="1"/>
    <x v="2"/>
    <x v="7"/>
    <s v="Mont-OrganisÃ©"/>
    <n v="19.241923"/>
    <n v="-71.465351999999996"/>
    <s v="No"/>
    <n v="15"/>
    <n v="5"/>
    <n v="20"/>
    <x v="6"/>
    <n v="49630.86"/>
    <m/>
    <n v="-49630.86"/>
    <n v="-10"/>
    <x v="0"/>
  </r>
  <r>
    <n v="748"/>
    <x v="98"/>
    <x v="3"/>
    <x v="1"/>
    <x v="1"/>
    <x v="2"/>
    <x v="7"/>
    <s v="Port-au-Prince"/>
    <n v="18.332518"/>
    <n v="-72.192899999999995"/>
    <s v="No"/>
    <n v="15"/>
    <n v="5"/>
    <n v="20"/>
    <x v="6"/>
    <n v="48245"/>
    <n v="38596"/>
    <n v="-9649"/>
    <n v="-10"/>
    <x v="0"/>
  </r>
  <r>
    <n v="749"/>
    <x v="116"/>
    <x v="0"/>
    <x v="1"/>
    <x v="2"/>
    <x v="2"/>
    <x v="7"/>
    <s v="Port-au-Prince"/>
    <n v="18.333394999999999"/>
    <n v="-72.200389999999999"/>
    <s v="No"/>
    <n v="19"/>
    <n v="5"/>
    <n v="24"/>
    <x v="6"/>
    <n v="23052"/>
    <n v="23052"/>
    <n v="0"/>
    <n v="-14"/>
    <x v="0"/>
  </r>
  <r>
    <n v="750"/>
    <x v="148"/>
    <x v="1"/>
    <x v="1"/>
    <x v="1"/>
    <x v="3"/>
    <x v="6"/>
    <s v="Bria"/>
    <n v="6.53477"/>
    <n v="21.994738999999999"/>
    <s v="Yes"/>
    <n v="7000"/>
    <n v="5000"/>
    <n v="12000"/>
    <x v="0"/>
    <n v="25847.81"/>
    <n v="25847.81"/>
    <n v="0"/>
    <n v="-2000"/>
    <x v="0"/>
  </r>
  <r>
    <n v="751"/>
    <x v="243"/>
    <x v="1"/>
    <x v="1"/>
    <x v="1"/>
    <x v="3"/>
    <x v="6"/>
    <s v="Bria"/>
    <n v="6.53477"/>
    <n v="21.994738999999999"/>
    <s v="Yes"/>
    <n v="7000"/>
    <n v="5000"/>
    <n v="12000"/>
    <x v="0"/>
    <n v="11783.99"/>
    <n v="11783.99"/>
    <n v="0"/>
    <n v="-2000"/>
    <x v="0"/>
  </r>
  <r>
    <n v="752"/>
    <x v="276"/>
    <x v="1"/>
    <x v="1"/>
    <x v="1"/>
    <x v="3"/>
    <x v="6"/>
    <s v="Bria"/>
    <n v="6.53477"/>
    <n v="21.994738999999999"/>
    <s v="Yes"/>
    <n v="7000"/>
    <n v="5000"/>
    <n v="12000"/>
    <x v="0"/>
    <n v="43264.49"/>
    <n v="43264.49"/>
    <n v="0"/>
    <n v="-2000"/>
    <x v="0"/>
  </r>
  <r>
    <n v="753"/>
    <x v="277"/>
    <x v="1"/>
    <x v="1"/>
    <x v="1"/>
    <x v="3"/>
    <x v="6"/>
    <s v="Bria"/>
    <n v="6.53477"/>
    <n v="21.994738999999999"/>
    <s v="Yes"/>
    <n v="7000"/>
    <n v="5000"/>
    <n v="12000"/>
    <x v="0"/>
    <n v="43087.16"/>
    <n v="43087.16"/>
    <n v="0"/>
    <n v="-2000"/>
    <x v="0"/>
  </r>
  <r>
    <n v="754"/>
    <x v="248"/>
    <x v="1"/>
    <x v="1"/>
    <x v="1"/>
    <x v="5"/>
    <x v="6"/>
    <s v="Bria"/>
    <n v="6.53477"/>
    <n v="21.994738999999999"/>
    <s v="Yes"/>
    <n v="40000"/>
    <n v="33000"/>
    <n v="73000"/>
    <x v="9"/>
    <n v="43123.3"/>
    <n v="43123.3"/>
    <n v="0"/>
    <n v="-7000"/>
    <x v="0"/>
  </r>
  <r>
    <n v="755"/>
    <x v="278"/>
    <x v="1"/>
    <x v="1"/>
    <x v="1"/>
    <x v="3"/>
    <x v="6"/>
    <s v="Bria"/>
    <n v="6.53477"/>
    <n v="21.994738999999999"/>
    <s v="Yes"/>
    <n v="45000"/>
    <n v="45000"/>
    <n v="90000"/>
    <x v="0"/>
    <n v="32720.27"/>
    <n v="32720.27"/>
    <n v="0"/>
    <n v="0"/>
    <x v="0"/>
  </r>
  <r>
    <n v="756"/>
    <x v="112"/>
    <x v="1"/>
    <x v="1"/>
    <x v="1"/>
    <x v="0"/>
    <x v="6"/>
    <s v="Bria"/>
    <n v="6.53477"/>
    <n v="21.994738999999999"/>
    <s v="Yes"/>
    <n v="100"/>
    <n v="2000"/>
    <n v="2100"/>
    <x v="1"/>
    <n v="10857.21"/>
    <n v="10857.21"/>
    <n v="0"/>
    <n v="1900"/>
    <x v="0"/>
  </r>
  <r>
    <n v="757"/>
    <x v="141"/>
    <x v="1"/>
    <x v="1"/>
    <x v="1"/>
    <x v="5"/>
    <x v="6"/>
    <s v="Bria"/>
    <n v="6.53477"/>
    <n v="21.994738999999999"/>
    <s v="Yes"/>
    <n v="350"/>
    <n v="250"/>
    <n v="600"/>
    <x v="3"/>
    <n v="39945.760000000002"/>
    <n v="39945.760000000002"/>
    <n v="0"/>
    <n v="-100"/>
    <x v="0"/>
  </r>
  <r>
    <n v="758"/>
    <x v="279"/>
    <x v="1"/>
    <x v="1"/>
    <x v="0"/>
    <x v="5"/>
    <x v="6"/>
    <s v="Bria"/>
    <n v="6.53477"/>
    <n v="21.994738999999999"/>
    <s v="Yes"/>
    <n v="45000"/>
    <n v="45000"/>
    <n v="90000"/>
    <x v="7"/>
    <n v="41604.74"/>
    <n v="41604.74"/>
    <n v="0"/>
    <n v="0"/>
    <x v="0"/>
  </r>
  <r>
    <n v="759"/>
    <x v="177"/>
    <x v="1"/>
    <x v="1"/>
    <x v="1"/>
    <x v="4"/>
    <x v="6"/>
    <s v="Bangassou"/>
    <n v="4.7378609999999997"/>
    <n v="22.816509"/>
    <s v="Yes"/>
    <n v="29000"/>
    <n v="31000"/>
    <n v="60000"/>
    <x v="5"/>
    <n v="50000"/>
    <n v="50000"/>
    <n v="0"/>
    <n v="2000"/>
    <x v="0"/>
  </r>
  <r>
    <n v="760"/>
    <x v="266"/>
    <x v="1"/>
    <x v="4"/>
    <x v="0"/>
    <x v="3"/>
    <x v="6"/>
    <s v="Bouar"/>
    <n v="5.9430230000000002"/>
    <n v="15.600201999999999"/>
    <s v="Yes"/>
    <n v="2300"/>
    <n v="1700"/>
    <n v="4000"/>
    <x v="4"/>
    <n v="16668.11"/>
    <n v="16668.11"/>
    <n v="0"/>
    <n v="-600"/>
    <x v="0"/>
  </r>
  <r>
    <n v="761"/>
    <x v="280"/>
    <x v="1"/>
    <x v="1"/>
    <x v="1"/>
    <x v="5"/>
    <x v="6"/>
    <s v="Bouar"/>
    <n v="5.9430230000000002"/>
    <n v="15.600201999999999"/>
    <s v="Yes"/>
    <n v="17"/>
    <n v="6"/>
    <n v="23"/>
    <x v="2"/>
    <n v="35055.72"/>
    <n v="35055.72"/>
    <n v="0"/>
    <n v="-11"/>
    <x v="0"/>
  </r>
  <r>
    <n v="762"/>
    <x v="177"/>
    <x v="1"/>
    <x v="3"/>
    <x v="1"/>
    <x v="3"/>
    <x v="6"/>
    <s v="Bouar"/>
    <n v="5.9430230000000002"/>
    <n v="15.600201999999999"/>
    <s v="Yes"/>
    <n v="17"/>
    <n v="6"/>
    <n v="23"/>
    <x v="6"/>
    <n v="24712.11"/>
    <n v="24712.11"/>
    <n v="0"/>
    <n v="-11"/>
    <x v="0"/>
  </r>
  <r>
    <n v="763"/>
    <x v="177"/>
    <x v="1"/>
    <x v="1"/>
    <x v="1"/>
    <x v="3"/>
    <x v="6"/>
    <s v="Bouar"/>
    <n v="5.9430230000000002"/>
    <n v="15.600201999999999"/>
    <s v="Yes"/>
    <n v="10000"/>
    <n v="10000"/>
    <n v="20000"/>
    <x v="0"/>
    <n v="35470.800000000003"/>
    <n v="35470.800000000003"/>
    <n v="0"/>
    <n v="0"/>
    <x v="0"/>
  </r>
  <r>
    <n v="764"/>
    <x v="72"/>
    <x v="0"/>
    <x v="1"/>
    <x v="1"/>
    <x v="3"/>
    <x v="6"/>
    <s v="Bouar"/>
    <n v="5.9430230000000002"/>
    <n v="15.600201999999999"/>
    <s v="Yes"/>
    <n v="13000"/>
    <n v="12000"/>
    <n v="25000"/>
    <x v="0"/>
    <n v="34583.300000000003"/>
    <n v="34583.300000000003"/>
    <n v="0"/>
    <n v="-1000"/>
    <x v="0"/>
  </r>
  <r>
    <n v="765"/>
    <x v="281"/>
    <x v="1"/>
    <x v="1"/>
    <x v="1"/>
    <x v="3"/>
    <x v="6"/>
    <s v="Bossangoa"/>
    <n v="6.4977270000000003"/>
    <n v="17.449940000000002"/>
    <s v="Yes"/>
    <n v="600"/>
    <n v="300"/>
    <n v="900"/>
    <x v="3"/>
    <n v="39003.85"/>
    <n v="39003.85"/>
    <n v="0"/>
    <n v="-300"/>
    <x v="0"/>
  </r>
  <r>
    <n v="766"/>
    <x v="247"/>
    <x v="1"/>
    <x v="1"/>
    <x v="1"/>
    <x v="3"/>
    <x v="6"/>
    <s v="Bouar"/>
    <n v="5.9430230000000002"/>
    <n v="15.600201999999999"/>
    <s v="Yes"/>
    <n v="700"/>
    <n v="583"/>
    <n v="1283"/>
    <x v="4"/>
    <n v="38256.28"/>
    <n v="38256.28"/>
    <n v="0"/>
    <n v="-117"/>
    <x v="0"/>
  </r>
  <r>
    <n v="767"/>
    <x v="281"/>
    <x v="1"/>
    <x v="1"/>
    <x v="1"/>
    <x v="3"/>
    <x v="6"/>
    <s v="Bouar"/>
    <n v="5.9430230000000002"/>
    <n v="15.600201999999999"/>
    <s v="Yes"/>
    <n v="20"/>
    <n v="3"/>
    <n v="23"/>
    <x v="2"/>
    <n v="46595.23"/>
    <n v="46595.23"/>
    <n v="0"/>
    <n v="-17"/>
    <x v="0"/>
  </r>
  <r>
    <n v="768"/>
    <x v="282"/>
    <x v="1"/>
    <x v="4"/>
    <x v="0"/>
    <x v="3"/>
    <x v="6"/>
    <s v="Bouar"/>
    <n v="5.9430230000000002"/>
    <n v="15.600201999999999"/>
    <s v="Yes"/>
    <n v="0"/>
    <n v="800"/>
    <n v="800"/>
    <x v="1"/>
    <n v="40871.68"/>
    <n v="40871.68"/>
    <n v="0"/>
    <n v="800"/>
    <x v="0"/>
  </r>
  <r>
    <n v="769"/>
    <x v="283"/>
    <x v="1"/>
    <x v="1"/>
    <x v="4"/>
    <x v="3"/>
    <x v="6"/>
    <s v="Bouar"/>
    <n v="5.9430230000000002"/>
    <n v="15.600201999999999"/>
    <s v="Yes"/>
    <n v="0"/>
    <n v="300"/>
    <n v="300"/>
    <x v="1"/>
    <n v="26419.26"/>
    <n v="26419.26"/>
    <n v="0"/>
    <n v="300"/>
    <x v="0"/>
  </r>
  <r>
    <n v="770"/>
    <x v="138"/>
    <x v="1"/>
    <x v="2"/>
    <x v="1"/>
    <x v="3"/>
    <x v="6"/>
    <s v="Bangui"/>
    <n v="4.3946740000000002"/>
    <n v="18.55819"/>
    <s v="Yes"/>
    <n v="600"/>
    <n v="600"/>
    <n v="1200"/>
    <x v="4"/>
    <n v="45733.43"/>
    <n v="45733.43"/>
    <n v="0"/>
    <n v="0"/>
    <x v="0"/>
  </r>
  <r>
    <n v="771"/>
    <x v="155"/>
    <x v="1"/>
    <x v="2"/>
    <x v="1"/>
    <x v="5"/>
    <x v="6"/>
    <s v="Bangui"/>
    <n v="4.3946740000000002"/>
    <n v="18.55819"/>
    <s v="Yes"/>
    <n v="700"/>
    <n v="800"/>
    <n v="1500"/>
    <x v="4"/>
    <n v="42390.39"/>
    <n v="42390.39"/>
    <n v="0"/>
    <n v="100"/>
    <x v="0"/>
  </r>
  <r>
    <n v="772"/>
    <x v="38"/>
    <x v="2"/>
    <x v="3"/>
    <x v="1"/>
    <x v="5"/>
    <x v="6"/>
    <s v="Bangui"/>
    <n v="4.3946740000000002"/>
    <n v="18.55819"/>
    <s v="Yes"/>
    <n v="35"/>
    <n v="15"/>
    <n v="50"/>
    <x v="8"/>
    <n v="11538.75"/>
    <n v="11538.75"/>
    <n v="0"/>
    <n v="-20"/>
    <x v="0"/>
  </r>
  <r>
    <n v="773"/>
    <x v="36"/>
    <x v="0"/>
    <x v="4"/>
    <x v="3"/>
    <x v="3"/>
    <x v="6"/>
    <s v="Bangui"/>
    <n v="4.3946740000000002"/>
    <n v="18.55819"/>
    <s v="Yes"/>
    <n v="11000"/>
    <n v="9000"/>
    <n v="20000"/>
    <x v="4"/>
    <n v="49362.1"/>
    <n v="49362.1"/>
    <n v="0"/>
    <n v="-2000"/>
    <x v="0"/>
  </r>
  <r>
    <n v="774"/>
    <x v="266"/>
    <x v="1"/>
    <x v="2"/>
    <x v="1"/>
    <x v="3"/>
    <x v="6"/>
    <s v="Kaga-Bandoro"/>
    <n v="6.9960370000000003"/>
    <n v="19.185032"/>
    <s v="Yes"/>
    <n v="150"/>
    <n v="1650"/>
    <n v="1800"/>
    <x v="1"/>
    <n v="43038.47"/>
    <n v="43038.47"/>
    <n v="0"/>
    <n v="1500"/>
    <x v="0"/>
  </r>
  <r>
    <n v="775"/>
    <x v="98"/>
    <x v="3"/>
    <x v="2"/>
    <x v="0"/>
    <x v="3"/>
    <x v="6"/>
    <s v="Kaga-Bandoro"/>
    <n v="6.9960370000000003"/>
    <n v="19.185032"/>
    <s v="Yes"/>
    <n v="50"/>
    <n v="450"/>
    <n v="500"/>
    <x v="1"/>
    <n v="42731.95"/>
    <n v="17092.78"/>
    <n v="-25639.17"/>
    <n v="400"/>
    <x v="0"/>
  </r>
  <r>
    <n v="776"/>
    <x v="255"/>
    <x v="1"/>
    <x v="3"/>
    <x v="1"/>
    <x v="3"/>
    <x v="6"/>
    <s v="Kaga-Bandoro"/>
    <n v="6.9960370000000003"/>
    <n v="19.185032"/>
    <s v="Yes"/>
    <n v="21"/>
    <n v="2"/>
    <n v="23"/>
    <x v="6"/>
    <n v="27890.87"/>
    <n v="27890.87"/>
    <n v="0"/>
    <n v="-19"/>
    <x v="0"/>
  </r>
  <r>
    <n v="777"/>
    <x v="284"/>
    <x v="1"/>
    <x v="1"/>
    <x v="1"/>
    <x v="3"/>
    <x v="6"/>
    <s v="Kaga-Bandoro"/>
    <n v="6.9960370000000003"/>
    <n v="19.185032"/>
    <s v="Yes"/>
    <n v="40"/>
    <n v="20"/>
    <n v="60"/>
    <x v="5"/>
    <n v="43201.48"/>
    <n v="43201.48"/>
    <n v="0"/>
    <n v="-20"/>
    <x v="0"/>
  </r>
  <r>
    <n v="778"/>
    <x v="98"/>
    <x v="3"/>
    <x v="3"/>
    <x v="1"/>
    <x v="3"/>
    <x v="6"/>
    <s v="Kaga-Bandoro"/>
    <n v="6.9960370000000003"/>
    <n v="19.185032"/>
    <s v="Yes"/>
    <n v="58"/>
    <n v="10"/>
    <n v="68"/>
    <x v="2"/>
    <n v="28928.73"/>
    <n v="11571.49"/>
    <n v="-17357.239999999998"/>
    <n v="-48"/>
    <x v="0"/>
  </r>
  <r>
    <n v="779"/>
    <x v="155"/>
    <x v="1"/>
    <x v="1"/>
    <x v="1"/>
    <x v="3"/>
    <x v="6"/>
    <s v="Kaga-Bandoro"/>
    <n v="6.9960370000000003"/>
    <n v="19.185032"/>
    <s v="Yes"/>
    <n v="18000"/>
    <n v="22000"/>
    <n v="40000"/>
    <x v="5"/>
    <n v="42841.51"/>
    <n v="42841.51"/>
    <n v="0"/>
    <n v="4000"/>
    <x v="0"/>
  </r>
  <r>
    <n v="780"/>
    <x v="266"/>
    <x v="1"/>
    <x v="1"/>
    <x v="1"/>
    <x v="3"/>
    <x v="6"/>
    <s v="Kaga-Bandoro"/>
    <n v="6.9960370000000003"/>
    <n v="19.185032"/>
    <s v="Yes"/>
    <n v="400"/>
    <n v="200"/>
    <n v="600"/>
    <x v="3"/>
    <n v="43347.1"/>
    <n v="43347.1"/>
    <n v="0"/>
    <n v="-200"/>
    <x v="0"/>
  </r>
  <r>
    <n v="781"/>
    <x v="285"/>
    <x v="1"/>
    <x v="1"/>
    <x v="1"/>
    <x v="3"/>
    <x v="6"/>
    <s v="Bambari"/>
    <n v="5.7652780000000003"/>
    <n v="20.674167000000001"/>
    <s v="Yes"/>
    <n v="550"/>
    <n v="200"/>
    <n v="750"/>
    <x v="4"/>
    <n v="28364.29"/>
    <n v="28364.29"/>
    <n v="0"/>
    <n v="-350"/>
    <x v="0"/>
  </r>
  <r>
    <n v="782"/>
    <x v="286"/>
    <x v="0"/>
    <x v="4"/>
    <x v="1"/>
    <x v="3"/>
    <x v="6"/>
    <s v="Bambari"/>
    <n v="5.7652780000000003"/>
    <n v="20.674167000000001"/>
    <s v="Yes"/>
    <n v="10"/>
    <n v="90"/>
    <n v="100"/>
    <x v="1"/>
    <n v="21084.65"/>
    <n v="21084.65"/>
    <n v="0"/>
    <n v="80"/>
    <x v="0"/>
  </r>
  <r>
    <n v="783"/>
    <x v="285"/>
    <x v="1"/>
    <x v="4"/>
    <x v="1"/>
    <x v="5"/>
    <x v="6"/>
    <s v="Bambari"/>
    <n v="5.7652780000000003"/>
    <n v="20.674167000000001"/>
    <s v="Yes"/>
    <n v="10"/>
    <n v="190"/>
    <n v="200"/>
    <x v="9"/>
    <n v="31789.88"/>
    <n v="31789.88"/>
    <n v="0"/>
    <n v="180"/>
    <x v="0"/>
  </r>
  <r>
    <n v="784"/>
    <x v="98"/>
    <x v="3"/>
    <x v="1"/>
    <x v="1"/>
    <x v="3"/>
    <x v="6"/>
    <s v="Bambari"/>
    <n v="5.7652780000000003"/>
    <n v="20.674167000000001"/>
    <s v="Yes"/>
    <n v="900"/>
    <n v="1400"/>
    <n v="2300"/>
    <x v="4"/>
    <n v="43392.87"/>
    <n v="34714.300000000003"/>
    <n v="-8678.57"/>
    <n v="500"/>
    <x v="0"/>
  </r>
  <r>
    <n v="785"/>
    <x v="98"/>
    <x v="3"/>
    <x v="4"/>
    <x v="3"/>
    <x v="3"/>
    <x v="6"/>
    <s v="Bambari"/>
    <n v="5.7652780000000003"/>
    <n v="20.674167000000001"/>
    <s v="Yes"/>
    <n v="123"/>
    <n v="77"/>
    <n v="200"/>
    <x v="4"/>
    <n v="40176.32"/>
    <n v="32141.06"/>
    <n v="-8035.2599999999984"/>
    <n v="-46"/>
    <x v="0"/>
  </r>
  <r>
    <n v="786"/>
    <x v="285"/>
    <x v="1"/>
    <x v="2"/>
    <x v="1"/>
    <x v="5"/>
    <x v="6"/>
    <s v="Bambari"/>
    <n v="5.7652780000000003"/>
    <n v="20.674167000000001"/>
    <s v="Yes"/>
    <n v="65"/>
    <n v="1500"/>
    <n v="1565"/>
    <x v="1"/>
    <n v="42913.56"/>
    <n v="42913.56"/>
    <n v="0"/>
    <n v="1435"/>
    <x v="0"/>
  </r>
  <r>
    <n v="787"/>
    <x v="285"/>
    <x v="1"/>
    <x v="3"/>
    <x v="1"/>
    <x v="3"/>
    <x v="6"/>
    <s v="Bambari"/>
    <n v="5.7652780000000003"/>
    <n v="20.674167000000001"/>
    <s v="Yes"/>
    <n v="80"/>
    <n v="20"/>
    <n v="100"/>
    <x v="6"/>
    <n v="43412"/>
    <n v="43412"/>
    <n v="0"/>
    <n v="-60"/>
    <x v="0"/>
  </r>
  <r>
    <n v="788"/>
    <x v="98"/>
    <x v="3"/>
    <x v="3"/>
    <x v="1"/>
    <x v="3"/>
    <x v="6"/>
    <s v="Bambari"/>
    <n v="5.7652780000000003"/>
    <n v="20.674167000000001"/>
    <s v="Yes"/>
    <n v="21"/>
    <n v="4"/>
    <n v="25"/>
    <x v="6"/>
    <n v="40220.94"/>
    <n v="32176.75"/>
    <n v="-8044.1900000000023"/>
    <n v="-17"/>
    <x v="0"/>
  </r>
  <r>
    <n v="789"/>
    <x v="98"/>
    <x v="3"/>
    <x v="1"/>
    <x v="1"/>
    <x v="3"/>
    <x v="6"/>
    <s v="Bangassou"/>
    <n v="4.737425"/>
    <n v="22.819462000000001"/>
    <s v="Yes"/>
    <n v="220"/>
    <n v="80"/>
    <n v="300"/>
    <x v="3"/>
    <n v="41396.28"/>
    <n v="33117.019999999997"/>
    <n v="-8279.260000000002"/>
    <n v="-140"/>
    <x v="0"/>
  </r>
  <r>
    <n v="790"/>
    <x v="98"/>
    <x v="3"/>
    <x v="3"/>
    <x v="1"/>
    <x v="3"/>
    <x v="6"/>
    <s v="Bangassou"/>
    <n v="4.737425"/>
    <n v="22.819462000000001"/>
    <s v="Yes"/>
    <n v="17"/>
    <n v="3"/>
    <n v="20"/>
    <x v="2"/>
    <n v="43097.62"/>
    <n v="34478.1"/>
    <n v="-8619.5200000000041"/>
    <n v="-14"/>
    <x v="0"/>
  </r>
  <r>
    <n v="791"/>
    <x v="114"/>
    <x v="0"/>
    <x v="2"/>
    <x v="1"/>
    <x v="4"/>
    <x v="6"/>
    <s v="NDele"/>
    <n v="8.4091670000000001"/>
    <n v="20.653055999999999"/>
    <s v="Yes"/>
    <n v="25"/>
    <n v="275"/>
    <n v="300"/>
    <x v="1"/>
    <n v="48194.74"/>
    <n v="48194.74"/>
    <n v="0"/>
    <n v="250"/>
    <x v="0"/>
  </r>
  <r>
    <n v="792"/>
    <x v="69"/>
    <x v="0"/>
    <x v="3"/>
    <x v="1"/>
    <x v="3"/>
    <x v="6"/>
    <s v="NDele"/>
    <n v="8.4091670000000001"/>
    <n v="20.653055999999999"/>
    <s v="Yes"/>
    <n v="17"/>
    <n v="3"/>
    <n v="20"/>
    <x v="2"/>
    <n v="25692.29"/>
    <n v="25692.29"/>
    <n v="0"/>
    <n v="-14"/>
    <x v="0"/>
  </r>
  <r>
    <n v="793"/>
    <x v="237"/>
    <x v="1"/>
    <x v="1"/>
    <x v="1"/>
    <x v="3"/>
    <x v="6"/>
    <s v="Bossangoa"/>
    <n v="6.483333"/>
    <n v="17.45"/>
    <s v="Yes"/>
    <n v="3500"/>
    <n v="1500"/>
    <n v="5000"/>
    <x v="0"/>
    <n v="24960.26"/>
    <n v="24960.26"/>
    <n v="0"/>
    <n v="-2000"/>
    <x v="0"/>
  </r>
  <r>
    <n v="794"/>
    <x v="287"/>
    <x v="1"/>
    <x v="1"/>
    <x v="1"/>
    <x v="3"/>
    <x v="6"/>
    <s v="Bangui"/>
    <n v="4.3666669999999996"/>
    <n v="18.583333"/>
    <s v="No"/>
    <n v="90"/>
    <n v="25"/>
    <n v="115"/>
    <x v="5"/>
    <n v="43592.01"/>
    <n v="43592.01"/>
    <n v="0"/>
    <n v="-65"/>
    <x v="0"/>
  </r>
  <r>
    <n v="795"/>
    <x v="170"/>
    <x v="0"/>
    <x v="1"/>
    <x v="1"/>
    <x v="5"/>
    <x v="6"/>
    <s v="Bangui"/>
    <n v="4.3666669999999996"/>
    <n v="18.583333"/>
    <s v="Yes"/>
    <n v="35"/>
    <n v="5"/>
    <n v="40"/>
    <x v="2"/>
    <n v="44898"/>
    <n v="44898"/>
    <n v="0"/>
    <n v="-30"/>
    <x v="0"/>
  </r>
  <r>
    <n v="796"/>
    <x v="159"/>
    <x v="1"/>
    <x v="3"/>
    <x v="1"/>
    <x v="3"/>
    <x v="6"/>
    <s v="Bangui"/>
    <n v="4.3666669999999996"/>
    <n v="18.583333"/>
    <s v="Yes"/>
    <n v="41"/>
    <n v="9"/>
    <n v="50"/>
    <x v="6"/>
    <n v="45584.32"/>
    <n v="45584.32"/>
    <n v="0"/>
    <n v="-32"/>
    <x v="0"/>
  </r>
  <r>
    <n v="797"/>
    <x v="98"/>
    <x v="3"/>
    <x v="3"/>
    <x v="1"/>
    <x v="5"/>
    <x v="6"/>
    <s v="Bangui"/>
    <n v="4.3666669999999996"/>
    <n v="18.583333"/>
    <s v="Yes"/>
    <n v="100"/>
    <n v="20"/>
    <n v="120"/>
    <x v="6"/>
    <n v="33361.660000000003"/>
    <n v="26689.33"/>
    <n v="-6672.3300000000017"/>
    <n v="-80"/>
    <x v="0"/>
  </r>
  <r>
    <n v="798"/>
    <x v="98"/>
    <x v="3"/>
    <x v="3"/>
    <x v="1"/>
    <x v="3"/>
    <x v="6"/>
    <s v="Bangui"/>
    <n v="4.3666669999999996"/>
    <n v="18.583333"/>
    <s v="Yes"/>
    <n v="13"/>
    <n v="2"/>
    <n v="15"/>
    <x v="6"/>
    <n v="46558.9"/>
    <n v="18623.560000000001"/>
    <n v="-27935.34"/>
    <n v="-11"/>
    <x v="0"/>
  </r>
  <r>
    <n v="799"/>
    <x v="98"/>
    <x v="3"/>
    <x v="2"/>
    <x v="1"/>
    <x v="3"/>
    <x v="6"/>
    <s v="Bangui"/>
    <n v="4.3666669999999996"/>
    <n v="18.583333"/>
    <s v="Yes"/>
    <n v="2500"/>
    <n v="1500"/>
    <n v="4000"/>
    <x v="6"/>
    <n v="3465.42"/>
    <n v="2772.34"/>
    <n v="-693.07999999999993"/>
    <n v="-1000"/>
    <x v="0"/>
  </r>
  <r>
    <n v="800"/>
    <x v="98"/>
    <x v="3"/>
    <x v="1"/>
    <x v="1"/>
    <x v="3"/>
    <x v="6"/>
    <s v="Berberati"/>
    <n v="4.2613890000000003"/>
    <n v="15.789444"/>
    <s v="Yes"/>
    <n v="500"/>
    <n v="300"/>
    <n v="800"/>
    <x v="5"/>
    <n v="47269.46"/>
    <n v="18907.78"/>
    <n v="-28361.68"/>
    <n v="-200"/>
    <x v="0"/>
  </r>
  <r>
    <n v="801"/>
    <x v="98"/>
    <x v="3"/>
    <x v="3"/>
    <x v="1"/>
    <x v="3"/>
    <x v="6"/>
    <s v="Berberati"/>
    <n v="4.2613890000000003"/>
    <n v="15.789444"/>
    <s v="Yes"/>
    <n v="15"/>
    <n v="0"/>
    <n v="15"/>
    <x v="6"/>
    <n v="23233.78"/>
    <n v="9293.51"/>
    <n v="-13940.269999999999"/>
    <n v="-15"/>
    <x v="0"/>
  </r>
  <r>
    <n v="802"/>
    <x v="98"/>
    <x v="3"/>
    <x v="3"/>
    <x v="1"/>
    <x v="3"/>
    <x v="6"/>
    <s v="Berberati"/>
    <n v="4.2613890000000003"/>
    <n v="15.789444"/>
    <s v="Yes"/>
    <n v="10"/>
    <n v="2"/>
    <n v="12"/>
    <x v="6"/>
    <n v="23233.78"/>
    <n v="9293.51"/>
    <n v="-13940.269999999999"/>
    <n v="-8"/>
    <x v="0"/>
  </r>
  <r>
    <n v="803"/>
    <x v="98"/>
    <x v="3"/>
    <x v="2"/>
    <x v="1"/>
    <x v="3"/>
    <x v="6"/>
    <s v="Berberati"/>
    <n v="4.2613890000000003"/>
    <n v="15.789444"/>
    <s v="Yes"/>
    <n v="10"/>
    <n v="0"/>
    <n v="10"/>
    <x v="6"/>
    <n v="24888.69"/>
    <n v="9955.48"/>
    <n v="-14933.21"/>
    <n v="-10"/>
    <x v="0"/>
  </r>
  <r>
    <n v="804"/>
    <x v="98"/>
    <x v="3"/>
    <x v="1"/>
    <x v="1"/>
    <x v="3"/>
    <x v="6"/>
    <s v="Berberati"/>
    <n v="4.2613890000000003"/>
    <n v="15.789444"/>
    <s v="Yes"/>
    <n v="800"/>
    <n v="1200"/>
    <n v="2000"/>
    <x v="5"/>
    <n v="22133.02"/>
    <n v="8853.2099999999991"/>
    <n v="-13279.810000000001"/>
    <n v="400"/>
    <x v="0"/>
  </r>
  <r>
    <n v="805"/>
    <x v="98"/>
    <x v="3"/>
    <x v="3"/>
    <x v="1"/>
    <x v="3"/>
    <x v="6"/>
    <s v="Berberati"/>
    <n v="4.2613890000000003"/>
    <n v="15.789444"/>
    <s v="Yes"/>
    <n v="90"/>
    <n v="10"/>
    <n v="100"/>
    <x v="6"/>
    <n v="42909.36"/>
    <n v="17163.740000000002"/>
    <n v="-25745.62"/>
    <n v="-80"/>
    <x v="0"/>
  </r>
  <r>
    <n v="806"/>
    <x v="98"/>
    <x v="3"/>
    <x v="4"/>
    <x v="0"/>
    <x v="3"/>
    <x v="6"/>
    <s v="Berberati"/>
    <n v="4.2613890000000003"/>
    <n v="15.789444"/>
    <s v="Yes"/>
    <n v="0"/>
    <n v="100"/>
    <n v="100"/>
    <x v="1"/>
    <n v="30620.37"/>
    <n v="12248.15"/>
    <n v="-18372.22"/>
    <n v="100"/>
    <x v="0"/>
  </r>
  <r>
    <n v="807"/>
    <x v="98"/>
    <x v="3"/>
    <x v="1"/>
    <x v="1"/>
    <x v="3"/>
    <x v="6"/>
    <s v="Berberati"/>
    <n v="4.2613890000000003"/>
    <n v="15.789444"/>
    <s v="Yes"/>
    <n v="150"/>
    <n v="450"/>
    <n v="600"/>
    <x v="1"/>
    <n v="33662.050000000003"/>
    <n v="13464.82"/>
    <n v="-20197.230000000003"/>
    <n v="300"/>
    <x v="0"/>
  </r>
  <r>
    <n v="808"/>
    <x v="98"/>
    <x v="3"/>
    <x v="1"/>
    <x v="1"/>
    <x v="3"/>
    <x v="6"/>
    <s v="Bria"/>
    <n v="6.53477"/>
    <n v="21.994738999999999"/>
    <s v="Yes"/>
    <n v="50000"/>
    <n v="60000"/>
    <n v="110000"/>
    <x v="9"/>
    <n v="13652.51"/>
    <n v="10922.01"/>
    <n v="-2730.5"/>
    <n v="10000"/>
    <x v="0"/>
  </r>
  <r>
    <n v="809"/>
    <x v="288"/>
    <x v="0"/>
    <x v="2"/>
    <x v="1"/>
    <x v="3"/>
    <x v="6"/>
    <s v="Bossangoa"/>
    <n v="6.4977270000000003"/>
    <n v="17.449940000000002"/>
    <s v="Yes"/>
    <n v="15"/>
    <n v="25"/>
    <n v="40"/>
    <x v="9"/>
    <n v="31781.85"/>
    <n v="31781.85"/>
    <n v="0"/>
    <n v="10"/>
    <x v="0"/>
  </r>
  <r>
    <n v="810"/>
    <x v="244"/>
    <x v="1"/>
    <x v="1"/>
    <x v="1"/>
    <x v="3"/>
    <x v="6"/>
    <s v="Bossangoa"/>
    <n v="6.4977270000000003"/>
    <n v="17.449940000000002"/>
    <s v="Yes"/>
    <n v="1300"/>
    <n v="1200"/>
    <n v="2500"/>
    <x v="2"/>
    <n v="29069.65"/>
    <n v="29069.65"/>
    <n v="0"/>
    <n v="-100"/>
    <x v="0"/>
  </r>
  <r>
    <n v="811"/>
    <x v="244"/>
    <x v="1"/>
    <x v="1"/>
    <x v="0"/>
    <x v="3"/>
    <x v="6"/>
    <s v="Bossangoa"/>
    <n v="6.4977270000000003"/>
    <n v="17.449940000000002"/>
    <s v="Yes"/>
    <n v="1300"/>
    <n v="1200"/>
    <n v="2500"/>
    <x v="7"/>
    <n v="25553.94"/>
    <n v="25553.94"/>
    <n v="0"/>
    <n v="-100"/>
    <x v="0"/>
  </r>
  <r>
    <n v="812"/>
    <x v="244"/>
    <x v="1"/>
    <x v="1"/>
    <x v="1"/>
    <x v="3"/>
    <x v="6"/>
    <s v="Bossangoa"/>
    <n v="6.4977270000000003"/>
    <n v="17.449940000000002"/>
    <s v="Yes"/>
    <n v="1300"/>
    <n v="1200"/>
    <n v="2500"/>
    <x v="7"/>
    <n v="27445.78"/>
    <n v="27445.78"/>
    <n v="0"/>
    <n v="-100"/>
    <x v="0"/>
  </r>
  <r>
    <n v="813"/>
    <x v="231"/>
    <x v="1"/>
    <x v="4"/>
    <x v="0"/>
    <x v="3"/>
    <x v="6"/>
    <s v="Bossangoa"/>
    <n v="6.4977270000000003"/>
    <n v="17.449940000000002"/>
    <s v="Yes"/>
    <n v="0"/>
    <n v="100"/>
    <n v="100"/>
    <x v="1"/>
    <n v="28719.47"/>
    <n v="28719.47"/>
    <n v="0"/>
    <n v="100"/>
    <x v="0"/>
  </r>
  <r>
    <n v="814"/>
    <x v="121"/>
    <x v="1"/>
    <x v="3"/>
    <x v="1"/>
    <x v="3"/>
    <x v="6"/>
    <s v="Bossangoa"/>
    <n v="6.4977270000000003"/>
    <n v="17.449940000000002"/>
    <s v="Yes"/>
    <n v="5"/>
    <n v="2"/>
    <n v="7"/>
    <x v="6"/>
    <n v="7390.16"/>
    <n v="7390.16"/>
    <n v="0"/>
    <n v="-3"/>
    <x v="0"/>
  </r>
  <r>
    <n v="815"/>
    <x v="98"/>
    <x v="3"/>
    <x v="4"/>
    <x v="0"/>
    <x v="4"/>
    <x v="6"/>
    <s v="Bangassou"/>
    <n v="4.7378609999999997"/>
    <n v="22.816509"/>
    <s v="Yes"/>
    <n v="0"/>
    <n v="100"/>
    <n v="100"/>
    <x v="1"/>
    <n v="50000"/>
    <n v="50000"/>
    <n v="0"/>
    <n v="100"/>
    <x v="0"/>
  </r>
  <r>
    <n v="816"/>
    <x v="98"/>
    <x v="3"/>
    <x v="3"/>
    <x v="1"/>
    <x v="3"/>
    <x v="6"/>
    <s v="Bangassou"/>
    <n v="4.7378609999999997"/>
    <n v="22.816509"/>
    <s v="Yes"/>
    <n v="9"/>
    <n v="1"/>
    <n v="10"/>
    <x v="6"/>
    <n v="30575.4"/>
    <n v="12230.16"/>
    <n v="-18345.240000000002"/>
    <n v="-8"/>
    <x v="0"/>
  </r>
  <r>
    <n v="817"/>
    <x v="98"/>
    <x v="3"/>
    <x v="1"/>
    <x v="1"/>
    <x v="3"/>
    <x v="6"/>
    <s v="NDele"/>
    <n v="8.4091670000000001"/>
    <n v="20.653055999999999"/>
    <s v="Yes"/>
    <n v="1200"/>
    <n v="1300"/>
    <n v="2500"/>
    <x v="5"/>
    <n v="44497.82"/>
    <n v="17799.13"/>
    <n v="-26698.69"/>
    <n v="100"/>
    <x v="0"/>
  </r>
  <r>
    <n v="818"/>
    <x v="98"/>
    <x v="3"/>
    <x v="1"/>
    <x v="1"/>
    <x v="3"/>
    <x v="6"/>
    <s v="NDele"/>
    <n v="8.4091670000000001"/>
    <n v="20.653055999999999"/>
    <s v="Yes"/>
    <n v="250"/>
    <n v="150"/>
    <n v="400"/>
    <x v="3"/>
    <n v="42716.61"/>
    <n v="17086.64"/>
    <n v="-25629.97"/>
    <n v="-100"/>
    <x v="0"/>
  </r>
  <r>
    <n v="819"/>
    <x v="98"/>
    <x v="3"/>
    <x v="3"/>
    <x v="1"/>
    <x v="3"/>
    <x v="6"/>
    <s v="Birao"/>
    <n v="10.293380000000001"/>
    <n v="22.782914000000002"/>
    <s v="Yes"/>
    <n v="5"/>
    <n v="0"/>
    <n v="5"/>
    <x v="6"/>
    <n v="38836.269999999997"/>
    <n v="31069.02"/>
    <n v="-7767.2499999999964"/>
    <n v="-5"/>
    <x v="0"/>
  </r>
  <r>
    <n v="820"/>
    <x v="45"/>
    <x v="0"/>
    <x v="1"/>
    <x v="0"/>
    <x v="3"/>
    <x v="6"/>
    <s v="Birao"/>
    <n v="10.293380000000001"/>
    <n v="22.782914000000002"/>
    <s v="Yes"/>
    <n v="4"/>
    <n v="3"/>
    <n v="7"/>
    <x v="5"/>
    <n v="24057.53"/>
    <n v="24057.53"/>
    <n v="0"/>
    <n v="-1"/>
    <x v="0"/>
  </r>
  <r>
    <n v="821"/>
    <x v="98"/>
    <x v="3"/>
    <x v="1"/>
    <x v="1"/>
    <x v="3"/>
    <x v="6"/>
    <s v="Birao"/>
    <n v="10.293380000000001"/>
    <n v="22.782914000000002"/>
    <s v="Yes"/>
    <n v="800"/>
    <n v="1200"/>
    <n v="2000"/>
    <x v="7"/>
    <n v="38476.519999999997"/>
    <n v="15390.61"/>
    <n v="-23085.909999999996"/>
    <n v="400"/>
    <x v="0"/>
  </r>
  <r>
    <n v="822"/>
    <x v="98"/>
    <x v="3"/>
    <x v="1"/>
    <x v="1"/>
    <x v="3"/>
    <x v="6"/>
    <s v="Birao"/>
    <n v="10.293380000000001"/>
    <n v="22.782914000000002"/>
    <s v="Yes"/>
    <n v="5000"/>
    <n v="7000"/>
    <n v="12000"/>
    <x v="0"/>
    <n v="33666.959999999999"/>
    <n v="13466.78"/>
    <n v="-20200.18"/>
    <n v="2000"/>
    <x v="0"/>
  </r>
  <r>
    <n v="823"/>
    <x v="0"/>
    <x v="0"/>
    <x v="1"/>
    <x v="1"/>
    <x v="3"/>
    <x v="6"/>
    <s v="Paoua"/>
    <n v="7.2466090000000003"/>
    <n v="16.434698000000001"/>
    <s v="Yes"/>
    <n v="20"/>
    <n v="3"/>
    <n v="23"/>
    <x v="2"/>
    <n v="24030.1"/>
    <n v="24030.1"/>
    <n v="0"/>
    <n v="-17"/>
    <x v="0"/>
  </r>
  <r>
    <n v="824"/>
    <x v="274"/>
    <x v="0"/>
    <x v="1"/>
    <x v="1"/>
    <x v="3"/>
    <x v="6"/>
    <s v="Paoua"/>
    <n v="7.2466090000000003"/>
    <n v="16.434698000000001"/>
    <s v="Yes"/>
    <n v="9"/>
    <n v="1"/>
    <n v="10"/>
    <x v="7"/>
    <n v="28848.57"/>
    <n v="28848.57"/>
    <n v="0"/>
    <n v="-8"/>
    <x v="0"/>
  </r>
  <r>
    <n v="825"/>
    <x v="76"/>
    <x v="0"/>
    <x v="3"/>
    <x v="1"/>
    <x v="4"/>
    <x v="6"/>
    <s v="Paoua"/>
    <n v="7.2466090000000003"/>
    <n v="16.434698000000001"/>
    <s v="Yes"/>
    <n v="4"/>
    <n v="3"/>
    <n v="7"/>
    <x v="2"/>
    <n v="44478.55"/>
    <n v="44478.55"/>
    <n v="0"/>
    <n v="-1"/>
    <x v="0"/>
  </r>
  <r>
    <n v="826"/>
    <x v="83"/>
    <x v="2"/>
    <x v="1"/>
    <x v="1"/>
    <x v="4"/>
    <x v="6"/>
    <s v="Paoua"/>
    <n v="7.2466090000000003"/>
    <n v="16.434698000000001"/>
    <s v="Yes"/>
    <n v="250"/>
    <n v="100"/>
    <n v="350"/>
    <x v="4"/>
    <n v="44932.21"/>
    <n v="44932.21"/>
    <n v="0"/>
    <n v="-150"/>
    <x v="0"/>
  </r>
  <r>
    <n v="827"/>
    <x v="273"/>
    <x v="0"/>
    <x v="1"/>
    <x v="1"/>
    <x v="4"/>
    <x v="6"/>
    <s v="Paoua"/>
    <n v="7.2466090000000003"/>
    <n v="16.434698000000001"/>
    <s v="Yes"/>
    <n v="6"/>
    <n v="1"/>
    <n v="7"/>
    <x v="2"/>
    <n v="30309.35"/>
    <n v="30309.35"/>
    <n v="0"/>
    <n v="-5"/>
    <x v="0"/>
  </r>
  <r>
    <n v="828"/>
    <x v="289"/>
    <x v="1"/>
    <x v="4"/>
    <x v="0"/>
    <x v="3"/>
    <x v="0"/>
    <s v="Bamako"/>
    <n v="12.618622"/>
    <n v="-7.9782830000000002"/>
    <s v="No"/>
    <n v="849"/>
    <n v="785"/>
    <n v="1634"/>
    <x v="2"/>
    <n v="40539.69"/>
    <n v="32431.75"/>
    <n v="-8107.9400000000023"/>
    <n v="-64"/>
    <x v="0"/>
  </r>
  <r>
    <n v="829"/>
    <x v="98"/>
    <x v="3"/>
    <x v="4"/>
    <x v="2"/>
    <x v="3"/>
    <x v="0"/>
    <s v="Bamako"/>
    <n v="12.618622"/>
    <n v="-7.9782830000000002"/>
    <s v="No"/>
    <n v="849"/>
    <n v="785"/>
    <n v="1634"/>
    <x v="7"/>
    <n v="39712.35"/>
    <n v="31769.88"/>
    <n v="-7942.4699999999975"/>
    <n v="-64"/>
    <x v="0"/>
  </r>
  <r>
    <n v="830"/>
    <x v="257"/>
    <x v="1"/>
    <x v="1"/>
    <x v="1"/>
    <x v="2"/>
    <x v="0"/>
    <s v="Bamako"/>
    <n v="12.653327000000001"/>
    <n v="-8.0005740000000003"/>
    <s v="No"/>
    <n v="0"/>
    <n v="1000"/>
    <n v="1000"/>
    <x v="6"/>
    <n v="46385.35"/>
    <n v="37108.28"/>
    <n v="-9277.07"/>
    <n v="1000"/>
    <x v="0"/>
  </r>
  <r>
    <n v="831"/>
    <x v="146"/>
    <x v="1"/>
    <x v="0"/>
    <x v="2"/>
    <x v="1"/>
    <x v="0"/>
    <s v="Bamako"/>
    <n v="12.660982000000001"/>
    <n v="-7.9422139999999999"/>
    <s v="No"/>
    <n v="40"/>
    <n v="30"/>
    <n v="70"/>
    <x v="4"/>
    <n v="43352.08"/>
    <n v="43352.08"/>
    <n v="0"/>
    <n v="-10"/>
    <x v="0"/>
  </r>
  <r>
    <n v="832"/>
    <x v="109"/>
    <x v="2"/>
    <x v="1"/>
    <x v="2"/>
    <x v="2"/>
    <x v="0"/>
    <s v="Bamako"/>
    <n v="12.660982000000001"/>
    <n v="-7.9422139999999999"/>
    <s v="No"/>
    <n v="55"/>
    <n v="18"/>
    <n v="73"/>
    <x v="2"/>
    <n v="29228.86"/>
    <n v="23383.09"/>
    <n v="-5845.77"/>
    <n v="-37"/>
    <x v="0"/>
  </r>
  <r>
    <n v="833"/>
    <x v="50"/>
    <x v="0"/>
    <x v="6"/>
    <x v="3"/>
    <x v="4"/>
    <x v="0"/>
    <s v="Bamako"/>
    <n v="12.660982000000001"/>
    <n v="-7.9422139999999999"/>
    <s v="No"/>
    <n v="40"/>
    <n v="40"/>
    <n v="80"/>
    <x v="3"/>
    <n v="44834.53"/>
    <n v="35867.629999999997"/>
    <n v="-8966.9000000000015"/>
    <n v="0"/>
    <x v="0"/>
  </r>
  <r>
    <n v="834"/>
    <x v="66"/>
    <x v="0"/>
    <x v="6"/>
    <x v="3"/>
    <x v="4"/>
    <x v="0"/>
    <s v="Bamako"/>
    <n v="12.660982000000001"/>
    <n v="-7.9422139999999999"/>
    <s v="No"/>
    <n v="450"/>
    <n v="500"/>
    <n v="950"/>
    <x v="5"/>
    <n v="47931.88"/>
    <n v="47931.88"/>
    <n v="0"/>
    <n v="50"/>
    <x v="0"/>
  </r>
  <r>
    <n v="835"/>
    <x v="98"/>
    <x v="3"/>
    <x v="4"/>
    <x v="3"/>
    <x v="4"/>
    <x v="0"/>
    <s v="Bamako"/>
    <n v="12.660982000000001"/>
    <n v="-7.9422139999999999"/>
    <s v="No"/>
    <n v="530"/>
    <n v="570"/>
    <n v="1100"/>
    <x v="5"/>
    <n v="44135.45"/>
    <n v="35308.36"/>
    <n v="-8827.0899999999965"/>
    <n v="40"/>
    <x v="0"/>
  </r>
  <r>
    <n v="836"/>
    <x v="98"/>
    <x v="3"/>
    <x v="1"/>
    <x v="1"/>
    <x v="2"/>
    <x v="0"/>
    <s v="Bamako"/>
    <n v="12.660982000000001"/>
    <n v="-7.9422139999999999"/>
    <s v="No"/>
    <n v="80"/>
    <n v="20"/>
    <n v="100"/>
    <x v="6"/>
    <n v="22044"/>
    <n v="13226.4"/>
    <n v="-8817.6"/>
    <n v="-60"/>
    <x v="0"/>
  </r>
  <r>
    <n v="837"/>
    <x v="98"/>
    <x v="3"/>
    <x v="5"/>
    <x v="2"/>
    <x v="0"/>
    <x v="0"/>
    <s v="Bamako"/>
    <n v="12.660982000000001"/>
    <n v="-7.9422139999999999"/>
    <s v="No"/>
    <n v="0"/>
    <n v="60"/>
    <n v="60"/>
    <x v="7"/>
    <n v="43586.73"/>
    <n v="34869.379999999997"/>
    <n v="-8717.3500000000058"/>
    <n v="60"/>
    <x v="0"/>
  </r>
  <r>
    <n v="838"/>
    <x v="98"/>
    <x v="3"/>
    <x v="5"/>
    <x v="1"/>
    <x v="0"/>
    <x v="0"/>
    <s v="Bamako"/>
    <n v="12.660982000000001"/>
    <n v="-7.9422139999999999"/>
    <s v="No"/>
    <n v="0"/>
    <n v="60"/>
    <n v="60"/>
    <x v="7"/>
    <n v="43128.39"/>
    <n v="34502.71"/>
    <n v="-8625.68"/>
    <n v="60"/>
    <x v="0"/>
  </r>
  <r>
    <n v="839"/>
    <x v="290"/>
    <x v="1"/>
    <x v="0"/>
    <x v="4"/>
    <x v="0"/>
    <x v="0"/>
    <s v="Mopti"/>
    <n v="14.529475"/>
    <n v="-4.0914320000000002"/>
    <s v="Yes"/>
    <n v="350"/>
    <n v="699"/>
    <n v="1049"/>
    <x v="7"/>
    <n v="47871.76"/>
    <n v="47871.76"/>
    <n v="0"/>
    <n v="349"/>
    <x v="0"/>
  </r>
  <r>
    <n v="840"/>
    <x v="98"/>
    <x v="3"/>
    <x v="1"/>
    <x v="1"/>
    <x v="2"/>
    <x v="0"/>
    <s v="Mopti"/>
    <n v="14.529475"/>
    <n v="-4.0914320000000002"/>
    <s v="No"/>
    <n v="25"/>
    <n v="5"/>
    <n v="30"/>
    <x v="6"/>
    <n v="39965.480000000003"/>
    <n v="31972.38"/>
    <n v="-7993.1000000000022"/>
    <n v="-20"/>
    <x v="0"/>
  </r>
  <r>
    <n v="841"/>
    <x v="291"/>
    <x v="1"/>
    <x v="1"/>
    <x v="1"/>
    <x v="2"/>
    <x v="0"/>
    <s v="Mopti"/>
    <n v="14.529475"/>
    <n v="-4.0914320000000002"/>
    <s v="No"/>
    <n v="10"/>
    <n v="0"/>
    <n v="10"/>
    <x v="6"/>
    <n v="45588.35"/>
    <n v="45588.35"/>
    <n v="0"/>
    <n v="-10"/>
    <x v="0"/>
  </r>
  <r>
    <n v="842"/>
    <x v="16"/>
    <x v="0"/>
    <x v="5"/>
    <x v="1"/>
    <x v="2"/>
    <x v="0"/>
    <s v="Mopti"/>
    <n v="14.529475"/>
    <n v="-4.0914320000000002"/>
    <s v="Yes"/>
    <n v="1528"/>
    <n v="930"/>
    <n v="2458"/>
    <x v="5"/>
    <n v="42037.95"/>
    <n v="42037.95"/>
    <n v="0"/>
    <n v="-598"/>
    <x v="0"/>
  </r>
  <r>
    <n v="843"/>
    <x v="98"/>
    <x v="3"/>
    <x v="3"/>
    <x v="1"/>
    <x v="2"/>
    <x v="0"/>
    <s v="Mopti"/>
    <n v="14.529475"/>
    <n v="-4.0914320000000002"/>
    <s v="Yes"/>
    <n v="25"/>
    <n v="2"/>
    <n v="27"/>
    <x v="5"/>
    <n v="42406.55"/>
    <n v="33925.24"/>
    <n v="-8481.3100000000049"/>
    <n v="-23"/>
    <x v="0"/>
  </r>
  <r>
    <n v="844"/>
    <x v="98"/>
    <x v="3"/>
    <x v="5"/>
    <x v="2"/>
    <x v="0"/>
    <x v="0"/>
    <s v="Mopti"/>
    <n v="14.529475"/>
    <n v="-4.0914320000000002"/>
    <s v="No"/>
    <n v="3"/>
    <n v="147"/>
    <n v="150"/>
    <x v="7"/>
    <n v="42306.82"/>
    <n v="33845.449999999997"/>
    <n v="-8461.3700000000026"/>
    <n v="144"/>
    <x v="0"/>
  </r>
  <r>
    <n v="845"/>
    <x v="98"/>
    <x v="3"/>
    <x v="4"/>
    <x v="1"/>
    <x v="2"/>
    <x v="0"/>
    <s v="Mopti"/>
    <n v="14.529475"/>
    <n v="-4.0914320000000002"/>
    <s v="Yes"/>
    <n v="0"/>
    <n v="420"/>
    <n v="420"/>
    <x v="7"/>
    <n v="29713.17"/>
    <n v="23770.54"/>
    <n v="-5942.6299999999974"/>
    <n v="420"/>
    <x v="0"/>
  </r>
  <r>
    <n v="846"/>
    <x v="98"/>
    <x v="3"/>
    <x v="4"/>
    <x v="1"/>
    <x v="2"/>
    <x v="0"/>
    <s v="Mopti"/>
    <n v="14.529475"/>
    <n v="-4.0914320000000002"/>
    <s v="Yes"/>
    <n v="0"/>
    <n v="450"/>
    <n v="450"/>
    <x v="7"/>
    <n v="29713.17"/>
    <n v="23770.54"/>
    <n v="-5942.6299999999974"/>
    <n v="450"/>
    <x v="0"/>
  </r>
  <r>
    <n v="847"/>
    <x v="98"/>
    <x v="3"/>
    <x v="1"/>
    <x v="2"/>
    <x v="2"/>
    <x v="0"/>
    <s v="Mopti"/>
    <n v="14.529475"/>
    <n v="-4.0914320000000002"/>
    <s v="Yes"/>
    <n v="0"/>
    <n v="450"/>
    <n v="450"/>
    <x v="7"/>
    <n v="29713.17"/>
    <n v="23770.54"/>
    <n v="-5942.6299999999974"/>
    <n v="450"/>
    <x v="0"/>
  </r>
  <r>
    <n v="848"/>
    <x v="212"/>
    <x v="1"/>
    <x v="1"/>
    <x v="2"/>
    <x v="2"/>
    <x v="0"/>
    <s v="Mopti"/>
    <n v="14.529475"/>
    <n v="-4.0914320000000002"/>
    <s v="Yes"/>
    <n v="0"/>
    <n v="430"/>
    <n v="430"/>
    <x v="7"/>
    <n v="29713.17"/>
    <n v="29713.17"/>
    <n v="0"/>
    <n v="430"/>
    <x v="0"/>
  </r>
  <r>
    <n v="849"/>
    <x v="292"/>
    <x v="1"/>
    <x v="0"/>
    <x v="1"/>
    <x v="2"/>
    <x v="0"/>
    <s v="Mopti"/>
    <n v="14.529475"/>
    <n v="-4.0914320000000002"/>
    <s v="No"/>
    <n v="120"/>
    <n v="20"/>
    <n v="140"/>
    <x v="6"/>
    <n v="46851.95"/>
    <n v="46851.95"/>
    <n v="0"/>
    <n v="-100"/>
    <x v="0"/>
  </r>
  <r>
    <n v="850"/>
    <x v="293"/>
    <x v="1"/>
    <x v="1"/>
    <x v="1"/>
    <x v="2"/>
    <x v="0"/>
    <s v="Mopti"/>
    <n v="14.529475"/>
    <n v="-4.0914320000000002"/>
    <s v="No"/>
    <n v="17"/>
    <n v="3"/>
    <n v="20"/>
    <x v="2"/>
    <n v="35787.620000000003"/>
    <n v="35787.620000000003"/>
    <n v="0"/>
    <n v="-14"/>
    <x v="0"/>
  </r>
  <r>
    <n v="851"/>
    <x v="294"/>
    <x v="1"/>
    <x v="1"/>
    <x v="1"/>
    <x v="2"/>
    <x v="0"/>
    <s v="Mopti"/>
    <n v="14.529475"/>
    <n v="-4.0914320000000002"/>
    <s v="No"/>
    <n v="148"/>
    <n v="168"/>
    <n v="316"/>
    <x v="0"/>
    <n v="42383.65"/>
    <n v="42383.65"/>
    <n v="0"/>
    <n v="20"/>
    <x v="0"/>
  </r>
  <r>
    <n v="852"/>
    <x v="295"/>
    <x v="1"/>
    <x v="3"/>
    <x v="1"/>
    <x v="2"/>
    <x v="0"/>
    <s v="Mopti"/>
    <n v="14.529475"/>
    <n v="-4.0914320000000002"/>
    <s v="Yes"/>
    <n v="25"/>
    <n v="2"/>
    <n v="27"/>
    <x v="2"/>
    <n v="42030.82"/>
    <n v="42030.82"/>
    <n v="0"/>
    <n v="-23"/>
    <x v="0"/>
  </r>
  <r>
    <n v="853"/>
    <x v="296"/>
    <x v="1"/>
    <x v="1"/>
    <x v="0"/>
    <x v="5"/>
    <x v="0"/>
    <s v="Mopti"/>
    <n v="14.529475"/>
    <n v="-4.0914320000000002"/>
    <s v="Yes"/>
    <n v="37"/>
    <n v="80"/>
    <n v="117"/>
    <x v="7"/>
    <n v="45242.32"/>
    <n v="45242.32"/>
    <n v="0"/>
    <n v="43"/>
    <x v="0"/>
  </r>
  <r>
    <n v="854"/>
    <x v="98"/>
    <x v="3"/>
    <x v="1"/>
    <x v="1"/>
    <x v="2"/>
    <x v="0"/>
    <s v="Mopti"/>
    <n v="14.529475"/>
    <n v="-4.0914320000000002"/>
    <s v="Yes"/>
    <n v="620"/>
    <n v="680"/>
    <n v="1300"/>
    <x v="7"/>
    <n v="42374.99"/>
    <n v="33899.99"/>
    <n v="-8475"/>
    <n v="60"/>
    <x v="0"/>
  </r>
  <r>
    <n v="855"/>
    <x v="297"/>
    <x v="1"/>
    <x v="1"/>
    <x v="1"/>
    <x v="2"/>
    <x v="0"/>
    <s v="Mopti"/>
    <n v="14.529475"/>
    <n v="-4.0914320000000002"/>
    <s v="Yes"/>
    <n v="920"/>
    <n v="1080"/>
    <n v="2000"/>
    <x v="7"/>
    <n v="42374.99"/>
    <n v="42374.99"/>
    <n v="0"/>
    <n v="160"/>
    <x v="0"/>
  </r>
  <r>
    <n v="856"/>
    <x v="298"/>
    <x v="1"/>
    <x v="1"/>
    <x v="1"/>
    <x v="2"/>
    <x v="0"/>
    <s v="Mopti"/>
    <n v="14.529475"/>
    <n v="-4.0914320000000002"/>
    <s v="No"/>
    <n v="1150"/>
    <n v="2000"/>
    <n v="3150"/>
    <x v="2"/>
    <n v="33734.959999999999"/>
    <n v="33734.959999999999"/>
    <n v="0"/>
    <n v="850"/>
    <x v="0"/>
  </r>
  <r>
    <n v="857"/>
    <x v="299"/>
    <x v="1"/>
    <x v="4"/>
    <x v="4"/>
    <x v="0"/>
    <x v="0"/>
    <s v="Mopti"/>
    <n v="14.529475"/>
    <n v="-4.0914320000000002"/>
    <s v="Yes"/>
    <n v="0"/>
    <n v="25"/>
    <n v="25"/>
    <x v="7"/>
    <n v="43656.81"/>
    <n v="43656.81"/>
    <n v="0"/>
    <n v="25"/>
    <x v="0"/>
  </r>
  <r>
    <n v="858"/>
    <x v="300"/>
    <x v="1"/>
    <x v="1"/>
    <x v="1"/>
    <x v="2"/>
    <x v="0"/>
    <s v="Mopti"/>
    <n v="14.529475"/>
    <n v="-4.0914320000000002"/>
    <s v="Yes"/>
    <n v="586"/>
    <n v="428"/>
    <n v="1014"/>
    <x v="7"/>
    <n v="40747.660000000003"/>
    <n v="40747.660000000003"/>
    <n v="0"/>
    <n v="-158"/>
    <x v="0"/>
  </r>
  <r>
    <n v="859"/>
    <x v="298"/>
    <x v="1"/>
    <x v="1"/>
    <x v="1"/>
    <x v="2"/>
    <x v="0"/>
    <s v="Mopti"/>
    <n v="14.529475"/>
    <n v="-4.0914320000000002"/>
    <s v="Yes"/>
    <n v="2100"/>
    <n v="1400"/>
    <n v="3500"/>
    <x v="7"/>
    <n v="41374.870000000003"/>
    <n v="41374.870000000003"/>
    <n v="0"/>
    <n v="-700"/>
    <x v="0"/>
  </r>
  <r>
    <n v="860"/>
    <x v="298"/>
    <x v="1"/>
    <x v="1"/>
    <x v="1"/>
    <x v="2"/>
    <x v="0"/>
    <s v="Mopti"/>
    <n v="14.529475"/>
    <n v="-4.0914320000000002"/>
    <s v="Yes"/>
    <n v="2598"/>
    <n v="1732"/>
    <n v="4330"/>
    <x v="7"/>
    <n v="34158.43"/>
    <n v="34158.43"/>
    <n v="0"/>
    <n v="-866"/>
    <x v="0"/>
  </r>
  <r>
    <n v="861"/>
    <x v="298"/>
    <x v="1"/>
    <x v="1"/>
    <x v="1"/>
    <x v="2"/>
    <x v="0"/>
    <s v="Mopti"/>
    <n v="14.529475"/>
    <n v="-4.0914320000000002"/>
    <s v="Yes"/>
    <n v="2598"/>
    <n v="1732"/>
    <n v="4330"/>
    <x v="7"/>
    <n v="34158.43"/>
    <n v="34158.43"/>
    <n v="0"/>
    <n v="-866"/>
    <x v="0"/>
  </r>
  <r>
    <n v="862"/>
    <x v="295"/>
    <x v="1"/>
    <x v="1"/>
    <x v="1"/>
    <x v="0"/>
    <x v="0"/>
    <s v="Mopti"/>
    <n v="14.529475"/>
    <n v="-4.0914320000000002"/>
    <s v="Yes"/>
    <n v="300"/>
    <n v="200"/>
    <n v="500"/>
    <x v="7"/>
    <n v="44797.440000000002"/>
    <n v="44797.440000000002"/>
    <n v="0"/>
    <n v="-100"/>
    <x v="0"/>
  </r>
  <r>
    <n v="864"/>
    <x v="301"/>
    <x v="1"/>
    <x v="1"/>
    <x v="1"/>
    <x v="2"/>
    <x v="0"/>
    <s v="Gao"/>
    <n v="16.251411999999998"/>
    <n v="-2.2079000000000001E-2"/>
    <s v="Yes"/>
    <n v="6"/>
    <n v="0"/>
    <n v="6"/>
    <x v="5"/>
    <n v="38769.18"/>
    <n v="38769.18"/>
    <n v="0"/>
    <n v="-6"/>
    <x v="0"/>
  </r>
  <r>
    <n v="865"/>
    <x v="249"/>
    <x v="1"/>
    <x v="5"/>
    <x v="1"/>
    <x v="0"/>
    <x v="0"/>
    <s v="Gao"/>
    <n v="16.954640000000001"/>
    <n v="-0.35174899999999998"/>
    <s v="Yes"/>
    <n v="134"/>
    <n v="23"/>
    <n v="157"/>
    <x v="5"/>
    <n v="39207.67"/>
    <n v="39207.67"/>
    <n v="0"/>
    <n v="-111"/>
    <x v="0"/>
  </r>
  <r>
    <n v="866"/>
    <x v="302"/>
    <x v="1"/>
    <x v="5"/>
    <x v="1"/>
    <x v="0"/>
    <x v="0"/>
    <s v="Gao"/>
    <n v="16.251411999999998"/>
    <n v="-2.2079000000000001E-2"/>
    <s v="Yes"/>
    <n v="0"/>
    <n v="50"/>
    <n v="50"/>
    <x v="1"/>
    <n v="34152.04"/>
    <n v="34152.04"/>
    <n v="0"/>
    <n v="50"/>
    <x v="0"/>
  </r>
  <r>
    <n v="867"/>
    <x v="98"/>
    <x v="3"/>
    <x v="1"/>
    <x v="1"/>
    <x v="0"/>
    <x v="0"/>
    <s v="Gao"/>
    <n v="16.251411999999998"/>
    <n v="-2.2079000000000001E-2"/>
    <s v="Yes"/>
    <n v="324"/>
    <n v="0"/>
    <n v="324"/>
    <x v="10"/>
    <n v="41363.79"/>
    <n v="33091.03"/>
    <n v="-8272.760000000002"/>
    <n v="-324"/>
    <x v="0"/>
  </r>
  <r>
    <n v="868"/>
    <x v="303"/>
    <x v="1"/>
    <x v="1"/>
    <x v="1"/>
    <x v="0"/>
    <x v="0"/>
    <s v="Gao"/>
    <n v="16.251411999999998"/>
    <n v="-2.2079000000000001E-2"/>
    <s v="Yes"/>
    <n v="40"/>
    <n v="10"/>
    <n v="50"/>
    <x v="3"/>
    <n v="37258.050000000003"/>
    <n v="37258.050000000003"/>
    <n v="0"/>
    <n v="-30"/>
    <x v="0"/>
  </r>
  <r>
    <n v="869"/>
    <x v="98"/>
    <x v="3"/>
    <x v="1"/>
    <x v="3"/>
    <x v="3"/>
    <x v="0"/>
    <s v="Gao"/>
    <n v="15.322005000000001"/>
    <n v="0.740699"/>
    <s v="Yes"/>
    <n v="252"/>
    <n v="266"/>
    <n v="518"/>
    <x v="3"/>
    <n v="42883.83"/>
    <n v="34307.06"/>
    <n v="-8576.7700000000041"/>
    <n v="14"/>
    <x v="0"/>
  </r>
  <r>
    <n v="870"/>
    <x v="229"/>
    <x v="1"/>
    <x v="1"/>
    <x v="1"/>
    <x v="3"/>
    <x v="0"/>
    <s v="Gao"/>
    <n v="16.176822000000001"/>
    <n v="6.4375000000000002E-2"/>
    <s v="Yes"/>
    <n v="492"/>
    <n v="180"/>
    <n v="672"/>
    <x v="7"/>
    <n v="36047.14"/>
    <n v="36047.14"/>
    <n v="0"/>
    <n v="-312"/>
    <x v="0"/>
  </r>
  <r>
    <n v="871"/>
    <x v="304"/>
    <x v="1"/>
    <x v="1"/>
    <x v="1"/>
    <x v="3"/>
    <x v="0"/>
    <s v="Gao"/>
    <n v="16.251411999999998"/>
    <n v="-2.2079000000000001E-2"/>
    <s v="Yes"/>
    <n v="63"/>
    <n v="239"/>
    <n v="302"/>
    <x v="3"/>
    <n v="43450.06"/>
    <n v="43450.06"/>
    <n v="0"/>
    <n v="176"/>
    <x v="0"/>
  </r>
  <r>
    <n v="872"/>
    <x v="305"/>
    <x v="1"/>
    <x v="1"/>
    <x v="1"/>
    <x v="2"/>
    <x v="0"/>
    <s v="Gao"/>
    <n v="16.265329999999999"/>
    <n v="-2.6516999999999999E-2"/>
    <s v="Yes"/>
    <n v="10"/>
    <n v="12"/>
    <n v="22"/>
    <x v="7"/>
    <n v="39465.42"/>
    <n v="31572.34"/>
    <n v="-7893.0799999999981"/>
    <n v="2"/>
    <x v="0"/>
  </r>
  <r>
    <n v="873"/>
    <x v="134"/>
    <x v="1"/>
    <x v="5"/>
    <x v="1"/>
    <x v="0"/>
    <x v="0"/>
    <s v="Gao"/>
    <n v="16.265329999999999"/>
    <n v="-2.6516999999999999E-2"/>
    <s v="Yes"/>
    <n v="75"/>
    <n v="25"/>
    <n v="100"/>
    <x v="7"/>
    <n v="32517.01"/>
    <n v="32517.01"/>
    <n v="0"/>
    <n v="-50"/>
    <x v="0"/>
  </r>
  <r>
    <n v="874"/>
    <x v="27"/>
    <x v="0"/>
    <x v="1"/>
    <x v="1"/>
    <x v="3"/>
    <x v="0"/>
    <s v="Gao"/>
    <n v="16.265329999999999"/>
    <n v="-2.6516999999999999E-2"/>
    <s v="Yes"/>
    <n v="9172"/>
    <n v="2672"/>
    <n v="11844"/>
    <x v="0"/>
    <n v="33499.360000000001"/>
    <n v="26799.49"/>
    <n v="-6699.869999999999"/>
    <n v="-6500"/>
    <x v="0"/>
  </r>
  <r>
    <n v="875"/>
    <x v="98"/>
    <x v="3"/>
    <x v="5"/>
    <x v="1"/>
    <x v="0"/>
    <x v="0"/>
    <s v="Gao"/>
    <n v="16.265329999999999"/>
    <n v="-2.6516999999999999E-2"/>
    <s v="Yes"/>
    <n v="2016"/>
    <n v="2184"/>
    <n v="4200"/>
    <x v="0"/>
    <n v="32405.32"/>
    <n v="32405.32"/>
    <n v="0"/>
    <n v="168"/>
    <x v="0"/>
  </r>
  <r>
    <n v="876"/>
    <x v="306"/>
    <x v="1"/>
    <x v="1"/>
    <x v="1"/>
    <x v="0"/>
    <x v="0"/>
    <s v="Gao"/>
    <n v="16.265329999999999"/>
    <n v="-2.6516999999999999E-2"/>
    <s v="Yes"/>
    <n v="350"/>
    <n v="315"/>
    <n v="665"/>
    <x v="7"/>
    <n v="45013.66"/>
    <n v="45013.66"/>
    <n v="0"/>
    <n v="-35"/>
    <x v="0"/>
  </r>
  <r>
    <n v="877"/>
    <x v="307"/>
    <x v="1"/>
    <x v="1"/>
    <x v="1"/>
    <x v="3"/>
    <x v="0"/>
    <s v="Gao"/>
    <n v="16.265329999999999"/>
    <n v="-2.6516999999999999E-2"/>
    <s v="Yes"/>
    <n v="27"/>
    <n v="16"/>
    <n v="43"/>
    <x v="0"/>
    <n v="47469.440000000002"/>
    <n v="47469.440000000002"/>
    <n v="0"/>
    <n v="-11"/>
    <x v="0"/>
  </r>
  <r>
    <n v="878"/>
    <x v="308"/>
    <x v="1"/>
    <x v="5"/>
    <x v="2"/>
    <x v="0"/>
    <x v="0"/>
    <s v="Gao"/>
    <n v="16.265329999999999"/>
    <n v="-2.6516999999999999E-2"/>
    <s v="Yes"/>
    <n v="0"/>
    <n v="85"/>
    <n v="85"/>
    <x v="7"/>
    <n v="44783.21"/>
    <n v="44783.21"/>
    <n v="0"/>
    <n v="85"/>
    <x v="0"/>
  </r>
  <r>
    <n v="879"/>
    <x v="108"/>
    <x v="0"/>
    <x v="1"/>
    <x v="1"/>
    <x v="3"/>
    <x v="0"/>
    <s v="Gao"/>
    <n v="16.265329999999999"/>
    <n v="-2.6516999999999999E-2"/>
    <s v="Yes"/>
    <n v="66"/>
    <n v="21"/>
    <n v="87"/>
    <x v="7"/>
    <n v="43986.23"/>
    <n v="43986.23"/>
    <n v="0"/>
    <n v="-45"/>
    <x v="0"/>
  </r>
  <r>
    <n v="880"/>
    <x v="128"/>
    <x v="2"/>
    <x v="2"/>
    <x v="2"/>
    <x v="0"/>
    <x v="0"/>
    <s v="Gao"/>
    <n v="16.265329999999999"/>
    <n v="-2.6516999999999999E-2"/>
    <s v="Yes"/>
    <n v="240"/>
    <n v="10"/>
    <n v="250"/>
    <x v="8"/>
    <n v="40416.800000000003"/>
    <n v="40416.800000000003"/>
    <n v="0"/>
    <n v="-230"/>
    <x v="0"/>
  </r>
  <r>
    <n v="881"/>
    <x v="187"/>
    <x v="0"/>
    <x v="5"/>
    <x v="4"/>
    <x v="0"/>
    <x v="0"/>
    <s v="Kidal"/>
    <n v="18.446750999999999"/>
    <n v="1.4089750000000001"/>
    <s v="Yes"/>
    <n v="59"/>
    <n v="0"/>
    <n v="59"/>
    <x v="4"/>
    <n v="25069.69"/>
    <n v="25069.69"/>
    <n v="0"/>
    <n v="-59"/>
    <x v="0"/>
  </r>
  <r>
    <n v="882"/>
    <x v="123"/>
    <x v="1"/>
    <x v="5"/>
    <x v="4"/>
    <x v="3"/>
    <x v="0"/>
    <s v="Kidal"/>
    <n v="18.044107"/>
    <n v="0.60400799999999999"/>
    <s v="Yes"/>
    <n v="1000"/>
    <n v="1500"/>
    <n v="2500"/>
    <x v="1"/>
    <n v="19745.16"/>
    <n v="19745.16"/>
    <n v="0"/>
    <n v="500"/>
    <x v="0"/>
  </r>
  <r>
    <n v="883"/>
    <x v="280"/>
    <x v="1"/>
    <x v="5"/>
    <x v="4"/>
    <x v="0"/>
    <x v="0"/>
    <s v="Kidal"/>
    <n v="19.465741000000001"/>
    <n v="0.85613700000000004"/>
    <s v="Yes"/>
    <n v="922"/>
    <n v="1700"/>
    <n v="2622"/>
    <x v="1"/>
    <n v="22802.3"/>
    <n v="22802.3"/>
    <n v="0"/>
    <n v="778"/>
    <x v="0"/>
  </r>
  <r>
    <n v="884"/>
    <x v="309"/>
    <x v="1"/>
    <x v="5"/>
    <x v="1"/>
    <x v="3"/>
    <x v="0"/>
    <s v="Kidal"/>
    <n v="19.465741000000001"/>
    <n v="0.85613700000000004"/>
    <s v="Yes"/>
    <n v="922"/>
    <n v="1700"/>
    <n v="2622"/>
    <x v="4"/>
    <n v="29721.38"/>
    <n v="29721.38"/>
    <n v="0"/>
    <n v="778"/>
    <x v="0"/>
  </r>
  <r>
    <n v="885"/>
    <x v="53"/>
    <x v="0"/>
    <x v="1"/>
    <x v="1"/>
    <x v="0"/>
    <x v="0"/>
    <s v="Kidal"/>
    <n v="20.257928"/>
    <n v="0.99101499999999998"/>
    <s v="Yes"/>
    <n v="1200"/>
    <n v="1800"/>
    <n v="3000"/>
    <x v="0"/>
    <n v="24332.15"/>
    <n v="24332.15"/>
    <n v="0"/>
    <n v="600"/>
    <x v="0"/>
  </r>
  <r>
    <n v="886"/>
    <x v="185"/>
    <x v="1"/>
    <x v="1"/>
    <x v="1"/>
    <x v="5"/>
    <x v="0"/>
    <s v="Kidal"/>
    <n v="18.446750999999999"/>
    <n v="1.4089750000000001"/>
    <s v="Yes"/>
    <n v="3990"/>
    <n v="3683"/>
    <n v="7673"/>
    <x v="1"/>
    <n v="23340.48"/>
    <n v="23340.48"/>
    <n v="0"/>
    <n v="-307"/>
    <x v="0"/>
  </r>
  <r>
    <n v="887"/>
    <x v="98"/>
    <x v="3"/>
    <x v="1"/>
    <x v="1"/>
    <x v="3"/>
    <x v="0"/>
    <s v="Kidal"/>
    <n v="18.446750999999999"/>
    <n v="1.4089750000000001"/>
    <s v="Yes"/>
    <n v="500"/>
    <n v="5279"/>
    <n v="5779"/>
    <x v="1"/>
    <n v="33882.07"/>
    <n v="27105.66"/>
    <n v="-6776.41"/>
    <n v="4779"/>
    <x v="0"/>
  </r>
  <r>
    <n v="888"/>
    <x v="310"/>
    <x v="1"/>
    <x v="1"/>
    <x v="1"/>
    <x v="0"/>
    <x v="0"/>
    <s v="Kidal"/>
    <n v="18.446750999999999"/>
    <n v="1.4089750000000001"/>
    <s v="Yes"/>
    <n v="887"/>
    <n v="770"/>
    <n v="1657"/>
    <x v="0"/>
    <n v="21488.75"/>
    <n v="21488.75"/>
    <n v="0"/>
    <n v="-117"/>
    <x v="0"/>
  </r>
  <r>
    <n v="889"/>
    <x v="249"/>
    <x v="1"/>
    <x v="5"/>
    <x v="4"/>
    <x v="3"/>
    <x v="0"/>
    <s v="Kidal"/>
    <n v="18.446750999999999"/>
    <n v="1.4089750000000001"/>
    <s v="Yes"/>
    <n v="0"/>
    <n v="50"/>
    <n v="50"/>
    <x v="1"/>
    <n v="12557.31"/>
    <n v="12557.31"/>
    <n v="0"/>
    <n v="50"/>
    <x v="0"/>
  </r>
  <r>
    <n v="890"/>
    <x v="98"/>
    <x v="3"/>
    <x v="5"/>
    <x v="2"/>
    <x v="3"/>
    <x v="0"/>
    <s v="Kidal"/>
    <n v="18.25404"/>
    <n v="1.24109"/>
    <s v="Yes"/>
    <n v="32"/>
    <n v="8"/>
    <n v="40"/>
    <x v="4"/>
    <n v="27422.65"/>
    <n v="21938.12"/>
    <n v="-5484.5300000000025"/>
    <n v="-24"/>
    <x v="0"/>
  </r>
  <r>
    <n v="891"/>
    <x v="161"/>
    <x v="0"/>
    <x v="1"/>
    <x v="1"/>
    <x v="3"/>
    <x v="0"/>
    <s v="Kidal"/>
    <n v="18.25404"/>
    <n v="1.2411000000000001"/>
    <s v="Yes"/>
    <n v="160"/>
    <n v="140"/>
    <n v="300"/>
    <x v="0"/>
    <n v="22229.03"/>
    <n v="17783.22"/>
    <n v="-4445.8099999999977"/>
    <n v="-20"/>
    <x v="0"/>
  </r>
  <r>
    <n v="892"/>
    <x v="69"/>
    <x v="0"/>
    <x v="1"/>
    <x v="1"/>
    <x v="3"/>
    <x v="0"/>
    <s v="Kidal"/>
    <n v="18.25404"/>
    <n v="1.2411099999999999"/>
    <s v="Yes"/>
    <n v="17"/>
    <n v="3"/>
    <n v="20"/>
    <x v="2"/>
    <n v="27673.5"/>
    <n v="22138.799999999999"/>
    <n v="-5534.7000000000007"/>
    <n v="-14"/>
    <x v="0"/>
  </r>
  <r>
    <n v="893"/>
    <x v="68"/>
    <x v="0"/>
    <x v="1"/>
    <x v="1"/>
    <x v="3"/>
    <x v="0"/>
    <s v="Kidal"/>
    <n v="18.25404"/>
    <n v="1.24112"/>
    <s v="Yes"/>
    <n v="300"/>
    <n v="200"/>
    <n v="500"/>
    <x v="0"/>
    <n v="22288.65"/>
    <n v="17830.919999999998"/>
    <n v="-4457.7300000000032"/>
    <n v="-100"/>
    <x v="0"/>
  </r>
  <r>
    <n v="894"/>
    <x v="120"/>
    <x v="1"/>
    <x v="1"/>
    <x v="1"/>
    <x v="3"/>
    <x v="0"/>
    <s v="Kidal"/>
    <n v="18.25404"/>
    <n v="1.2411300000000001"/>
    <s v="Yes"/>
    <n v="500"/>
    <n v="700"/>
    <n v="1200"/>
    <x v="0"/>
    <n v="19607.41"/>
    <n v="19607.41"/>
    <n v="0"/>
    <n v="200"/>
    <x v="0"/>
  </r>
  <r>
    <n v="895"/>
    <x v="161"/>
    <x v="0"/>
    <x v="1"/>
    <x v="1"/>
    <x v="3"/>
    <x v="0"/>
    <s v="Kidal"/>
    <n v="18.25404"/>
    <n v="1.2411399999999999"/>
    <s v="Yes"/>
    <n v="300"/>
    <n v="400"/>
    <n v="700"/>
    <x v="0"/>
    <n v="20012.78"/>
    <n v="20012.78"/>
    <n v="0"/>
    <n v="100"/>
    <x v="0"/>
  </r>
  <r>
    <n v="896"/>
    <x v="288"/>
    <x v="0"/>
    <x v="1"/>
    <x v="1"/>
    <x v="3"/>
    <x v="0"/>
    <s v="Kidal"/>
    <n v="18.25404"/>
    <n v="1.24115"/>
    <s v="Yes"/>
    <n v="1600"/>
    <n v="1400"/>
    <n v="3000"/>
    <x v="0"/>
    <n v="20754.419999999998"/>
    <n v="20754.419999999998"/>
    <n v="0"/>
    <n v="-200"/>
    <x v="0"/>
  </r>
  <r>
    <n v="897"/>
    <x v="113"/>
    <x v="0"/>
    <x v="5"/>
    <x v="2"/>
    <x v="3"/>
    <x v="0"/>
    <s v="Kidal"/>
    <n v="18.25404"/>
    <n v="1.24116"/>
    <s v="Yes"/>
    <n v="0"/>
    <n v="36"/>
    <n v="36"/>
    <x v="1"/>
    <n v="11165.85"/>
    <n v="11165.85"/>
    <n v="0"/>
    <n v="36"/>
    <x v="0"/>
  </r>
  <r>
    <n v="898"/>
    <x v="191"/>
    <x v="0"/>
    <x v="0"/>
    <x v="4"/>
    <x v="3"/>
    <x v="0"/>
    <s v="Kidal"/>
    <n v="18.25404"/>
    <n v="1.2411700000000001"/>
    <s v="Yes"/>
    <n v="1000"/>
    <n v="1500"/>
    <n v="2500"/>
    <x v="0"/>
    <n v="26917.4"/>
    <n v="26917.4"/>
    <n v="0"/>
    <n v="500"/>
    <x v="0"/>
  </r>
  <r>
    <n v="899"/>
    <x v="252"/>
    <x v="1"/>
    <x v="4"/>
    <x v="2"/>
    <x v="3"/>
    <x v="0"/>
    <s v="Kidal"/>
    <n v="18.25404"/>
    <n v="1.2411799999999999"/>
    <s v="Yes"/>
    <n v="0"/>
    <n v="25"/>
    <n v="25"/>
    <x v="7"/>
    <n v="9050.75"/>
    <n v="9050.75"/>
    <n v="0"/>
    <n v="25"/>
    <x v="0"/>
  </r>
  <r>
    <n v="900"/>
    <x v="191"/>
    <x v="0"/>
    <x v="1"/>
    <x v="1"/>
    <x v="3"/>
    <x v="0"/>
    <s v="Kidal"/>
    <n v="18.25404"/>
    <n v="1.24119"/>
    <s v="Yes"/>
    <n v="200"/>
    <n v="400"/>
    <n v="600"/>
    <x v="0"/>
    <n v="20412.46"/>
    <n v="20412.46"/>
    <n v="0"/>
    <n v="200"/>
    <x v="0"/>
  </r>
  <r>
    <n v="901"/>
    <x v="311"/>
    <x v="1"/>
    <x v="1"/>
    <x v="1"/>
    <x v="3"/>
    <x v="0"/>
    <s v="Kidal"/>
    <n v="18.25404"/>
    <n v="1.2412000000000001"/>
    <s v="Yes"/>
    <n v="400"/>
    <n v="300"/>
    <n v="700"/>
    <x v="0"/>
    <n v="20802.47"/>
    <n v="20802.47"/>
    <n v="0"/>
    <n v="-100"/>
    <x v="0"/>
  </r>
  <r>
    <n v="902"/>
    <x v="112"/>
    <x v="1"/>
    <x v="1"/>
    <x v="1"/>
    <x v="3"/>
    <x v="0"/>
    <s v="Kidal"/>
    <n v="18.25404"/>
    <n v="1.2412099999999999"/>
    <s v="Yes"/>
    <n v="0"/>
    <n v="300"/>
    <n v="300"/>
    <x v="0"/>
    <n v="20920.59"/>
    <n v="20920.59"/>
    <n v="0"/>
    <n v="300"/>
    <x v="0"/>
  </r>
  <r>
    <n v="903"/>
    <x v="34"/>
    <x v="0"/>
    <x v="1"/>
    <x v="1"/>
    <x v="2"/>
    <x v="0"/>
    <s v="Kidal"/>
    <n v="18.25404"/>
    <n v="1.24122"/>
    <s v="Yes"/>
    <n v="20"/>
    <n v="0"/>
    <n v="20"/>
    <x v="2"/>
    <n v="32827.730000000003"/>
    <n v="32827.730000000003"/>
    <n v="0"/>
    <n v="-20"/>
    <x v="0"/>
  </r>
  <r>
    <n v="904"/>
    <x v="312"/>
    <x v="1"/>
    <x v="1"/>
    <x v="4"/>
    <x v="5"/>
    <x v="0"/>
    <s v="Kidal"/>
    <n v="18.25404"/>
    <n v="1.2412300000000001"/>
    <s v="Yes"/>
    <n v="250"/>
    <n v="250"/>
    <n v="500"/>
    <x v="3"/>
    <n v="10353.469999999999"/>
    <n v="8282.77"/>
    <n v="-2070.6999999999989"/>
    <n v="0"/>
    <x v="0"/>
  </r>
  <r>
    <n v="905"/>
    <x v="215"/>
    <x v="1"/>
    <x v="5"/>
    <x v="1"/>
    <x v="3"/>
    <x v="0"/>
    <s v="Kidal"/>
    <n v="18.25404"/>
    <n v="1.2412399999999999"/>
    <s v="Yes"/>
    <n v="250"/>
    <n v="700"/>
    <n v="950"/>
    <x v="7"/>
    <n v="33498.26"/>
    <n v="33498.26"/>
    <n v="0"/>
    <n v="450"/>
    <x v="0"/>
  </r>
  <r>
    <n v="906"/>
    <x v="313"/>
    <x v="1"/>
    <x v="5"/>
    <x v="1"/>
    <x v="0"/>
    <x v="0"/>
    <s v="Tombouctou"/>
    <n v="16.884114"/>
    <n v="-1.9185939999999999"/>
    <s v="Yes"/>
    <n v="48"/>
    <n v="22"/>
    <n v="70"/>
    <x v="1"/>
    <n v="24435.54"/>
    <n v="24435.54"/>
    <n v="0"/>
    <n v="-26"/>
    <x v="0"/>
  </r>
  <r>
    <n v="907"/>
    <x v="313"/>
    <x v="1"/>
    <x v="5"/>
    <x v="1"/>
    <x v="0"/>
    <x v="0"/>
    <s v="Tombouctou"/>
    <n v="16.264707999999999"/>
    <n v="-3.3914629999999999"/>
    <s v="Yes"/>
    <n v="67"/>
    <n v="36"/>
    <n v="103"/>
    <x v="4"/>
    <n v="25310.83"/>
    <n v="25310.83"/>
    <n v="0"/>
    <n v="-31"/>
    <x v="0"/>
  </r>
  <r>
    <n v="908"/>
    <x v="314"/>
    <x v="1"/>
    <x v="1"/>
    <x v="1"/>
    <x v="3"/>
    <x v="0"/>
    <s v="Tombouctou"/>
    <n v="16.468101999999998"/>
    <n v="-4.1690319999999996"/>
    <s v="Yes"/>
    <n v="5108"/>
    <n v="5108"/>
    <n v="10216"/>
    <x v="9"/>
    <n v="41343.599999999999"/>
    <n v="41343.599999999999"/>
    <n v="0"/>
    <n v="0"/>
    <x v="0"/>
  </r>
  <r>
    <n v="909"/>
    <x v="255"/>
    <x v="1"/>
    <x v="1"/>
    <x v="1"/>
    <x v="3"/>
    <x v="0"/>
    <s v="Tombouctou"/>
    <n v="16.778371"/>
    <n v="-3.137934"/>
    <s v="Yes"/>
    <n v="700"/>
    <n v="800"/>
    <n v="1500"/>
    <x v="7"/>
    <n v="39786.370000000003"/>
    <n v="39786.370000000003"/>
    <n v="0"/>
    <n v="100"/>
    <x v="0"/>
  </r>
  <r>
    <n v="910"/>
    <x v="315"/>
    <x v="1"/>
    <x v="1"/>
    <x v="1"/>
    <x v="3"/>
    <x v="0"/>
    <s v="Tombouctou"/>
    <n v="16.777251"/>
    <n v="-3.0063499999999999"/>
    <s v="No"/>
    <n v="50"/>
    <n v="50"/>
    <n v="100"/>
    <x v="7"/>
    <n v="48252.37"/>
    <n v="38601.9"/>
    <n v="-9650.4700000000012"/>
    <n v="0"/>
    <x v="0"/>
  </r>
  <r>
    <n v="911"/>
    <x v="170"/>
    <x v="0"/>
    <x v="0"/>
    <x v="4"/>
    <x v="1"/>
    <x v="0"/>
    <s v="Tombouctou"/>
    <n v="16.777251"/>
    <n v="-3.0063499999999999"/>
    <s v="No"/>
    <n v="8500"/>
    <n v="8500"/>
    <n v="17000"/>
    <x v="10"/>
    <n v="44494.09"/>
    <n v="44494.09"/>
    <n v="0"/>
    <n v="0"/>
    <x v="0"/>
  </r>
  <r>
    <n v="912"/>
    <x v="123"/>
    <x v="1"/>
    <x v="1"/>
    <x v="1"/>
    <x v="5"/>
    <x v="0"/>
    <s v="Tombouctou"/>
    <n v="16.777251"/>
    <n v="-3.0063499999999999"/>
    <s v="Yes"/>
    <n v="5217"/>
    <n v="4000"/>
    <n v="9217"/>
    <x v="7"/>
    <n v="40214.65"/>
    <n v="40214.65"/>
    <n v="0"/>
    <n v="-1217"/>
    <x v="0"/>
  </r>
  <r>
    <n v="913"/>
    <x v="123"/>
    <x v="1"/>
    <x v="1"/>
    <x v="1"/>
    <x v="5"/>
    <x v="0"/>
    <s v="Tombouctou"/>
    <n v="16.777251"/>
    <n v="-3.0063499999999999"/>
    <s v="Yes"/>
    <n v="2000"/>
    <n v="3000"/>
    <n v="5000"/>
    <x v="7"/>
    <n v="40470.870000000003"/>
    <n v="40470.870000000003"/>
    <n v="0"/>
    <n v="1000"/>
    <x v="0"/>
  </r>
  <r>
    <n v="914"/>
    <x v="316"/>
    <x v="1"/>
    <x v="1"/>
    <x v="1"/>
    <x v="5"/>
    <x v="0"/>
    <s v="Tombouctou"/>
    <n v="16.777251"/>
    <n v="-3.0063499999999999"/>
    <s v="Yes"/>
    <n v="1000"/>
    <n v="2824"/>
    <n v="3824"/>
    <x v="7"/>
    <n v="31359.56"/>
    <n v="31359.56"/>
    <n v="0"/>
    <n v="1824"/>
    <x v="0"/>
  </r>
  <r>
    <n v="915"/>
    <x v="123"/>
    <x v="1"/>
    <x v="1"/>
    <x v="1"/>
    <x v="5"/>
    <x v="0"/>
    <s v="Tombouctou"/>
    <n v="16.777251"/>
    <n v="-3.0063499999999999"/>
    <s v="Yes"/>
    <n v="4000"/>
    <n v="5425"/>
    <n v="9425"/>
    <x v="7"/>
    <n v="40758.43"/>
    <n v="40758.43"/>
    <n v="0"/>
    <n v="1425"/>
    <x v="0"/>
  </r>
  <r>
    <n v="916"/>
    <x v="317"/>
    <x v="1"/>
    <x v="1"/>
    <x v="1"/>
    <x v="3"/>
    <x v="0"/>
    <s v="Tombouctou"/>
    <n v="16.777251"/>
    <n v="-3.0063499999999999"/>
    <s v="Yes"/>
    <n v="350"/>
    <n v="450"/>
    <n v="800"/>
    <x v="7"/>
    <n v="38355.769999999997"/>
    <n v="38355.769999999997"/>
    <n v="0"/>
    <n v="100"/>
    <x v="0"/>
  </r>
  <r>
    <n v="917"/>
    <x v="318"/>
    <x v="1"/>
    <x v="1"/>
    <x v="1"/>
    <x v="3"/>
    <x v="0"/>
    <s v="Tombouctou"/>
    <n v="16.777251"/>
    <n v="-3.0063499999999999"/>
    <s v="Yes"/>
    <n v="1000"/>
    <n v="1300"/>
    <n v="2300"/>
    <x v="7"/>
    <n v="40855.89"/>
    <n v="40855.89"/>
    <n v="0"/>
    <n v="300"/>
    <x v="0"/>
  </r>
  <r>
    <n v="918"/>
    <x v="248"/>
    <x v="1"/>
    <x v="5"/>
    <x v="4"/>
    <x v="0"/>
    <x v="0"/>
    <s v="Tombouctou"/>
    <n v="16.777251"/>
    <n v="-3.0063499999999999"/>
    <s v="Yes"/>
    <n v="720"/>
    <n v="780"/>
    <n v="1500"/>
    <x v="0"/>
    <n v="46691.23"/>
    <n v="46691.23"/>
    <n v="0"/>
    <n v="60"/>
    <x v="0"/>
  </r>
  <r>
    <n v="919"/>
    <x v="248"/>
    <x v="1"/>
    <x v="5"/>
    <x v="4"/>
    <x v="0"/>
    <x v="0"/>
    <s v="Tombouctou"/>
    <n v="16.777251"/>
    <n v="-3.0063499999999999"/>
    <s v="Yes"/>
    <n v="720"/>
    <n v="780"/>
    <n v="1500"/>
    <x v="0"/>
    <n v="46691.23"/>
    <n v="46691.23"/>
    <n v="0"/>
    <n v="60"/>
    <x v="0"/>
  </r>
  <r>
    <n v="920"/>
    <x v="175"/>
    <x v="2"/>
    <x v="5"/>
    <x v="4"/>
    <x v="0"/>
    <x v="0"/>
    <s v="Tombouctou"/>
    <n v="16.777251"/>
    <n v="-3.0063499999999999"/>
    <s v="Yes"/>
    <n v="80"/>
    <n v="100"/>
    <n v="180"/>
    <x v="0"/>
    <n v="45305.120000000003"/>
    <n v="45305.120000000003"/>
    <n v="0"/>
    <n v="20"/>
    <x v="0"/>
  </r>
  <r>
    <n v="921"/>
    <x v="71"/>
    <x v="0"/>
    <x v="2"/>
    <x v="1"/>
    <x v="3"/>
    <x v="0"/>
    <s v="Tombouctou"/>
    <n v="16.777251"/>
    <n v="-3.0063499999999999"/>
    <s v="Yes"/>
    <n v="7108"/>
    <n v="6382"/>
    <n v="13490"/>
    <x v="3"/>
    <n v="47132.11"/>
    <n v="47132.11"/>
    <n v="0"/>
    <n v="-726"/>
    <x v="0"/>
  </r>
  <r>
    <n v="922"/>
    <x v="131"/>
    <x v="0"/>
    <x v="5"/>
    <x v="4"/>
    <x v="3"/>
    <x v="0"/>
    <s v="Tombouctou"/>
    <n v="16.777251"/>
    <n v="-3.0063499999999999"/>
    <s v="Yes"/>
    <n v="720"/>
    <n v="780"/>
    <n v="1500"/>
    <x v="0"/>
    <n v="46266.94"/>
    <n v="46266.94"/>
    <n v="0"/>
    <n v="60"/>
    <x v="0"/>
  </r>
  <r>
    <n v="923"/>
    <x v="258"/>
    <x v="1"/>
    <x v="1"/>
    <x v="1"/>
    <x v="3"/>
    <x v="0"/>
    <s v="Tombouctou"/>
    <n v="16.777251"/>
    <n v="-3.0063499999999999"/>
    <s v="Yes"/>
    <n v="4825"/>
    <n v="5425"/>
    <n v="10250"/>
    <x v="7"/>
    <n v="41527.769999999997"/>
    <n v="41527.769999999997"/>
    <n v="0"/>
    <n v="600"/>
    <x v="0"/>
  </r>
  <r>
    <n v="924"/>
    <x v="319"/>
    <x v="1"/>
    <x v="4"/>
    <x v="1"/>
    <x v="0"/>
    <x v="0"/>
    <s v="Tombouctou"/>
    <n v="16.777251"/>
    <n v="-3.0063499999999999"/>
    <s v="Yes"/>
    <n v="7"/>
    <n v="3"/>
    <n v="10"/>
    <x v="7"/>
    <n v="34382.51"/>
    <n v="27506.01"/>
    <n v="-6876.5000000000036"/>
    <n v="-4"/>
    <x v="0"/>
  </r>
  <r>
    <n v="926"/>
    <x v="196"/>
    <x v="0"/>
    <x v="4"/>
    <x v="1"/>
    <x v="0"/>
    <x v="0"/>
    <s v="Tombouctou"/>
    <n v="16.777251"/>
    <n v="-3.0063499999999999"/>
    <s v="Yes"/>
    <n v="20"/>
    <n v="5"/>
    <n v="25"/>
    <x v="7"/>
    <n v="8478.4599999999991"/>
    <n v="8478.4599999999991"/>
    <n v="0"/>
    <n v="-15"/>
    <x v="0"/>
  </r>
  <r>
    <n v="927"/>
    <x v="320"/>
    <x v="1"/>
    <x v="5"/>
    <x v="1"/>
    <x v="0"/>
    <x v="0"/>
    <s v="Tombouctou"/>
    <n v="16.777251"/>
    <n v="-3.0063499999999999"/>
    <s v="Yes"/>
    <n v="50"/>
    <n v="50"/>
    <n v="100"/>
    <x v="7"/>
    <n v="17804.759999999998"/>
    <n v="17804.759999999998"/>
    <n v="0"/>
    <n v="0"/>
    <x v="0"/>
  </r>
  <r>
    <n v="928"/>
    <x v="192"/>
    <x v="0"/>
    <x v="1"/>
    <x v="1"/>
    <x v="3"/>
    <x v="0"/>
    <s v="Tombouctou"/>
    <n v="16.777251"/>
    <n v="-3.0063499999999999"/>
    <s v="Yes"/>
    <n v="340"/>
    <n v="380"/>
    <n v="720"/>
    <x v="7"/>
    <n v="28542.62"/>
    <n v="28542.62"/>
    <n v="0"/>
    <n v="40"/>
    <x v="0"/>
  </r>
  <r>
    <n v="929"/>
    <x v="98"/>
    <x v="3"/>
    <x v="1"/>
    <x v="1"/>
    <x v="2"/>
    <x v="0"/>
    <s v="Menaka"/>
    <n v="15.917094000000001"/>
    <n v="2.4006569999999998"/>
    <s v="Yes"/>
    <n v="950"/>
    <n v="1050"/>
    <n v="2000"/>
    <x v="7"/>
    <n v="33646.03"/>
    <n v="26916.83"/>
    <n v="-6729.1999999999971"/>
    <n v="100"/>
    <x v="0"/>
  </r>
  <r>
    <n v="930"/>
    <x v="98"/>
    <x v="3"/>
    <x v="1"/>
    <x v="1"/>
    <x v="2"/>
    <x v="0"/>
    <s v="Menaka"/>
    <n v="15.917094000000001"/>
    <n v="2.4006569999999998"/>
    <s v="Yes"/>
    <n v="10000"/>
    <n v="10100"/>
    <n v="20100"/>
    <x v="7"/>
    <n v="33646.03"/>
    <n v="26916.83"/>
    <n v="-6729.1999999999971"/>
    <n v="100"/>
    <x v="0"/>
  </r>
  <r>
    <n v="931"/>
    <x v="98"/>
    <x v="3"/>
    <x v="1"/>
    <x v="1"/>
    <x v="2"/>
    <x v="0"/>
    <s v="Menaka"/>
    <n v="15.917094000000001"/>
    <n v="2.4006569999999998"/>
    <s v="Yes"/>
    <n v="1000"/>
    <n v="1020"/>
    <n v="2020"/>
    <x v="7"/>
    <n v="33646.03"/>
    <n v="26916.83"/>
    <n v="-6729.1999999999971"/>
    <n v="20"/>
    <x v="0"/>
  </r>
  <r>
    <n v="932"/>
    <x v="98"/>
    <x v="3"/>
    <x v="1"/>
    <x v="1"/>
    <x v="2"/>
    <x v="0"/>
    <s v="Menaka"/>
    <n v="15.917094000000001"/>
    <n v="2.4006569999999998"/>
    <s v="Yes"/>
    <n v="1200"/>
    <n v="1800"/>
    <n v="3000"/>
    <x v="7"/>
    <n v="41039.61"/>
    <n v="32831.69"/>
    <n v="-8207.9199999999983"/>
    <n v="600"/>
    <x v="0"/>
  </r>
  <r>
    <n v="933"/>
    <x v="321"/>
    <x v="1"/>
    <x v="1"/>
    <x v="1"/>
    <x v="2"/>
    <x v="0"/>
    <s v="Mopti"/>
    <n v="14.4437"/>
    <n v="-4.0122"/>
    <s v="Yes"/>
    <n v="85"/>
    <n v="15"/>
    <n v="100"/>
    <x v="2"/>
    <n v="40075.58"/>
    <n v="40075.58"/>
    <n v="0"/>
    <n v="-70"/>
    <x v="0"/>
  </r>
  <r>
    <n v="934"/>
    <x v="322"/>
    <x v="1"/>
    <x v="1"/>
    <x v="1"/>
    <x v="2"/>
    <x v="0"/>
    <s v="Mopti"/>
    <n v="14.4437"/>
    <n v="-4.0122"/>
    <s v="Yes"/>
    <n v="8120"/>
    <n v="8720"/>
    <n v="16840"/>
    <x v="0"/>
    <n v="45218.28"/>
    <n v="45218.28"/>
    <n v="0"/>
    <n v="600"/>
    <x v="0"/>
  </r>
  <r>
    <n v="935"/>
    <x v="323"/>
    <x v="1"/>
    <x v="1"/>
    <x v="2"/>
    <x v="2"/>
    <x v="0"/>
    <s v="Mopti"/>
    <n v="14.317017"/>
    <n v="-4.063904"/>
    <s v="Yes"/>
    <n v="1100"/>
    <n v="70"/>
    <n v="1170"/>
    <x v="2"/>
    <n v="36756.29"/>
    <n v="36756.29"/>
    <n v="0"/>
    <n v="-1030"/>
    <x v="0"/>
  </r>
  <r>
    <n v="936"/>
    <x v="233"/>
    <x v="1"/>
    <x v="1"/>
    <x v="1"/>
    <x v="2"/>
    <x v="0"/>
    <s v="Mopti"/>
    <n v="14.500299999999999"/>
    <n v="-3.16222"/>
    <s v="Yes"/>
    <n v="374"/>
    <n v="437"/>
    <n v="811"/>
    <x v="3"/>
    <n v="48791.03"/>
    <n v="48791.03"/>
    <n v="0"/>
    <n v="63"/>
    <x v="0"/>
  </r>
  <r>
    <n v="937"/>
    <x v="127"/>
    <x v="0"/>
    <x v="2"/>
    <x v="2"/>
    <x v="2"/>
    <x v="0"/>
    <s v="Mopti"/>
    <n v="14.952500000000001"/>
    <n v="-3.9270999999999998"/>
    <s v="Yes"/>
    <n v="200"/>
    <n v="104"/>
    <n v="304"/>
    <x v="2"/>
    <n v="32105.040000000001"/>
    <n v="32105.040000000001"/>
    <n v="0"/>
    <n v="-96"/>
    <x v="0"/>
  </r>
  <r>
    <n v="938"/>
    <x v="4"/>
    <x v="1"/>
    <x v="1"/>
    <x v="1"/>
    <x v="2"/>
    <x v="0"/>
    <s v="Mopti"/>
    <n v="14.952500000000001"/>
    <n v="-3.9270999999999998"/>
    <s v="Yes"/>
    <n v="325"/>
    <n v="373"/>
    <n v="698"/>
    <x v="3"/>
    <n v="42240.38"/>
    <n v="42240.38"/>
    <n v="0"/>
    <n v="48"/>
    <x v="0"/>
  </r>
  <r>
    <n v="939"/>
    <x v="324"/>
    <x v="1"/>
    <x v="1"/>
    <x v="1"/>
    <x v="2"/>
    <x v="0"/>
    <s v="Mopti"/>
    <n v="14.137040000000001"/>
    <n v="-2.5866899999999999"/>
    <s v="Yes"/>
    <n v="415"/>
    <n v="359"/>
    <n v="774"/>
    <x v="3"/>
    <n v="40709.410000000003"/>
    <n v="40709.410000000003"/>
    <n v="0"/>
    <n v="-56"/>
    <x v="0"/>
  </r>
  <r>
    <n v="940"/>
    <x v="325"/>
    <x v="1"/>
    <x v="1"/>
    <x v="1"/>
    <x v="2"/>
    <x v="0"/>
    <s v="Mopti"/>
    <n v="14.0754"/>
    <n v="-3.2332000000000001"/>
    <s v="Yes"/>
    <n v="255"/>
    <n v="279"/>
    <n v="534"/>
    <x v="3"/>
    <n v="41737.71"/>
    <n v="41737.71"/>
    <n v="0"/>
    <n v="24"/>
    <x v="0"/>
  </r>
  <r>
    <n v="941"/>
    <x v="326"/>
    <x v="1"/>
    <x v="1"/>
    <x v="1"/>
    <x v="2"/>
    <x v="0"/>
    <s v="Mopti"/>
    <n v="14.010300000000001"/>
    <n v="-4.1352000000000002"/>
    <s v="Yes"/>
    <n v="13"/>
    <n v="2"/>
    <n v="15"/>
    <x v="6"/>
    <n v="49186.36"/>
    <n v="49186.36"/>
    <n v="0"/>
    <n v="-11"/>
    <x v="0"/>
  </r>
  <r>
    <n v="942"/>
    <x v="327"/>
    <x v="1"/>
    <x v="1"/>
    <x v="1"/>
    <x v="2"/>
    <x v="0"/>
    <s v="Mopti"/>
    <n v="14.515877"/>
    <n v="-4.0975780000000004"/>
    <s v="Yes"/>
    <n v="17"/>
    <n v="10"/>
    <n v="27"/>
    <x v="2"/>
    <n v="46033.38"/>
    <n v="46033.38"/>
    <n v="0"/>
    <n v="-7"/>
    <x v="0"/>
  </r>
  <r>
    <n v="943"/>
    <x v="317"/>
    <x v="1"/>
    <x v="1"/>
    <x v="1"/>
    <x v="2"/>
    <x v="0"/>
    <s v="Mopti"/>
    <n v="14.515877"/>
    <n v="-4.0975780000000004"/>
    <s v="Yes"/>
    <n v="722"/>
    <n v="768"/>
    <n v="1490"/>
    <x v="3"/>
    <n v="44446.85"/>
    <n v="44446.85"/>
    <n v="0"/>
    <n v="46"/>
    <x v="0"/>
  </r>
  <r>
    <n v="944"/>
    <x v="328"/>
    <x v="1"/>
    <x v="1"/>
    <x v="1"/>
    <x v="2"/>
    <x v="0"/>
    <s v="Mopti"/>
    <n v="15.286372999999999"/>
    <n v="-1.703668"/>
    <s v="Yes"/>
    <n v="21"/>
    <m/>
    <m/>
    <x v="6"/>
    <n v="40589.15"/>
    <n v="40589.15"/>
    <n v="0"/>
    <n v="-21"/>
    <x v="0"/>
  </r>
  <r>
    <n v="945"/>
    <x v="329"/>
    <x v="1"/>
    <x v="1"/>
    <x v="1"/>
    <x v="2"/>
    <x v="0"/>
    <s v="Mopti"/>
    <n v="15.00154"/>
    <n v="-2.57172"/>
    <s v="Yes"/>
    <n v="28"/>
    <n v="2"/>
    <n v="30"/>
    <x v="6"/>
    <n v="46784.67"/>
    <n v="46784.67"/>
    <n v="0"/>
    <n v="-26"/>
    <x v="0"/>
  </r>
  <r>
    <n v="946"/>
    <x v="159"/>
    <x v="1"/>
    <x v="0"/>
    <x v="1"/>
    <x v="0"/>
    <x v="0"/>
    <s v="Mopti"/>
    <n v="14.304500000000001"/>
    <n v="-4.0545"/>
    <s v="Yes"/>
    <m/>
    <n v="53"/>
    <m/>
    <x v="1"/>
    <n v="46572.62"/>
    <n v="46572.62"/>
    <n v="0"/>
    <n v="53"/>
    <x v="0"/>
  </r>
  <r>
    <n v="947"/>
    <x v="117"/>
    <x v="0"/>
    <x v="1"/>
    <x v="1"/>
    <x v="2"/>
    <x v="0"/>
    <s v="Mopti"/>
    <n v="14.13"/>
    <n v="-4.2300000000000004"/>
    <s v="Yes"/>
    <n v="120"/>
    <m/>
    <m/>
    <x v="6"/>
    <n v="22272.25"/>
    <n v="22272.25"/>
    <n v="0"/>
    <n v="-120"/>
    <x v="0"/>
  </r>
  <r>
    <n v="948"/>
    <x v="214"/>
    <x v="1"/>
    <x v="1"/>
    <x v="1"/>
    <x v="2"/>
    <x v="0"/>
    <s v="Mopti"/>
    <n v="13.51"/>
    <n v="-4.18"/>
    <s v="Yes"/>
    <n v="299"/>
    <n v="593"/>
    <n v="892"/>
    <x v="3"/>
    <n v="45409.15"/>
    <n v="45409.15"/>
    <n v="0"/>
    <n v="294"/>
    <x v="0"/>
  </r>
  <r>
    <n v="949"/>
    <x v="159"/>
    <x v="1"/>
    <x v="1"/>
    <x v="1"/>
    <x v="2"/>
    <x v="0"/>
    <s v="Mopti"/>
    <n v="14.54"/>
    <n v="-4.9000000000000004"/>
    <s v="Yes"/>
    <n v="1062"/>
    <n v="781"/>
    <n v="1843"/>
    <x v="0"/>
    <n v="40623.69"/>
    <n v="40623.69"/>
    <n v="0"/>
    <n v="-281"/>
    <x v="0"/>
  </r>
  <r>
    <n v="950"/>
    <x v="330"/>
    <x v="1"/>
    <x v="1"/>
    <x v="1"/>
    <x v="2"/>
    <x v="0"/>
    <s v="Mopti"/>
    <n v="14.048999999999999"/>
    <n v="-4.0179999999999998"/>
    <s v="Yes"/>
    <n v="441"/>
    <n v="280"/>
    <n v="721"/>
    <x v="3"/>
    <n v="35423.94"/>
    <n v="35423.94"/>
    <n v="0"/>
    <n v="-161"/>
    <x v="0"/>
  </r>
  <r>
    <n v="951"/>
    <x v="331"/>
    <x v="1"/>
    <x v="1"/>
    <x v="1"/>
    <x v="5"/>
    <x v="0"/>
    <s v="Mopti"/>
    <n v="13.543549000000001"/>
    <n v="-4.33446"/>
    <s v="Yes"/>
    <n v="48"/>
    <n v="52"/>
    <n v="100"/>
    <x v="0"/>
    <n v="47345.04"/>
    <n v="47345.04"/>
    <n v="0"/>
    <n v="4"/>
    <x v="0"/>
  </r>
  <r>
    <n v="952"/>
    <x v="308"/>
    <x v="1"/>
    <x v="1"/>
    <x v="1"/>
    <x v="2"/>
    <x v="0"/>
    <s v="Mopti"/>
    <n v="14.13"/>
    <n v="-4.2300000000000004"/>
    <s v="Yes"/>
    <n v="27"/>
    <n v="5"/>
    <n v="32"/>
    <x v="2"/>
    <n v="46785"/>
    <n v="46785"/>
    <n v="0"/>
    <n v="-22"/>
    <x v="0"/>
  </r>
  <r>
    <n v="953"/>
    <x v="332"/>
    <x v="1"/>
    <x v="1"/>
    <x v="1"/>
    <x v="2"/>
    <x v="0"/>
    <s v="Mopti"/>
    <n v="14.13"/>
    <n v="-4.2300000000000004"/>
    <s v="Yes"/>
    <n v="319"/>
    <n v="294"/>
    <n v="613"/>
    <x v="3"/>
    <n v="47014.400000000001"/>
    <n v="47014.400000000001"/>
    <n v="0"/>
    <n v="-25"/>
    <x v="0"/>
  </r>
  <r>
    <n v="954"/>
    <x v="333"/>
    <x v="1"/>
    <x v="1"/>
    <x v="1"/>
    <x v="2"/>
    <x v="0"/>
    <s v="Mopti"/>
    <n v="13.51"/>
    <n v="-4.18"/>
    <s v="Yes"/>
    <n v="1123"/>
    <n v="2517"/>
    <n v="3640"/>
    <x v="0"/>
    <n v="46159.76"/>
    <n v="46159.76"/>
    <n v="0"/>
    <n v="1394"/>
    <x v="0"/>
  </r>
  <r>
    <n v="955"/>
    <x v="225"/>
    <x v="1"/>
    <x v="1"/>
    <x v="1"/>
    <x v="2"/>
    <x v="0"/>
    <s v="Mopti"/>
    <n v="14.3927"/>
    <n v="-6.0023999999999997"/>
    <s v="Yes"/>
    <n v="410"/>
    <n v="377"/>
    <n v="787"/>
    <x v="3"/>
    <n v="46508.47"/>
    <n v="46508.47"/>
    <n v="0"/>
    <n v="-33"/>
    <x v="0"/>
  </r>
  <r>
    <n v="956"/>
    <x v="225"/>
    <x v="1"/>
    <x v="1"/>
    <x v="1"/>
    <x v="2"/>
    <x v="0"/>
    <s v="Mopti"/>
    <n v="14.5464"/>
    <n v="-4.9062999999999999"/>
    <s v="Yes"/>
    <n v="0"/>
    <n v="0"/>
    <n v="0"/>
    <x v="0"/>
    <n v="45833.87"/>
    <n v="45833.87"/>
    <n v="0"/>
    <n v="0"/>
    <x v="0"/>
  </r>
  <r>
    <n v="957"/>
    <x v="334"/>
    <x v="1"/>
    <x v="1"/>
    <x v="1"/>
    <x v="2"/>
    <x v="0"/>
    <s v="Mopti"/>
    <n v="14.5464"/>
    <n v="-4.9062999999999999"/>
    <s v="Yes"/>
    <n v="1041"/>
    <n v="724"/>
    <n v="1765"/>
    <x v="3"/>
    <n v="44399.88"/>
    <n v="44399.88"/>
    <n v="0"/>
    <n v="-317"/>
    <x v="0"/>
  </r>
  <r>
    <n v="958"/>
    <x v="335"/>
    <x v="1"/>
    <x v="1"/>
    <x v="1"/>
    <x v="2"/>
    <x v="0"/>
    <s v="Mopti"/>
    <n v="14.49"/>
    <n v="-4.18"/>
    <s v="Yes"/>
    <n v="487"/>
    <n v="281"/>
    <n v="768"/>
    <x v="3"/>
    <n v="35750.050000000003"/>
    <n v="35750.050000000003"/>
    <n v="0"/>
    <n v="-206"/>
    <x v="0"/>
  </r>
  <r>
    <n v="959"/>
    <x v="195"/>
    <x v="1"/>
    <x v="2"/>
    <x v="2"/>
    <x v="2"/>
    <x v="0"/>
    <s v="Mopti"/>
    <n v="15.380990000000001"/>
    <n v="-3.033191"/>
    <s v="Yes"/>
    <n v="150"/>
    <n v="70"/>
    <n v="220"/>
    <x v="2"/>
    <n v="37005.79"/>
    <n v="37005.79"/>
    <n v="0"/>
    <n v="-80"/>
    <x v="0"/>
  </r>
  <r>
    <n v="960"/>
    <x v="103"/>
    <x v="1"/>
    <x v="1"/>
    <x v="1"/>
    <x v="2"/>
    <x v="0"/>
    <s v="Mopti"/>
    <n v="15.380990000000001"/>
    <n v="-3.033191"/>
    <s v="Yes"/>
    <n v="1500"/>
    <n v="150"/>
    <n v="1650"/>
    <x v="2"/>
    <n v="38855.89"/>
    <n v="38855.89"/>
    <n v="0"/>
    <n v="-1350"/>
    <x v="0"/>
  </r>
  <r>
    <n v="961"/>
    <x v="336"/>
    <x v="1"/>
    <x v="0"/>
    <x v="1"/>
    <x v="3"/>
    <x v="0"/>
    <s v="Ansongo"/>
    <n v="15.562200000000001"/>
    <n v="1.2909999999999999"/>
    <s v="Yes"/>
    <n v="170"/>
    <n v="190"/>
    <n v="360"/>
    <x v="0"/>
    <n v="50000"/>
    <n v="50000"/>
    <n v="0"/>
    <n v="20"/>
    <x v="0"/>
  </r>
  <r>
    <n v="962"/>
    <x v="337"/>
    <x v="1"/>
    <x v="1"/>
    <x v="2"/>
    <x v="2"/>
    <x v="0"/>
    <s v="Gao"/>
    <n v="16.15663"/>
    <n v="2.4506E-2"/>
    <s v="No"/>
    <n v="900"/>
    <n v="80"/>
    <n v="980"/>
    <x v="2"/>
    <n v="50000"/>
    <n v="50000"/>
    <n v="0"/>
    <n v="-820"/>
    <x v="0"/>
  </r>
  <r>
    <n v="963"/>
    <x v="227"/>
    <x v="1"/>
    <x v="1"/>
    <x v="1"/>
    <x v="2"/>
    <x v="0"/>
    <s v="Gao"/>
    <n v="16.288512000000001"/>
    <n v="0.24102999999999999"/>
    <s v="No"/>
    <n v="100"/>
    <n v="420"/>
    <n v="520"/>
    <x v="1"/>
    <n v="37352.57"/>
    <n v="37352.57"/>
    <n v="0"/>
    <n v="320"/>
    <x v="0"/>
  </r>
  <r>
    <n v="964"/>
    <x v="338"/>
    <x v="1"/>
    <x v="0"/>
    <x v="3"/>
    <x v="1"/>
    <x v="0"/>
    <s v="Gao"/>
    <n v="16.263932"/>
    <n v="-2.7696999999999999E-2"/>
    <s v="Yes"/>
    <n v="3500"/>
    <n v="4000"/>
    <n v="7500"/>
    <x v="3"/>
    <n v="46308.23"/>
    <n v="46308.23"/>
    <n v="0"/>
    <n v="500"/>
    <x v="0"/>
  </r>
  <r>
    <n v="965"/>
    <x v="177"/>
    <x v="1"/>
    <x v="1"/>
    <x v="1"/>
    <x v="2"/>
    <x v="0"/>
    <s v="Gao"/>
    <n v="16.144570000000002"/>
    <n v="2.7470000000000001E-2"/>
    <s v="No"/>
    <n v="286"/>
    <n v="300"/>
    <n v="586"/>
    <x v="3"/>
    <n v="46340.27"/>
    <n v="46340.27"/>
    <n v="0"/>
    <n v="14"/>
    <x v="0"/>
  </r>
  <r>
    <n v="966"/>
    <x v="339"/>
    <x v="1"/>
    <x v="0"/>
    <x v="0"/>
    <x v="1"/>
    <x v="0"/>
    <s v="Gao"/>
    <n v="16.144570000000002"/>
    <n v="2.7470000000000001E-2"/>
    <s v="Yes"/>
    <n v="40000"/>
    <n v="60000"/>
    <n v="100000"/>
    <x v="0"/>
    <n v="47362.69"/>
    <n v="47362.69"/>
    <n v="0"/>
    <n v="20000"/>
    <x v="0"/>
  </r>
  <r>
    <n v="967"/>
    <x v="340"/>
    <x v="1"/>
    <x v="0"/>
    <x v="1"/>
    <x v="0"/>
    <x v="0"/>
    <s v="Gao"/>
    <n v="19.5715"/>
    <n v="0.2056"/>
    <s v="No"/>
    <n v="31"/>
    <n v="15"/>
    <n v="46"/>
    <x v="4"/>
    <n v="46289.26"/>
    <n v="46289.26"/>
    <n v="0"/>
    <n v="-16"/>
    <x v="0"/>
  </r>
  <r>
    <n v="968"/>
    <x v="341"/>
    <x v="2"/>
    <x v="1"/>
    <x v="1"/>
    <x v="2"/>
    <x v="0"/>
    <s v="Gao"/>
    <n v="19.5715"/>
    <n v="0.2056"/>
    <s v="No"/>
    <n v="1100"/>
    <n v="1050"/>
    <n v="2150"/>
    <x v="3"/>
    <n v="43578.33"/>
    <n v="43578.33"/>
    <n v="0"/>
    <n v="-50"/>
    <x v="0"/>
  </r>
  <r>
    <n v="969"/>
    <x v="342"/>
    <x v="1"/>
    <x v="1"/>
    <x v="1"/>
    <x v="2"/>
    <x v="0"/>
    <s v="Gao"/>
    <n v="16.263932"/>
    <n v="-2.7696999999999999E-2"/>
    <s v="No"/>
    <n v="28"/>
    <n v="14"/>
    <n v="42"/>
    <x v="3"/>
    <n v="43578.33"/>
    <n v="43578.33"/>
    <n v="0"/>
    <n v="-14"/>
    <x v="0"/>
  </r>
  <r>
    <n v="970"/>
    <x v="343"/>
    <x v="4"/>
    <x v="4"/>
    <x v="2"/>
    <x v="0"/>
    <x v="0"/>
    <s v="Gao"/>
    <n v="16.161799999999999"/>
    <n v="2.4E-2"/>
    <s v="No"/>
    <n v="0"/>
    <n v="2500"/>
    <n v="2500"/>
    <x v="1"/>
    <n v="44925.29"/>
    <n v="44925.29"/>
    <n v="0"/>
    <n v="2500"/>
    <x v="0"/>
  </r>
  <r>
    <n v="971"/>
    <x v="325"/>
    <x v="1"/>
    <x v="1"/>
    <x v="1"/>
    <x v="2"/>
    <x v="0"/>
    <s v="Gao"/>
    <n v="16.191700000000001"/>
    <n v="1.3979999999999999E-2"/>
    <s v="No"/>
    <n v="15"/>
    <n v="0"/>
    <n v="15"/>
    <x v="2"/>
    <n v="44646.64"/>
    <n v="44646.64"/>
    <n v="0"/>
    <n v="-15"/>
    <x v="0"/>
  </r>
  <r>
    <n v="972"/>
    <x v="98"/>
    <x v="3"/>
    <x v="0"/>
    <x v="1"/>
    <x v="0"/>
    <x v="0"/>
    <s v="Gao"/>
    <n v="16.191700000000001"/>
    <n v="1.3979999999999999E-2"/>
    <s v="No"/>
    <n v="500"/>
    <n v="70"/>
    <n v="570"/>
    <x v="0"/>
    <n v="45989.84"/>
    <n v="45989.84"/>
    <n v="0"/>
    <n v="-430"/>
    <x v="0"/>
  </r>
  <r>
    <n v="973"/>
    <x v="98"/>
    <x v="3"/>
    <x v="0"/>
    <x v="1"/>
    <x v="0"/>
    <x v="0"/>
    <s v="Gao"/>
    <n v="16.191700000000001"/>
    <n v="1.3979999999999999E-2"/>
    <s v="No"/>
    <n v="0"/>
    <n v="44"/>
    <n v="44"/>
    <x v="1"/>
    <n v="42628.67"/>
    <n v="42628.67"/>
    <n v="0"/>
    <n v="44"/>
    <x v="0"/>
  </r>
  <r>
    <n v="974"/>
    <x v="276"/>
    <x v="1"/>
    <x v="1"/>
    <x v="1"/>
    <x v="2"/>
    <x v="0"/>
    <s v="Aguelhok"/>
    <n v="19.464203999999999"/>
    <n v="0.85078500000000001"/>
    <s v="Yes"/>
    <n v="1000"/>
    <n v="2000"/>
    <n v="3000"/>
    <x v="0"/>
    <n v="34188.71"/>
    <n v="34188.71"/>
    <n v="0"/>
    <n v="1000"/>
    <x v="0"/>
  </r>
  <r>
    <n v="975"/>
    <x v="243"/>
    <x v="1"/>
    <x v="1"/>
    <x v="1"/>
    <x v="3"/>
    <x v="0"/>
    <s v="Kidal"/>
    <n v="19.035827000000001"/>
    <n v="0.59375"/>
    <s v="Yes"/>
    <n v="900"/>
    <n v="1100"/>
    <n v="2000"/>
    <x v="0"/>
    <n v="27726.55"/>
    <n v="27726.55"/>
    <n v="0"/>
    <n v="200"/>
    <x v="0"/>
  </r>
  <r>
    <n v="976"/>
    <x v="344"/>
    <x v="1"/>
    <x v="0"/>
    <x v="1"/>
    <x v="0"/>
    <x v="0"/>
    <s v="Kidal"/>
    <n v="18.266739999999999"/>
    <n v="1.2418199999999999"/>
    <s v="Yes"/>
    <n v="0"/>
    <n v="260"/>
    <n v="260"/>
    <x v="1"/>
    <n v="30930.31"/>
    <n v="30930.31"/>
    <n v="0"/>
    <n v="260"/>
    <x v="0"/>
  </r>
  <r>
    <n v="977"/>
    <x v="345"/>
    <x v="2"/>
    <x v="1"/>
    <x v="1"/>
    <x v="3"/>
    <x v="0"/>
    <s v="Kidal"/>
    <n v="18.934000000000001"/>
    <n v="1.2355"/>
    <s v="Yes"/>
    <n v="250"/>
    <n v="350"/>
    <n v="600"/>
    <x v="0"/>
    <n v="25830.84"/>
    <n v="25830.84"/>
    <n v="0"/>
    <n v="100"/>
    <x v="0"/>
  </r>
  <r>
    <n v="978"/>
    <x v="346"/>
    <x v="1"/>
    <x v="0"/>
    <x v="4"/>
    <x v="0"/>
    <x v="0"/>
    <s v="Kidal"/>
    <n v="18.062799999999999"/>
    <n v="1.394204"/>
    <s v="Yes"/>
    <n v="0"/>
    <n v="45"/>
    <n v="45"/>
    <x v="1"/>
    <n v="25474.14"/>
    <n v="25474.14"/>
    <n v="0"/>
    <n v="45"/>
    <x v="0"/>
  </r>
  <r>
    <n v="979"/>
    <x v="22"/>
    <x v="1"/>
    <x v="0"/>
    <x v="2"/>
    <x v="0"/>
    <x v="0"/>
    <s v="Kidal"/>
    <n v="18.262411"/>
    <n v="1.2448030000000001"/>
    <s v="Yes"/>
    <n v="0"/>
    <n v="40"/>
    <n v="40"/>
    <x v="1"/>
    <n v="27989.78"/>
    <n v="27989.78"/>
    <n v="0"/>
    <n v="40"/>
    <x v="0"/>
  </r>
  <r>
    <n v="980"/>
    <x v="280"/>
    <x v="1"/>
    <x v="0"/>
    <x v="2"/>
    <x v="0"/>
    <x v="0"/>
    <s v="Kidal"/>
    <n v="18.2651"/>
    <n v="1.2407999999999999"/>
    <s v="Yes"/>
    <n v="0"/>
    <n v="70"/>
    <n v="70"/>
    <x v="1"/>
    <n v="26385.43"/>
    <n v="26385.43"/>
    <n v="0"/>
    <n v="70"/>
    <x v="0"/>
  </r>
  <r>
    <n v="981"/>
    <x v="347"/>
    <x v="1"/>
    <x v="1"/>
    <x v="1"/>
    <x v="3"/>
    <x v="0"/>
    <s v="Kidal"/>
    <n v="18.500900000000001"/>
    <n v="1.4858"/>
    <s v="Yes"/>
    <n v="2700"/>
    <n v="3300"/>
    <n v="6000"/>
    <x v="0"/>
    <n v="31326.35"/>
    <n v="31326.35"/>
    <n v="0"/>
    <n v="600"/>
    <x v="0"/>
  </r>
  <r>
    <n v="982"/>
    <x v="257"/>
    <x v="1"/>
    <x v="1"/>
    <x v="1"/>
    <x v="3"/>
    <x v="0"/>
    <s v="Kidal"/>
    <n v="18.463850000000001"/>
    <n v="1.33073"/>
    <s v="Yes"/>
    <n v="80"/>
    <n v="220"/>
    <n v="300"/>
    <x v="0"/>
    <n v="26280.26"/>
    <n v="26280.26"/>
    <n v="0"/>
    <n v="140"/>
    <x v="0"/>
  </r>
  <r>
    <n v="983"/>
    <x v="348"/>
    <x v="1"/>
    <x v="1"/>
    <x v="1"/>
    <x v="3"/>
    <x v="0"/>
    <s v="Kidal"/>
    <n v="19.17999"/>
    <n v="1.08524"/>
    <s v="Yes"/>
    <n v="1200"/>
    <n v="800"/>
    <n v="2000"/>
    <x v="0"/>
    <n v="25740.959999999999"/>
    <n v="25740.959999999999"/>
    <n v="0"/>
    <n v="-400"/>
    <x v="0"/>
  </r>
  <r>
    <n v="984"/>
    <x v="281"/>
    <x v="1"/>
    <x v="0"/>
    <x v="2"/>
    <x v="0"/>
    <x v="0"/>
    <s v="Aguelhok"/>
    <n v="19.275573000000001"/>
    <n v="0.51233499999999998"/>
    <s v="Yes"/>
    <n v="0"/>
    <n v="40"/>
    <n v="40"/>
    <x v="1"/>
    <n v="23414.76"/>
    <n v="23414.76"/>
    <n v="0"/>
    <n v="40"/>
    <x v="0"/>
  </r>
  <r>
    <n v="985"/>
    <x v="239"/>
    <x v="0"/>
    <x v="2"/>
    <x v="2"/>
    <x v="0"/>
    <x v="0"/>
    <s v="Tessalit"/>
    <n v="20.201153000000001"/>
    <n v="1.2262"/>
    <s v="Yes"/>
    <n v="190"/>
    <n v="210"/>
    <n v="400"/>
    <x v="0"/>
    <n v="46019.78"/>
    <n v="46019.78"/>
    <n v="0"/>
    <n v="20"/>
    <x v="0"/>
  </r>
  <r>
    <n v="986"/>
    <x v="73"/>
    <x v="0"/>
    <x v="1"/>
    <x v="1"/>
    <x v="3"/>
    <x v="0"/>
    <s v="Kidal"/>
    <n v="18.027899999999999"/>
    <n v="1.3652"/>
    <s v="Yes"/>
    <n v="113"/>
    <n v="87"/>
    <n v="200"/>
    <x v="3"/>
    <n v="10058.14"/>
    <n v="10058.14"/>
    <n v="0"/>
    <n v="-26"/>
    <x v="0"/>
  </r>
  <r>
    <n v="987"/>
    <x v="276"/>
    <x v="1"/>
    <x v="0"/>
    <x v="1"/>
    <x v="3"/>
    <x v="0"/>
    <s v="Kidal"/>
    <n v="18.02562"/>
    <n v="0.36298000000000002"/>
    <s v="Yes"/>
    <n v="0"/>
    <n v="374"/>
    <n v="374"/>
    <x v="1"/>
    <n v="16837.21"/>
    <n v="16837.21"/>
    <n v="0"/>
    <n v="374"/>
    <x v="0"/>
  </r>
  <r>
    <n v="988"/>
    <x v="26"/>
    <x v="1"/>
    <x v="0"/>
    <x v="2"/>
    <x v="0"/>
    <x v="0"/>
    <s v="Kidal"/>
    <n v="18.262502000000001"/>
    <n v="0.24575900000000001"/>
    <s v="Yes"/>
    <n v="0"/>
    <n v="90"/>
    <n v="90"/>
    <x v="1"/>
    <n v="23392.29"/>
    <n v="23392.29"/>
    <n v="0"/>
    <n v="90"/>
    <x v="0"/>
  </r>
  <r>
    <n v="989"/>
    <x v="324"/>
    <x v="1"/>
    <x v="0"/>
    <x v="2"/>
    <x v="0"/>
    <x v="0"/>
    <s v="Kidal"/>
    <n v="18.264856000000002"/>
    <n v="1.2597400000000001"/>
    <s v="Yes"/>
    <n v="0"/>
    <n v="25"/>
    <n v="25"/>
    <x v="4"/>
    <n v="29211.64"/>
    <n v="29211.64"/>
    <n v="0"/>
    <n v="25"/>
    <x v="0"/>
  </r>
  <r>
    <n v="990"/>
    <x v="214"/>
    <x v="1"/>
    <x v="0"/>
    <x v="2"/>
    <x v="0"/>
    <x v="0"/>
    <s v="Tessalit"/>
    <n v="20.201153000000001"/>
    <n v="1.2262"/>
    <s v="Yes"/>
    <n v="0"/>
    <n v="36"/>
    <n v="36"/>
    <x v="1"/>
    <n v="22689.77"/>
    <n v="22689.77"/>
    <n v="0"/>
    <n v="36"/>
    <x v="0"/>
  </r>
  <r>
    <n v="991"/>
    <x v="155"/>
    <x v="1"/>
    <x v="1"/>
    <x v="1"/>
    <x v="2"/>
    <x v="0"/>
    <s v="Tombouctou"/>
    <n v="22.403509"/>
    <n v="-3.584409"/>
    <s v="Yes"/>
    <n v="17"/>
    <n v="5"/>
    <n v="22"/>
    <x v="2"/>
    <n v="11949.63"/>
    <n v="11949.63"/>
    <n v="0"/>
    <n v="-12"/>
    <x v="0"/>
  </r>
  <r>
    <n v="992"/>
    <x v="253"/>
    <x v="1"/>
    <x v="1"/>
    <x v="1"/>
    <x v="2"/>
    <x v="0"/>
    <s v="Tombouctou"/>
    <n v="18.541791"/>
    <n v="-3.313234"/>
    <s v="Yes"/>
    <n v="22"/>
    <n v="6"/>
    <n v="28"/>
    <x v="2"/>
    <n v="11949.63"/>
    <n v="11949.63"/>
    <n v="0"/>
    <n v="-16"/>
    <x v="0"/>
  </r>
  <r>
    <n v="993"/>
    <x v="72"/>
    <x v="0"/>
    <x v="0"/>
    <x v="0"/>
    <x v="1"/>
    <x v="0"/>
    <s v="Tombouctou"/>
    <n v="16.266173999999999"/>
    <n v="3.4044189999999999"/>
    <s v="Yes"/>
    <n v="500"/>
    <n v="500"/>
    <n v="1000"/>
    <x v="0"/>
    <n v="49788.34"/>
    <n v="49788.34"/>
    <n v="0"/>
    <n v="0"/>
    <x v="0"/>
  </r>
  <r>
    <n v="994"/>
    <x v="81"/>
    <x v="0"/>
    <x v="0"/>
    <x v="0"/>
    <x v="2"/>
    <x v="0"/>
    <s v="Tombouctou"/>
    <n v="16.266173999999999"/>
    <n v="3.4044189999999999"/>
    <s v="Yes"/>
    <n v="7303"/>
    <n v="6745"/>
    <n v="14048"/>
    <x v="0"/>
    <n v="40641.339999999997"/>
    <n v="40641.339999999997"/>
    <n v="0"/>
    <n v="-558"/>
    <x v="0"/>
  </r>
  <r>
    <n v="995"/>
    <x v="218"/>
    <x v="1"/>
    <x v="1"/>
    <x v="1"/>
    <x v="2"/>
    <x v="0"/>
    <s v="Tombouctou"/>
    <n v="16.441876000000001"/>
    <n v="3.4355500000000001"/>
    <s v="Yes"/>
    <n v="125"/>
    <n v="160"/>
    <n v="285"/>
    <x v="0"/>
    <n v="21667.67"/>
    <n v="21667.67"/>
    <n v="0"/>
    <n v="35"/>
    <x v="0"/>
  </r>
  <r>
    <n v="996"/>
    <x v="349"/>
    <x v="1"/>
    <x v="1"/>
    <x v="1"/>
    <x v="0"/>
    <x v="0"/>
    <s v="Tombouctou"/>
    <n v="16.463114999999998"/>
    <n v="3.0297499999999999"/>
    <s v="Yes"/>
    <n v="18"/>
    <n v="8"/>
    <n v="26"/>
    <x v="0"/>
    <n v="21777.1"/>
    <n v="21777.1"/>
    <n v="0"/>
    <n v="-10"/>
    <x v="0"/>
  </r>
  <r>
    <n v="997"/>
    <x v="350"/>
    <x v="1"/>
    <x v="1"/>
    <x v="1"/>
    <x v="2"/>
    <x v="0"/>
    <s v="Tombouctou"/>
    <n v="16.340864"/>
    <n v="3.4421040000000001"/>
    <s v="Yes"/>
    <n v="1777"/>
    <n v="2174"/>
    <n v="3951"/>
    <x v="0"/>
    <n v="29828.28"/>
    <n v="29828.28"/>
    <n v="0"/>
    <n v="397"/>
    <x v="0"/>
  </r>
  <r>
    <n v="998"/>
    <x v="351"/>
    <x v="1"/>
    <x v="3"/>
    <x v="1"/>
    <x v="2"/>
    <x v="0"/>
    <s v="Tombouctou"/>
    <n v="15.554876999999999"/>
    <n v="-3.594379"/>
    <s v="Yes"/>
    <n v="28"/>
    <n v="28"/>
    <n v="56"/>
    <x v="10"/>
    <n v="46687.26"/>
    <n v="46687.26"/>
    <n v="0"/>
    <n v="0"/>
    <x v="0"/>
  </r>
  <r>
    <n v="999"/>
    <x v="352"/>
    <x v="1"/>
    <x v="1"/>
    <x v="1"/>
    <x v="2"/>
    <x v="0"/>
    <s v="Tombouctou"/>
    <n v="16.460871999999998"/>
    <n v="3.0047990000000002"/>
    <s v="Yes"/>
    <n v="868"/>
    <n v="602"/>
    <n v="1470"/>
    <x v="3"/>
    <n v="29902.21"/>
    <n v="29902.21"/>
    <n v="0"/>
    <n v="-26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35:C36" firstHeaderRow="0" firstDataRow="1" firstDataCol="0"/>
  <pivotFields count="2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defaultSubtotal="0"/>
    <pivotField showAll="0" defaultSubtotal="0"/>
    <pivotField showAll="0" defaultSubtotal="0"/>
  </pivotFields>
  <rowItems count="1">
    <i/>
  </rowItems>
  <colFields count="1">
    <field x="-2"/>
  </colFields>
  <colItems count="3">
    <i>
      <x/>
    </i>
    <i i="1">
      <x v="1"/>
    </i>
    <i i="2">
      <x v="2"/>
    </i>
  </colItems>
  <dataFields count="3">
    <dataField name="Sum of total_beneficiaries" fld="13" baseField="0" baseItem="0" numFmtId="164"/>
    <dataField name="Sum of total_women_beneficiaries" fld="12" baseField="0" baseItem="0" numFmtId="164"/>
    <dataField name="Sum of total_men_beneficiaries" fld="11" baseField="0" baseItem="0"/>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fieldPosition="0">
        <references count="1">
          <reference field="4294967294" count="1">
            <x v="1"/>
          </reference>
        </references>
      </pivotArea>
    </format>
    <format dxfId="3">
      <pivotArea outline="0" fieldPosition="0">
        <references count="1">
          <reference field="4294967294" count="1">
            <x v="1"/>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A121:B128" firstHeaderRow="1" firstDataRow="1" firstDataCol="1"/>
  <pivotFields count="20">
    <pivotField showAll="0"/>
    <pivotField showAll="0"/>
    <pivotField showAll="0"/>
    <pivotField showAll="0"/>
    <pivotField axis="axisRow" dataField="1" showAll="0">
      <items count="7">
        <item x="5"/>
        <item x="1"/>
        <item x="4"/>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Count of activity_type" fld="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dataPosition="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6">
  <location ref="A18:C25" firstHeaderRow="0" firstDataRow="1" firstDataCol="1"/>
  <pivotFields count="20">
    <pivotField showAll="0"/>
    <pivotField showAll="0"/>
    <pivotField showAll="0"/>
    <pivotField showAll="0"/>
    <pivotField axis="axisRow" showAll="0" sortType="descending">
      <items count="7">
        <item x="5"/>
        <item x="1"/>
        <item x="4"/>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12">
        <item x="3"/>
        <item x="8"/>
        <item x="9"/>
        <item x="7"/>
        <item x="2"/>
        <item x="10"/>
        <item x="0"/>
        <item x="6"/>
        <item x="5"/>
        <item x="1"/>
        <item x="4"/>
        <item t="default"/>
      </items>
    </pivotField>
    <pivotField dataField="1" showAll="0"/>
    <pivotField dataField="1" showAll="0"/>
    <pivotField showAll="0" defaultSubtotal="0"/>
    <pivotField showAll="0" defaultSubtotal="0"/>
    <pivotField showAll="0" defaultSubtotal="0">
      <items count="2">
        <item x="0"/>
        <item x="1"/>
      </items>
    </pivotField>
  </pivotFields>
  <rowFields count="1">
    <field x="4"/>
  </rowFields>
  <rowItems count="7">
    <i>
      <x v="1"/>
    </i>
    <i>
      <x v="3"/>
    </i>
    <i>
      <x v="5"/>
    </i>
    <i>
      <x v="4"/>
    </i>
    <i>
      <x v="2"/>
    </i>
    <i>
      <x/>
    </i>
    <i t="grand">
      <x/>
    </i>
  </rowItems>
  <colFields count="1">
    <field x="-2"/>
  </colFields>
  <colItems count="2">
    <i>
      <x/>
    </i>
    <i i="1">
      <x v="1"/>
    </i>
  </colItems>
  <dataFields count="2">
    <dataField name="Sum of approved_amount" fld="15" baseField="0" baseItem="0"/>
    <dataField name="Sum of amount_disbursed" fld="16" baseField="0" baseItem="0"/>
  </dataFields>
  <formats count="6">
    <format dxfId="13">
      <pivotArea outline="0" collapsedLevelsAreSubtotals="1" fieldPosition="0"/>
    </format>
    <format dxfId="12">
      <pivotArea outline="0" fieldPosition="0">
        <references count="1">
          <reference field="4294967294" count="1">
            <x v="0"/>
          </reference>
        </references>
      </pivotArea>
    </format>
    <format dxfId="11">
      <pivotArea outline="0" fieldPosition="0">
        <references count="1">
          <reference field="4294967294" count="1">
            <x v="0"/>
          </reference>
        </references>
      </pivotArea>
    </format>
    <format dxfId="10">
      <pivotArea field="5" outline="0" collapsedLevelsAreSubtotals="1">
        <references count="1">
          <reference field="4294967294" count="1" selected="0">
            <x v="0"/>
          </reference>
        </references>
      </pivotArea>
    </format>
    <format dxfId="9">
      <pivotArea collapsedLevelsAreSubtotals="1" fieldPosition="0">
        <references count="1">
          <reference field="4" count="3">
            <x v="1"/>
            <x v="3"/>
            <x v="5"/>
          </reference>
        </references>
      </pivotArea>
    </format>
    <format dxfId="8">
      <pivotArea collapsedLevelsAreSubtotals="1" fieldPosition="0">
        <references count="2">
          <reference field="4294967294" count="1" selected="0">
            <x v="0"/>
          </reference>
          <reference field="4" count="0"/>
        </references>
      </pivotArea>
    </format>
  </formats>
  <chartFormats count="6">
    <chartFormat chart="15" format="7"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1"/>
          </reference>
        </references>
      </pivotArea>
    </chartFormat>
    <chartFormat chart="15" format="9" series="1">
      <pivotArea type="data" outline="0" fieldPosition="0">
        <references count="2">
          <reference field="4294967294" count="1" selected="0">
            <x v="0"/>
          </reference>
          <reference field="4" count="1" selected="0">
            <x v="5"/>
          </reference>
        </references>
      </pivotArea>
    </chartFormat>
    <chartFormat chart="15" format="10" series="1">
      <pivotArea type="data" outline="0" fieldPosition="0">
        <references count="2">
          <reference field="4294967294" count="1" selected="0">
            <x v="0"/>
          </reference>
          <reference field="4" count="1" selected="0">
            <x v="4"/>
          </reference>
        </references>
      </pivotArea>
    </chartFormat>
    <chartFormat chart="15" format="11" series="1">
      <pivotArea type="data" outline="0" fieldPosition="0">
        <references count="2">
          <reference field="4294967294" count="1" selected="0">
            <x v="0"/>
          </reference>
          <reference field="4" count="1" selected="0">
            <x v="2"/>
          </reference>
        </references>
      </pivotArea>
    </chartFormat>
    <chartFormat chart="15" format="1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94:D101" firstHeaderRow="0" firstDataRow="1" firstDataCol="1" rowPageCount="1" colPageCount="1"/>
  <pivotFields count="20">
    <pivotField showAll="0"/>
    <pivotField showAll="0"/>
    <pivotField showAll="0"/>
    <pivotField showAll="0"/>
    <pivotField axis="axisRow" showAll="0">
      <items count="7">
        <item x="5"/>
        <item x="1"/>
        <item x="4"/>
        <item x="0"/>
        <item x="3"/>
        <item x="2"/>
        <item t="default"/>
      </items>
    </pivotField>
    <pivotField showAll="0"/>
    <pivotField showAll="0"/>
    <pivotField showAll="0"/>
    <pivotField showAll="0"/>
    <pivotField showAll="0"/>
    <pivotField showAll="0"/>
    <pivotField showAll="0"/>
    <pivotField showAll="0"/>
    <pivotField showAll="0"/>
    <pivotField showAll="0">
      <items count="12">
        <item x="3"/>
        <item x="8"/>
        <item x="9"/>
        <item x="7"/>
        <item x="2"/>
        <item x="10"/>
        <item x="0"/>
        <item x="6"/>
        <item x="5"/>
        <item x="1"/>
        <item x="4"/>
        <item t="default"/>
      </items>
    </pivotField>
    <pivotField dataField="1" showAll="0"/>
    <pivotField dataField="1" showAll="0"/>
    <pivotField showAll="0" defaultSubtotal="0"/>
    <pivotField showAll="0" defaultSubtotal="0"/>
    <pivotField axis="axisPage" dataField="1" showAll="0" defaultSubtotal="0">
      <items count="2">
        <item x="0"/>
        <item x="1"/>
      </items>
    </pivotField>
  </pivotFields>
  <rowFields count="1">
    <field x="4"/>
  </rowFields>
  <rowItems count="7">
    <i>
      <x/>
    </i>
    <i>
      <x v="1"/>
    </i>
    <i>
      <x v="2"/>
    </i>
    <i>
      <x v="3"/>
    </i>
    <i>
      <x v="4"/>
    </i>
    <i>
      <x v="5"/>
    </i>
    <i t="grand">
      <x/>
    </i>
  </rowItems>
  <colFields count="1">
    <field x="-2"/>
  </colFields>
  <colItems count="3">
    <i>
      <x/>
    </i>
    <i i="1">
      <x v="1"/>
    </i>
    <i i="2">
      <x v="2"/>
    </i>
  </colItems>
  <pageFields count="1">
    <pageField fld="19" hier="-1"/>
  </pageFields>
  <dataFields count="3">
    <dataField name="Count of disbursement_status" fld="19" subtotal="count" baseField="0" baseItem="0"/>
    <dataField name="Sum of amount_disbursed" fld="16" baseField="0" baseItem="0"/>
    <dataField name="Sum of approved_amount" fld="15"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1">
  <location ref="A45:E57" firstHeaderRow="0" firstDataRow="1" firstDataCol="1"/>
  <pivotFields count="20">
    <pivotField showAll="0"/>
    <pivotField showAll="0"/>
    <pivotField showAll="0"/>
    <pivotField showAll="0"/>
    <pivotField showAll="0">
      <items count="7">
        <item x="5"/>
        <item x="1"/>
        <item x="4"/>
        <item x="0"/>
        <item x="3"/>
        <item x="2"/>
        <item t="default"/>
      </items>
    </pivotField>
    <pivotField showAll="0"/>
    <pivotField showAll="0"/>
    <pivotField showAll="0"/>
    <pivotField showAll="0"/>
    <pivotField showAll="0"/>
    <pivotField showAll="0"/>
    <pivotField dataField="1" showAll="0"/>
    <pivotField dataField="1" showAll="0"/>
    <pivotField showAll="0"/>
    <pivotField axis="axisRow" showAll="0">
      <items count="12">
        <item x="3"/>
        <item x="8"/>
        <item x="9"/>
        <item x="7"/>
        <item x="2"/>
        <item x="10"/>
        <item x="0"/>
        <item x="6"/>
        <item x="5"/>
        <item x="1"/>
        <item x="4"/>
        <item t="default"/>
      </items>
    </pivotField>
    <pivotField showAll="0"/>
    <pivotField showAll="0"/>
    <pivotField showAll="0" defaultSubtotal="0"/>
    <pivotField showAll="0" defaultSubtotal="0"/>
    <pivotField showAll="0" defaultSubtotal="0">
      <items count="2">
        <item x="0"/>
        <item x="1"/>
      </items>
    </pivotField>
  </pivotFields>
  <rowFields count="1">
    <field x="14"/>
  </rowFields>
  <rowItems count="12">
    <i>
      <x/>
    </i>
    <i>
      <x v="1"/>
    </i>
    <i>
      <x v="2"/>
    </i>
    <i>
      <x v="3"/>
    </i>
    <i>
      <x v="4"/>
    </i>
    <i>
      <x v="5"/>
    </i>
    <i>
      <x v="6"/>
    </i>
    <i>
      <x v="7"/>
    </i>
    <i>
      <x v="8"/>
    </i>
    <i>
      <x v="9"/>
    </i>
    <i>
      <x v="10"/>
    </i>
    <i t="grand">
      <x/>
    </i>
  </rowItems>
  <colFields count="1">
    <field x="-2"/>
  </colFields>
  <colItems count="4">
    <i>
      <x/>
    </i>
    <i i="1">
      <x v="1"/>
    </i>
    <i i="2">
      <x v="2"/>
    </i>
    <i i="3">
      <x v="3"/>
    </i>
  </colItems>
  <dataFields count="4">
    <dataField name="Sum of total_men_beneficiaries" fld="11" baseField="0" baseItem="0"/>
    <dataField name="Sum of total_women_beneficiaries" fld="12" baseField="0" baseItem="0"/>
    <dataField name="Count of total_men_beneficiaries" fld="11" subtotal="count" showDataAs="percentOfTotal" baseField="0" baseItem="0" numFmtId="10"/>
    <dataField name="Count of total_women_beneficiaries" fld="12" subtotal="count" showDataAs="percentOfTotal" baseField="0" baseItem="0" numFmtId="10"/>
  </dataFields>
  <formats count="8">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fieldPosition="0">
        <references count="1">
          <reference field="4294967294" count="1">
            <x v="2"/>
          </reference>
        </references>
      </pivotArea>
    </format>
    <format dxfId="15">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dataPosition="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A107:C116" firstHeaderRow="0" firstDataRow="1" firstDataCol="1"/>
  <pivotFields count="20">
    <pivotField showAll="0"/>
    <pivotField showAll="0">
      <items count="354">
        <item x="343"/>
        <item x="163"/>
        <item x="186"/>
        <item x="206"/>
        <item x="207"/>
        <item x="205"/>
        <item x="104"/>
        <item x="204"/>
        <item x="105"/>
        <item x="211"/>
        <item x="345"/>
        <item x="96"/>
        <item x="203"/>
        <item x="209"/>
        <item x="341"/>
        <item x="208"/>
        <item x="150"/>
        <item x="259"/>
        <item x="78"/>
        <item x="152"/>
        <item x="222"/>
        <item x="175"/>
        <item x="260"/>
        <item x="106"/>
        <item x="164"/>
        <item x="93"/>
        <item x="85"/>
        <item x="87"/>
        <item x="143"/>
        <item x="100"/>
        <item x="67"/>
        <item x="57"/>
        <item x="47"/>
        <item x="168"/>
        <item x="101"/>
        <item x="275"/>
        <item x="193"/>
        <item x="169"/>
        <item x="86"/>
        <item x="210"/>
        <item x="30"/>
        <item x="94"/>
        <item x="154"/>
        <item x="109"/>
        <item x="90"/>
        <item x="158"/>
        <item x="77"/>
        <item x="82"/>
        <item x="166"/>
        <item x="268"/>
        <item x="91"/>
        <item x="197"/>
        <item x="234"/>
        <item x="110"/>
        <item x="38"/>
        <item x="42"/>
        <item x="59"/>
        <item x="145"/>
        <item x="83"/>
        <item x="190"/>
        <item x="132"/>
        <item x="51"/>
        <item x="79"/>
        <item x="61"/>
        <item x="264"/>
        <item x="261"/>
        <item x="99"/>
        <item x="217"/>
        <item x="102"/>
        <item x="40"/>
        <item x="63"/>
        <item x="32"/>
        <item x="80"/>
        <item x="41"/>
        <item x="58"/>
        <item x="65"/>
        <item x="54"/>
        <item x="133"/>
        <item x="153"/>
        <item x="128"/>
        <item x="198"/>
        <item x="29"/>
        <item x="62"/>
        <item x="72"/>
        <item x="71"/>
        <item x="33"/>
        <item x="147"/>
        <item x="31"/>
        <item x="88"/>
        <item x="92"/>
        <item x="46"/>
        <item x="39"/>
        <item x="95"/>
        <item x="184"/>
        <item x="81"/>
        <item x="43"/>
        <item x="74"/>
        <item x="161"/>
        <item x="23"/>
        <item x="73"/>
        <item x="122"/>
        <item x="50"/>
        <item x="76"/>
        <item x="68"/>
        <item x="174"/>
        <item x="48"/>
        <item x="36"/>
        <item x="125"/>
        <item x="64"/>
        <item x="60"/>
        <item x="196"/>
        <item x="70"/>
        <item x="194"/>
        <item x="49"/>
        <item x="129"/>
        <item x="167"/>
        <item x="0"/>
        <item x="223"/>
        <item x="116"/>
        <item x="35"/>
        <item x="117"/>
        <item x="27"/>
        <item x="127"/>
        <item x="144"/>
        <item x="191"/>
        <item x="114"/>
        <item x="238"/>
        <item x="44"/>
        <item x="97"/>
        <item x="239"/>
        <item x="69"/>
        <item x="37"/>
        <item x="262"/>
        <item x="55"/>
        <item x="273"/>
        <item x="286"/>
        <item x="126"/>
        <item x="56"/>
        <item x="202"/>
        <item x="52"/>
        <item x="111"/>
        <item x="201"/>
        <item x="45"/>
        <item x="192"/>
        <item x="28"/>
        <item x="115"/>
        <item x="274"/>
        <item x="254"/>
        <item x="108"/>
        <item x="170"/>
        <item x="219"/>
        <item x="113"/>
        <item x="263"/>
        <item x="187"/>
        <item x="89"/>
        <item x="16"/>
        <item x="189"/>
        <item x="160"/>
        <item x="135"/>
        <item x="124"/>
        <item x="66"/>
        <item x="236"/>
        <item x="34"/>
        <item x="119"/>
        <item x="288"/>
        <item x="53"/>
        <item x="188"/>
        <item x="131"/>
        <item x="199"/>
        <item x="182"/>
        <item x="200"/>
        <item x="195"/>
        <item x="75"/>
        <item x="13"/>
        <item x="121"/>
        <item x="84"/>
        <item x="18"/>
        <item x="162"/>
        <item x="140"/>
        <item x="287"/>
        <item x="181"/>
        <item x="244"/>
        <item x="216"/>
        <item x="221"/>
        <item x="253"/>
        <item x="12"/>
        <item x="120"/>
        <item x="347"/>
        <item x="249"/>
        <item x="180"/>
        <item x="229"/>
        <item x="136"/>
        <item x="137"/>
        <item x="237"/>
        <item x="284"/>
        <item x="214"/>
        <item x="240"/>
        <item x="224"/>
        <item x="155"/>
        <item x="258"/>
        <item x="134"/>
        <item x="257"/>
        <item x="138"/>
        <item x="14"/>
        <item x="130"/>
        <item x="139"/>
        <item x="228"/>
        <item x="15"/>
        <item x="183"/>
        <item x="149"/>
        <item x="159"/>
        <item x="267"/>
        <item x="103"/>
        <item x="335"/>
        <item x="176"/>
        <item x="21"/>
        <item x="313"/>
        <item x="256"/>
        <item x="235"/>
        <item x="17"/>
        <item x="178"/>
        <item x="177"/>
        <item x="280"/>
        <item x="282"/>
        <item x="283"/>
        <item x="107"/>
        <item x="251"/>
        <item x="215"/>
        <item x="11"/>
        <item x="250"/>
        <item x="252"/>
        <item x="339"/>
        <item x="245"/>
        <item x="5"/>
        <item x="112"/>
        <item x="26"/>
        <item x="348"/>
        <item x="279"/>
        <item x="22"/>
        <item x="342"/>
        <item x="141"/>
        <item x="218"/>
        <item x="248"/>
        <item x="9"/>
        <item x="276"/>
        <item x="247"/>
        <item x="344"/>
        <item x="24"/>
        <item x="19"/>
        <item x="185"/>
        <item x="179"/>
        <item x="6"/>
        <item x="123"/>
        <item x="148"/>
        <item x="2"/>
        <item x="151"/>
        <item x="243"/>
        <item x="272"/>
        <item x="1"/>
        <item x="330"/>
        <item x="314"/>
        <item x="309"/>
        <item x="172"/>
        <item x="230"/>
        <item x="338"/>
        <item x="142"/>
        <item x="231"/>
        <item x="281"/>
        <item x="334"/>
        <item x="317"/>
        <item x="285"/>
        <item x="266"/>
        <item x="346"/>
        <item x="255"/>
        <item x="265"/>
        <item x="20"/>
        <item x="220"/>
        <item x="25"/>
        <item x="118"/>
        <item x="318"/>
        <item x="325"/>
        <item x="324"/>
        <item x="270"/>
        <item x="269"/>
        <item x="171"/>
        <item x="316"/>
        <item x="4"/>
        <item x="7"/>
        <item x="310"/>
        <item x="3"/>
        <item x="350"/>
        <item x="241"/>
        <item x="340"/>
        <item x="305"/>
        <item x="173"/>
        <item x="349"/>
        <item x="271"/>
        <item x="226"/>
        <item x="352"/>
        <item x="246"/>
        <item x="227"/>
        <item x="10"/>
        <item x="303"/>
        <item x="8"/>
        <item x="304"/>
        <item x="146"/>
        <item x="165"/>
        <item x="329"/>
        <item x="294"/>
        <item x="278"/>
        <item x="213"/>
        <item x="312"/>
        <item x="233"/>
        <item x="277"/>
        <item x="333"/>
        <item x="321"/>
        <item x="332"/>
        <item x="298"/>
        <item x="156"/>
        <item x="232"/>
        <item x="308"/>
        <item x="225"/>
        <item x="322"/>
        <item x="157"/>
        <item x="212"/>
        <item x="293"/>
        <item x="311"/>
        <item x="242"/>
        <item x="297"/>
        <item x="351"/>
        <item x="292"/>
        <item x="337"/>
        <item x="307"/>
        <item x="306"/>
        <item x="300"/>
        <item x="323"/>
        <item x="320"/>
        <item x="295"/>
        <item x="319"/>
        <item x="299"/>
        <item x="291"/>
        <item x="336"/>
        <item x="327"/>
        <item x="331"/>
        <item x="301"/>
        <item x="315"/>
        <item x="302"/>
        <item x="290"/>
        <item x="289"/>
        <item x="328"/>
        <item x="326"/>
        <item x="296"/>
        <item x="98"/>
        <item t="default"/>
      </items>
    </pivotField>
    <pivotField showAll="0">
      <items count="6">
        <item x="4"/>
        <item x="0"/>
        <item x="2"/>
        <item x="1"/>
        <item x="3"/>
        <item t="default"/>
      </items>
    </pivotField>
    <pivotField showAll="0">
      <items count="9">
        <item x="0"/>
        <item x="5"/>
        <item x="6"/>
        <item x="4"/>
        <item x="2"/>
        <item x="1"/>
        <item x="3"/>
        <item x="7"/>
        <item t="default"/>
      </items>
    </pivotField>
    <pivotField showAll="0">
      <items count="7">
        <item x="5"/>
        <item x="1"/>
        <item x="4"/>
        <item x="0"/>
        <item x="3"/>
        <item x="2"/>
        <item t="default"/>
      </items>
    </pivotField>
    <pivotField showAll="0">
      <items count="9">
        <item x="0"/>
        <item x="5"/>
        <item x="2"/>
        <item x="3"/>
        <item x="1"/>
        <item x="6"/>
        <item x="4"/>
        <item x="7"/>
        <item t="default"/>
      </items>
    </pivotField>
    <pivotField axis="axisRow" showAll="0">
      <items count="9">
        <item x="7"/>
        <item x="6"/>
        <item x="0"/>
        <item x="4"/>
        <item x="5"/>
        <item x="1"/>
        <item x="2"/>
        <item x="3"/>
        <item t="default"/>
      </items>
    </pivotField>
    <pivotField showAll="0"/>
    <pivotField showAll="0"/>
    <pivotField showAll="0"/>
    <pivotField showAll="0"/>
    <pivotField showAll="0"/>
    <pivotField showAll="0"/>
    <pivotField showAll="0"/>
    <pivotField showAll="0">
      <items count="12">
        <item x="3"/>
        <item x="8"/>
        <item x="9"/>
        <item x="7"/>
        <item x="2"/>
        <item x="10"/>
        <item x="0"/>
        <item x="6"/>
        <item x="5"/>
        <item x="1"/>
        <item x="4"/>
        <item t="default"/>
      </items>
    </pivotField>
    <pivotField showAll="0"/>
    <pivotField dataField="1" showAll="0"/>
    <pivotField showAll="0"/>
    <pivotField showAll="0"/>
    <pivotField showAll="0">
      <items count="3">
        <item x="0"/>
        <item x="1"/>
        <item t="default"/>
      </items>
    </pivotField>
  </pivotFields>
  <rowFields count="1">
    <field x="6"/>
  </rowFields>
  <rowItems count="9">
    <i>
      <x/>
    </i>
    <i>
      <x v="1"/>
    </i>
    <i>
      <x v="2"/>
    </i>
    <i>
      <x v="3"/>
    </i>
    <i>
      <x v="4"/>
    </i>
    <i>
      <x v="5"/>
    </i>
    <i>
      <x v="6"/>
    </i>
    <i>
      <x v="7"/>
    </i>
    <i t="grand">
      <x/>
    </i>
  </rowItems>
  <colFields count="1">
    <field x="-2"/>
  </colFields>
  <colItems count="2">
    <i>
      <x/>
    </i>
    <i i="1">
      <x v="1"/>
    </i>
  </colItems>
  <dataFields count="2">
    <dataField name="Count of amount_disbursed" fld="16" subtotal="count" baseField="0" baseItem="0"/>
    <dataField name="Sum of amount_disbursed2" fld="16" baseField="0" baseItem="0"/>
  </dataFields>
  <formats count="1">
    <format dxfId="23">
      <pivotArea collapsedLevelsAreSubtotals="1" fieldPosition="0">
        <references count="2">
          <reference field="4294967294" count="1" selected="0">
            <x v="1"/>
          </reference>
          <reference field="6" count="0"/>
        </references>
      </pivotArea>
    </format>
  </formats>
  <chartFormats count="7">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6" count="1" selected="0">
            <x v="0"/>
          </reference>
        </references>
      </pivotArea>
    </chartFormat>
    <chartFormat chart="2" format="12" series="1">
      <pivotArea type="data" outline="0" fieldPosition="0">
        <references count="1">
          <reference field="4294967294" count="1" selected="0">
            <x v="1"/>
          </reference>
        </references>
      </pivotArea>
    </chartFormat>
    <chartFormat chart="2" format="13">
      <pivotArea type="data" outline="0" fieldPosition="0">
        <references count="2">
          <reference field="4294967294" count="1" selected="0">
            <x v="1"/>
          </reference>
          <reference field="6" count="1" selected="0">
            <x v="0"/>
          </reference>
        </references>
      </pivotArea>
    </chartFormat>
    <chartFormat chart="2" format="14">
      <pivotArea type="data" outline="0" fieldPosition="0">
        <references count="2">
          <reference field="4294967294" count="1" selected="0">
            <x v="1"/>
          </reference>
          <reference field="6" count="1" selected="0">
            <x v="2"/>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8">
  <location ref="A71:C78" firstHeaderRow="0" firstDataRow="1" firstDataCol="1" rowPageCount="1" colPageCount="1"/>
  <pivotFields count="20">
    <pivotField showAll="0"/>
    <pivotField showAll="0"/>
    <pivotField showAll="0"/>
    <pivotField showAll="0"/>
    <pivotField axis="axisRow" dataField="1" showAll="0">
      <items count="7">
        <item x="5"/>
        <item x="1"/>
        <item x="4"/>
        <item x="0"/>
        <item x="3"/>
        <item x="2"/>
        <item t="default"/>
      </items>
    </pivotField>
    <pivotField showAll="0"/>
    <pivotField axis="axisPage" showAll="0">
      <items count="9">
        <item x="7"/>
        <item x="6"/>
        <item x="0"/>
        <item x="4"/>
        <item x="5"/>
        <item x="1"/>
        <item x="2"/>
        <item x="3"/>
        <item t="default"/>
      </items>
    </pivotField>
    <pivotField showAll="0"/>
    <pivotField showAll="0"/>
    <pivotField showAll="0"/>
    <pivotField showAll="0"/>
    <pivotField showAll="0"/>
    <pivotField showAll="0"/>
    <pivotField showAll="0"/>
    <pivotField showAll="0">
      <items count="12">
        <item x="3"/>
        <item x="8"/>
        <item x="9"/>
        <item x="7"/>
        <item x="2"/>
        <item x="10"/>
        <item x="0"/>
        <item x="6"/>
        <item x="5"/>
        <item x="1"/>
        <item x="4"/>
        <item t="default"/>
      </items>
    </pivotField>
    <pivotField showAll="0"/>
    <pivotField showAll="0"/>
    <pivotField showAll="0" defaultSubtotal="0"/>
    <pivotField showAll="0" defaultSubtotal="0"/>
    <pivotField showAll="0" defaultSubtotal="0">
      <items count="2">
        <item x="0"/>
        <item x="1"/>
      </items>
    </pivotField>
  </pivotFields>
  <rowFields count="1">
    <field x="4"/>
  </rowFields>
  <rowItems count="7">
    <i>
      <x/>
    </i>
    <i>
      <x v="1"/>
    </i>
    <i>
      <x v="2"/>
    </i>
    <i>
      <x v="3"/>
    </i>
    <i>
      <x v="4"/>
    </i>
    <i>
      <x v="5"/>
    </i>
    <i t="grand">
      <x/>
    </i>
  </rowItems>
  <colFields count="1">
    <field x="-2"/>
  </colFields>
  <colItems count="2">
    <i>
      <x/>
    </i>
    <i i="1">
      <x v="1"/>
    </i>
  </colItems>
  <pageFields count="1">
    <pageField fld="6" item="2" hier="-1"/>
  </pageFields>
  <dataFields count="2">
    <dataField name="Count of activity_type" fld="4" subtotal="count" baseField="0" baseItem="0"/>
    <dataField name="Percentage" fld="4" subtotal="count" showDataAs="percentOfTotal" baseField="0" baseItem="0" numFmtId="10"/>
  </dataFields>
  <formats count="6">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fieldPosition="0">
        <references count="1">
          <reference field="4294967294" count="1">
            <x v="1"/>
          </reference>
        </references>
      </pivotArea>
    </format>
    <format dxfId="25">
      <pivotArea field="4" grandRow="1" outline="0" collapsedLevelsAreSubtotals="1" axis="axisRow" fieldPosition="0">
        <references count="1">
          <reference field="4294967294" count="1" selected="0">
            <x v="1"/>
          </reference>
        </references>
      </pivotArea>
    </format>
    <format dxfId="24">
      <pivotArea field="4"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1" unboundColumnsRight="3">
    <queryTableFields count="20">
      <queryTableField id="1" name="id" tableColumnId="21"/>
      <queryTableField id="2" name="duration_time" tableColumnId="22"/>
      <queryTableField id="3" name="duration_type" tableColumnId="23"/>
      <queryTableField id="4" name="category" tableColumnId="24"/>
      <queryTableField id="5" name="activity_type" tableColumnId="25"/>
      <queryTableField id="6" name="implementing_partner_type" tableColumnId="26"/>
      <queryTableField id="7" name="mission_acronym" tableColumnId="27"/>
      <queryTableField id="8" name="location1" tableColumnId="28"/>
      <queryTableField id="9" name="latitude1" tableColumnId="29"/>
      <queryTableField id="10" name="longitude1" tableColumnId="30"/>
      <queryTableField id="11" name="highrisk_area" tableColumnId="31"/>
      <queryTableField id="12" name="total_men_beneficiaries" tableColumnId="32"/>
      <queryTableField id="13" name="total_women_beneficiaries" tableColumnId="33"/>
      <queryTableField id="14" name="total_beneficiaries" tableColumnId="34"/>
      <queryTableField id="15" name="beneficiary_type1" tableColumnId="35"/>
      <queryTableField id="16" name="approved_amount" tableColumnId="36"/>
      <queryTableField id="17" name="amount_disbursed" tableColumnId="37"/>
      <queryTableField id="20" dataBound="0" tableColumnId="38"/>
      <queryTableField id="19" dataBound="0" tableColumnId="39"/>
      <queryTableField id="18" dataBound="0" tableColumnId="4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eneficiary_type1" sourceName="beneficiary_type1">
  <pivotTables>
    <pivotTable tabId="4" name="PivotTable2"/>
    <pivotTable tabId="4" name="PivotTable1"/>
    <pivotTable tabId="4" name="PivotTable3"/>
    <pivotTable tabId="4" name="PivotTable4"/>
    <pivotTable tabId="4" name="PivotTable8"/>
  </pivotTables>
  <data>
    <tabular pivotCacheId="1">
      <items count="11">
        <i x="3" s="1"/>
        <i x="8" s="1"/>
        <i x="9" s="1"/>
        <i x="7" s="1"/>
        <i x="2" s="1"/>
        <i x="10" s="1"/>
        <i x="0" s="1"/>
        <i x="6" s="1"/>
        <i x="5"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bursement_status" sourceName="disbursement_status">
  <pivotTables>
    <pivotTable tabId="4" name="PivotTable3"/>
    <pivotTable tabId="4" name="PivotTable1"/>
    <pivotTable tabId="4" name="PivotTable2"/>
    <pivotTable tabId="4" name="PivotTable4"/>
    <pivotTable tabId="4" name="PivotTable8"/>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tivity_type" sourceName="activity_type">
  <pivotTables>
    <pivotTable tabId="4" name="PivotTable3"/>
    <pivotTable tabId="4" name="PivotTable1"/>
    <pivotTable tabId="4" name="PivotTable2"/>
    <pivotTable tabId="4" name="PivotTable4"/>
  </pivotTables>
  <data>
    <tabular pivotCacheId="1">
      <items count="6">
        <i x="5" s="1"/>
        <i x="1" s="1"/>
        <i x="4"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eneficiary_type" cache="Slicer_beneficiary_type1" caption="beneficiary_type1" rowHeight="182880"/>
  <slicer name="disbursement_status" cache="Slicer_disbursement_status" caption="disbursement_status" rowHeight="234950"/>
  <slicer name="activity_type" cache="Slicer_activity_type" caption="activity_typ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Q1499" totalsRowShown="0">
  <autoFilter ref="A1:Q1499"/>
  <tableColumns count="17">
    <tableColumn id="1" name="id"/>
    <tableColumn id="2" name="duration_time"/>
    <tableColumn id="3" name="duration_type"/>
    <tableColumn id="4" name="category"/>
    <tableColumn id="5" name="activity_type"/>
    <tableColumn id="6" name="implementing_partner_type"/>
    <tableColumn id="7" name="mission_acronym"/>
    <tableColumn id="8" name="location1"/>
    <tableColumn id="9" name="latitude1"/>
    <tableColumn id="10" name="longitude1"/>
    <tableColumn id="11" name="highrisk_area"/>
    <tableColumn id="12" name="total_men_beneficiaries"/>
    <tableColumn id="13" name="total_women_beneficiaries"/>
    <tableColumn id="14" name="total_beneficiaries"/>
    <tableColumn id="15" name="beneficiary_type1"/>
    <tableColumn id="16" name="approved_amount"/>
    <tableColumn id="17" name="amount_disbursed"/>
  </tableColumns>
  <tableStyleInfo name="TableStyleMedium2" showFirstColumn="0" showLastColumn="0" showRowStripes="1" showColumnStripes="0"/>
</table>
</file>

<file path=xl/tables/table2.xml><?xml version="1.0" encoding="utf-8"?>
<table xmlns="http://schemas.openxmlformats.org/spreadsheetml/2006/main" id="3" name="Table1__24" displayName="Table1__24" ref="A1:T1499" tableType="queryTable" totalsRowShown="0">
  <autoFilter ref="A1:T1499"/>
  <tableColumns count="20">
    <tableColumn id="21" uniqueName="21" name="id" queryTableFieldId="1" dataDxfId="49"/>
    <tableColumn id="22" uniqueName="22" name="duration_time" queryTableFieldId="2" dataDxfId="48"/>
    <tableColumn id="23" uniqueName="23" name="duration_type" queryTableFieldId="3" dataDxfId="47"/>
    <tableColumn id="24" uniqueName="24" name="category" queryTableFieldId="4" dataDxfId="46"/>
    <tableColumn id="25" uniqueName="25" name="activity_type" queryTableFieldId="5" dataDxfId="45"/>
    <tableColumn id="26" uniqueName="26" name="implementing_partner_type" queryTableFieldId="6" dataDxfId="44"/>
    <tableColumn id="27" uniqueName="27" name="mission_acronym" queryTableFieldId="7" dataDxfId="43"/>
    <tableColumn id="28" uniqueName="28" name="location1" queryTableFieldId="8" dataDxfId="42"/>
    <tableColumn id="29" uniqueName="29" name="latitude1" queryTableFieldId="9" dataDxfId="41"/>
    <tableColumn id="30" uniqueName="30" name="longitude1" queryTableFieldId="10" dataDxfId="40"/>
    <tableColumn id="31" uniqueName="31" name="highrisk_area" queryTableFieldId="11" dataDxfId="39"/>
    <tableColumn id="32" uniqueName="32" name="total_men_beneficiaries" queryTableFieldId="12" dataDxfId="38"/>
    <tableColumn id="33" uniqueName="33" name="total_women_beneficiaries" queryTableFieldId="13" dataDxfId="37"/>
    <tableColumn id="34" uniqueName="34" name="total_beneficiaries" queryTableFieldId="14" dataDxfId="36"/>
    <tableColumn id="35" uniqueName="35" name="beneficiary_type1" queryTableFieldId="15" dataDxfId="35"/>
    <tableColumn id="36" uniqueName="36" name="approved_amount" queryTableFieldId="16" dataDxfId="34"/>
    <tableColumn id="37" uniqueName="37" name="amount_disbursed" queryTableFieldId="17" dataDxfId="33"/>
    <tableColumn id="38" uniqueName="38" name="float_amount" queryTableFieldId="20" dataDxfId="32"/>
    <tableColumn id="39" uniqueName="39" name="gender_differences" queryTableFieldId="19" dataDxfId="31"/>
    <tableColumn id="40" uniqueName="40" name="disbursement_status" queryTableFieldId="18" dataDxf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99"/>
  <sheetViews>
    <sheetView workbookViewId="0">
      <selection activeCell="A2" sqref="A2"/>
    </sheetView>
  </sheetViews>
  <sheetFormatPr defaultRowHeight="14.4" x14ac:dyDescent="0.3"/>
  <cols>
    <col min="2" max="3" width="14.88671875" customWidth="1"/>
    <col min="4" max="4" width="10.21875" customWidth="1"/>
    <col min="5" max="5" width="13.77734375" customWidth="1"/>
    <col min="6" max="6" width="26.5546875" customWidth="1"/>
    <col min="7" max="7" width="17.6640625" customWidth="1"/>
    <col min="8" max="8" width="10.6640625" customWidth="1"/>
    <col min="9" max="9" width="10.33203125" customWidth="1"/>
    <col min="10" max="10" width="11.88671875" customWidth="1"/>
    <col min="11" max="11" width="14.109375" customWidth="1"/>
    <col min="12" max="12" width="23.109375" customWidth="1"/>
    <col min="13" max="13" width="25.6640625" customWidth="1"/>
    <col min="14" max="14" width="18.33203125" customWidth="1"/>
    <col min="15" max="15" width="18" customWidth="1"/>
    <col min="16" max="17" width="18.6640625"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9" x14ac:dyDescent="0.3">
      <c r="A2">
        <v>1000</v>
      </c>
      <c r="B2">
        <v>126</v>
      </c>
      <c r="C2" t="s">
        <v>17</v>
      </c>
      <c r="D2" t="s">
        <v>18</v>
      </c>
      <c r="E2" t="s">
        <v>19</v>
      </c>
      <c r="F2" t="s">
        <v>20</v>
      </c>
      <c r="G2" t="s">
        <v>21</v>
      </c>
      <c r="H2" t="s">
        <v>22</v>
      </c>
      <c r="I2">
        <v>22.403509</v>
      </c>
      <c r="J2">
        <v>-3.584409</v>
      </c>
      <c r="K2" t="s">
        <v>23</v>
      </c>
      <c r="L2">
        <v>60</v>
      </c>
      <c r="M2">
        <v>20</v>
      </c>
      <c r="N2">
        <v>80</v>
      </c>
      <c r="O2" t="s">
        <v>24</v>
      </c>
      <c r="P2">
        <v>28227.82</v>
      </c>
      <c r="Q2">
        <v>28227.82</v>
      </c>
      <c r="S2">
        <f>COLUMNS(A1:Q1)</f>
        <v>17</v>
      </c>
    </row>
    <row r="3" spans="1:19" x14ac:dyDescent="0.3">
      <c r="A3">
        <v>1001</v>
      </c>
      <c r="B3">
        <v>286</v>
      </c>
      <c r="C3" t="s">
        <v>25</v>
      </c>
      <c r="D3" t="s">
        <v>18</v>
      </c>
      <c r="E3" t="s">
        <v>19</v>
      </c>
      <c r="F3" t="s">
        <v>20</v>
      </c>
      <c r="G3" t="s">
        <v>21</v>
      </c>
      <c r="H3" t="s">
        <v>22</v>
      </c>
      <c r="I3">
        <v>22.403509</v>
      </c>
      <c r="J3">
        <v>-3.584409</v>
      </c>
      <c r="K3" t="s">
        <v>23</v>
      </c>
      <c r="L3">
        <v>0</v>
      </c>
      <c r="M3">
        <v>200</v>
      </c>
      <c r="N3">
        <v>200</v>
      </c>
      <c r="O3" t="s">
        <v>26</v>
      </c>
      <c r="P3">
        <v>37222.050000000003</v>
      </c>
      <c r="Q3">
        <v>37222.050000000003</v>
      </c>
    </row>
    <row r="4" spans="1:19" x14ac:dyDescent="0.3">
      <c r="A4">
        <v>1002</v>
      </c>
      <c r="B4">
        <v>282</v>
      </c>
      <c r="C4" t="s">
        <v>25</v>
      </c>
      <c r="D4" t="s">
        <v>18</v>
      </c>
      <c r="E4" t="s">
        <v>19</v>
      </c>
      <c r="F4" t="s">
        <v>20</v>
      </c>
      <c r="G4" t="s">
        <v>21</v>
      </c>
      <c r="H4" t="s">
        <v>22</v>
      </c>
      <c r="I4">
        <v>17.391566999999998</v>
      </c>
      <c r="J4">
        <v>3.0948259999999999</v>
      </c>
      <c r="K4" t="s">
        <v>23</v>
      </c>
      <c r="L4">
        <v>100</v>
      </c>
      <c r="M4">
        <v>80</v>
      </c>
      <c r="N4">
        <v>180</v>
      </c>
      <c r="O4" t="s">
        <v>24</v>
      </c>
      <c r="P4">
        <v>47427</v>
      </c>
      <c r="Q4">
        <v>47427</v>
      </c>
    </row>
    <row r="5" spans="1:19" x14ac:dyDescent="0.3">
      <c r="A5">
        <v>1003</v>
      </c>
      <c r="B5">
        <v>282</v>
      </c>
      <c r="C5" t="s">
        <v>25</v>
      </c>
      <c r="D5" t="s">
        <v>18</v>
      </c>
      <c r="E5" t="s">
        <v>19</v>
      </c>
      <c r="F5" t="s">
        <v>20</v>
      </c>
      <c r="G5" t="s">
        <v>21</v>
      </c>
      <c r="H5" t="s">
        <v>22</v>
      </c>
      <c r="I5">
        <v>17.11232</v>
      </c>
      <c r="J5">
        <v>2.2830759999999999</v>
      </c>
      <c r="K5" t="s">
        <v>23</v>
      </c>
      <c r="L5">
        <v>100</v>
      </c>
      <c r="M5">
        <v>80</v>
      </c>
      <c r="N5">
        <v>180</v>
      </c>
      <c r="O5" t="s">
        <v>24</v>
      </c>
      <c r="P5">
        <v>47427</v>
      </c>
      <c r="Q5">
        <v>47427</v>
      </c>
    </row>
    <row r="6" spans="1:19" x14ac:dyDescent="0.3">
      <c r="A6">
        <v>1004</v>
      </c>
      <c r="B6">
        <v>282</v>
      </c>
      <c r="C6" t="s">
        <v>25</v>
      </c>
      <c r="D6" t="s">
        <v>18</v>
      </c>
      <c r="E6" t="s">
        <v>19</v>
      </c>
      <c r="F6" t="s">
        <v>27</v>
      </c>
      <c r="G6" t="s">
        <v>21</v>
      </c>
      <c r="H6" t="s">
        <v>22</v>
      </c>
      <c r="I6">
        <v>20.013608999999999</v>
      </c>
      <c r="J6">
        <v>-3.579294</v>
      </c>
      <c r="K6" t="s">
        <v>23</v>
      </c>
      <c r="L6">
        <v>400</v>
      </c>
      <c r="M6">
        <v>600</v>
      </c>
      <c r="N6">
        <v>1000</v>
      </c>
      <c r="O6" t="s">
        <v>24</v>
      </c>
      <c r="P6">
        <v>48326.23</v>
      </c>
      <c r="Q6">
        <v>48326.23</v>
      </c>
    </row>
    <row r="7" spans="1:19" x14ac:dyDescent="0.3">
      <c r="A7">
        <v>1005</v>
      </c>
      <c r="B7">
        <v>369</v>
      </c>
      <c r="C7" t="s">
        <v>25</v>
      </c>
      <c r="D7" t="s">
        <v>18</v>
      </c>
      <c r="E7" t="s">
        <v>19</v>
      </c>
      <c r="F7" t="s">
        <v>20</v>
      </c>
      <c r="G7" t="s">
        <v>21</v>
      </c>
      <c r="H7" t="s">
        <v>22</v>
      </c>
      <c r="I7">
        <v>16.133889</v>
      </c>
      <c r="J7">
        <v>-3.6666669999999999</v>
      </c>
      <c r="K7" t="s">
        <v>23</v>
      </c>
      <c r="L7">
        <v>0</v>
      </c>
      <c r="M7">
        <v>100</v>
      </c>
      <c r="N7">
        <v>100</v>
      </c>
      <c r="O7" t="s">
        <v>26</v>
      </c>
      <c r="P7">
        <v>38834.29</v>
      </c>
      <c r="Q7">
        <v>38834.29</v>
      </c>
    </row>
    <row r="8" spans="1:19" x14ac:dyDescent="0.3">
      <c r="A8">
        <v>1006</v>
      </c>
      <c r="B8">
        <v>345</v>
      </c>
      <c r="C8" t="s">
        <v>25</v>
      </c>
      <c r="D8" t="s">
        <v>28</v>
      </c>
      <c r="E8" t="s">
        <v>29</v>
      </c>
      <c r="F8" t="s">
        <v>30</v>
      </c>
      <c r="G8" t="s">
        <v>21</v>
      </c>
      <c r="H8" t="s">
        <v>22</v>
      </c>
      <c r="I8">
        <v>16.2121</v>
      </c>
      <c r="J8">
        <v>-4.3505000000000003</v>
      </c>
      <c r="K8" t="s">
        <v>23</v>
      </c>
      <c r="L8">
        <v>4700</v>
      </c>
      <c r="M8">
        <v>8400</v>
      </c>
      <c r="N8">
        <v>13100</v>
      </c>
      <c r="O8" t="s">
        <v>24</v>
      </c>
      <c r="P8">
        <v>43833.8</v>
      </c>
      <c r="Q8">
        <v>43833.8</v>
      </c>
    </row>
    <row r="9" spans="1:19" x14ac:dyDescent="0.3">
      <c r="A9">
        <v>1007</v>
      </c>
      <c r="B9">
        <v>257</v>
      </c>
      <c r="C9" t="s">
        <v>25</v>
      </c>
      <c r="D9" t="s">
        <v>28</v>
      </c>
      <c r="E9" t="s">
        <v>29</v>
      </c>
      <c r="F9" t="s">
        <v>30</v>
      </c>
      <c r="G9" t="s">
        <v>21</v>
      </c>
      <c r="H9" t="s">
        <v>22</v>
      </c>
      <c r="I9">
        <v>16.455971999999999</v>
      </c>
      <c r="J9">
        <v>3.0009220000000001</v>
      </c>
      <c r="K9" t="s">
        <v>23</v>
      </c>
      <c r="L9">
        <v>17</v>
      </c>
      <c r="M9">
        <v>5</v>
      </c>
      <c r="N9">
        <v>22</v>
      </c>
      <c r="O9" t="s">
        <v>31</v>
      </c>
      <c r="P9">
        <v>18659.099999999999</v>
      </c>
      <c r="Q9">
        <v>18659.099999999999</v>
      </c>
    </row>
    <row r="10" spans="1:19" x14ac:dyDescent="0.3">
      <c r="A10">
        <v>1008</v>
      </c>
      <c r="B10">
        <v>279</v>
      </c>
      <c r="C10" t="s">
        <v>25</v>
      </c>
      <c r="D10" t="s">
        <v>28</v>
      </c>
      <c r="E10" t="s">
        <v>29</v>
      </c>
      <c r="F10" t="s">
        <v>30</v>
      </c>
      <c r="G10" t="s">
        <v>21</v>
      </c>
      <c r="H10" t="s">
        <v>22</v>
      </c>
      <c r="I10">
        <v>22.780308000000002</v>
      </c>
      <c r="J10">
        <v>-3.9802279999999999</v>
      </c>
      <c r="K10" t="s">
        <v>23</v>
      </c>
      <c r="L10">
        <v>23</v>
      </c>
      <c r="M10">
        <v>7</v>
      </c>
      <c r="N10">
        <v>30</v>
      </c>
      <c r="O10" t="s">
        <v>31</v>
      </c>
      <c r="P10">
        <v>25446.67</v>
      </c>
      <c r="Q10">
        <v>25446.67</v>
      </c>
    </row>
    <row r="11" spans="1:19" x14ac:dyDescent="0.3">
      <c r="A11">
        <v>1009</v>
      </c>
      <c r="B11">
        <v>351</v>
      </c>
      <c r="C11" t="s">
        <v>25</v>
      </c>
      <c r="D11" t="s">
        <v>28</v>
      </c>
      <c r="E11" t="s">
        <v>29</v>
      </c>
      <c r="F11" t="s">
        <v>30</v>
      </c>
      <c r="G11" t="s">
        <v>21</v>
      </c>
      <c r="H11" t="s">
        <v>22</v>
      </c>
      <c r="I11">
        <v>16.2</v>
      </c>
      <c r="J11">
        <v>-4.58</v>
      </c>
      <c r="K11" t="s">
        <v>23</v>
      </c>
      <c r="L11">
        <v>5500</v>
      </c>
      <c r="M11">
        <v>6500</v>
      </c>
      <c r="N11">
        <v>12000</v>
      </c>
      <c r="O11" t="s">
        <v>24</v>
      </c>
      <c r="P11">
        <v>42023.37</v>
      </c>
      <c r="Q11">
        <v>42023.37</v>
      </c>
    </row>
    <row r="12" spans="1:19" x14ac:dyDescent="0.3">
      <c r="A12">
        <v>1011</v>
      </c>
      <c r="B12">
        <v>419</v>
      </c>
      <c r="C12" t="s">
        <v>25</v>
      </c>
      <c r="D12" t="s">
        <v>28</v>
      </c>
      <c r="E12" t="s">
        <v>29</v>
      </c>
      <c r="F12" t="s">
        <v>30</v>
      </c>
      <c r="G12" t="s">
        <v>21</v>
      </c>
      <c r="H12" t="s">
        <v>22</v>
      </c>
      <c r="I12">
        <v>16.461881000000002</v>
      </c>
      <c r="J12">
        <v>3.003279</v>
      </c>
      <c r="K12" t="s">
        <v>23</v>
      </c>
      <c r="L12">
        <v>55</v>
      </c>
      <c r="M12">
        <v>60</v>
      </c>
      <c r="N12">
        <v>115</v>
      </c>
      <c r="O12" t="s">
        <v>32</v>
      </c>
      <c r="P12">
        <v>43868.73</v>
      </c>
      <c r="Q12">
        <v>43868.73</v>
      </c>
    </row>
    <row r="13" spans="1:19" x14ac:dyDescent="0.3">
      <c r="A13">
        <v>1012</v>
      </c>
      <c r="B13">
        <v>269</v>
      </c>
      <c r="C13" t="s">
        <v>25</v>
      </c>
      <c r="D13" t="s">
        <v>33</v>
      </c>
      <c r="E13" t="s">
        <v>34</v>
      </c>
      <c r="F13" t="s">
        <v>20</v>
      </c>
      <c r="G13" t="s">
        <v>21</v>
      </c>
      <c r="H13" t="s">
        <v>22</v>
      </c>
      <c r="I13">
        <v>16.460871999999998</v>
      </c>
      <c r="J13">
        <v>3.0047990000000002</v>
      </c>
      <c r="K13" t="s">
        <v>23</v>
      </c>
      <c r="L13">
        <v>300</v>
      </c>
      <c r="M13">
        <v>200</v>
      </c>
      <c r="N13">
        <v>500</v>
      </c>
      <c r="O13" t="s">
        <v>35</v>
      </c>
      <c r="P13">
        <v>27049.93</v>
      </c>
      <c r="Q13">
        <v>27049.93</v>
      </c>
    </row>
    <row r="14" spans="1:19" x14ac:dyDescent="0.3">
      <c r="A14">
        <v>1013</v>
      </c>
      <c r="B14">
        <v>408</v>
      </c>
      <c r="C14" t="s">
        <v>25</v>
      </c>
      <c r="D14" t="s">
        <v>28</v>
      </c>
      <c r="E14" t="s">
        <v>29</v>
      </c>
      <c r="F14" t="s">
        <v>30</v>
      </c>
      <c r="G14" t="s">
        <v>21</v>
      </c>
      <c r="H14" t="s">
        <v>22</v>
      </c>
      <c r="I14">
        <v>16.250333999999999</v>
      </c>
      <c r="J14">
        <v>3.395349</v>
      </c>
      <c r="K14" t="s">
        <v>23</v>
      </c>
      <c r="L14">
        <v>244</v>
      </c>
      <c r="M14">
        <v>148</v>
      </c>
      <c r="N14">
        <v>392</v>
      </c>
      <c r="O14" t="s">
        <v>35</v>
      </c>
      <c r="P14">
        <v>37932.43</v>
      </c>
      <c r="Q14">
        <v>37932.43</v>
      </c>
    </row>
    <row r="15" spans="1:19" x14ac:dyDescent="0.3">
      <c r="A15">
        <v>1014</v>
      </c>
      <c r="B15">
        <v>252</v>
      </c>
      <c r="C15" t="s">
        <v>25</v>
      </c>
      <c r="D15" t="s">
        <v>28</v>
      </c>
      <c r="E15" t="s">
        <v>29</v>
      </c>
      <c r="F15" t="s">
        <v>20</v>
      </c>
      <c r="G15" t="s">
        <v>21</v>
      </c>
      <c r="H15" t="s">
        <v>22</v>
      </c>
      <c r="I15">
        <v>16.878222999999998</v>
      </c>
      <c r="J15">
        <v>-1.921996</v>
      </c>
      <c r="K15" t="s">
        <v>23</v>
      </c>
      <c r="L15">
        <v>100</v>
      </c>
      <c r="M15">
        <v>1300</v>
      </c>
      <c r="N15">
        <v>1400</v>
      </c>
      <c r="O15" t="s">
        <v>24</v>
      </c>
      <c r="P15">
        <v>39998.99</v>
      </c>
      <c r="Q15">
        <v>39998.99</v>
      </c>
    </row>
    <row r="16" spans="1:19" x14ac:dyDescent="0.3">
      <c r="A16">
        <v>1015</v>
      </c>
      <c r="B16">
        <v>201</v>
      </c>
      <c r="C16" t="s">
        <v>25</v>
      </c>
      <c r="D16" t="s">
        <v>28</v>
      </c>
      <c r="E16" t="s">
        <v>29</v>
      </c>
      <c r="F16" t="s">
        <v>30</v>
      </c>
      <c r="G16" t="s">
        <v>21</v>
      </c>
      <c r="H16" t="s">
        <v>36</v>
      </c>
      <c r="I16">
        <v>12.574968999999999</v>
      </c>
      <c r="J16">
        <v>-7.5629010000000001</v>
      </c>
      <c r="K16" t="s">
        <v>37</v>
      </c>
      <c r="L16">
        <v>539</v>
      </c>
      <c r="M16">
        <v>91</v>
      </c>
      <c r="N16">
        <v>630</v>
      </c>
      <c r="O16" t="s">
        <v>31</v>
      </c>
      <c r="P16">
        <v>48914.66</v>
      </c>
      <c r="Q16">
        <v>48914.66</v>
      </c>
    </row>
    <row r="17" spans="1:17" x14ac:dyDescent="0.3">
      <c r="A17">
        <v>1016</v>
      </c>
      <c r="B17">
        <v>186</v>
      </c>
      <c r="C17" t="s">
        <v>25</v>
      </c>
      <c r="D17" t="s">
        <v>28</v>
      </c>
      <c r="E17" t="s">
        <v>29</v>
      </c>
      <c r="F17" t="s">
        <v>30</v>
      </c>
      <c r="G17" t="s">
        <v>21</v>
      </c>
      <c r="H17" t="s">
        <v>36</v>
      </c>
      <c r="I17">
        <v>12.350019</v>
      </c>
      <c r="J17">
        <v>-7.5629010000000001</v>
      </c>
      <c r="K17" t="s">
        <v>37</v>
      </c>
      <c r="L17">
        <v>363</v>
      </c>
      <c r="M17">
        <v>49</v>
      </c>
      <c r="N17">
        <v>412</v>
      </c>
      <c r="O17" t="s">
        <v>31</v>
      </c>
      <c r="P17">
        <v>50000</v>
      </c>
      <c r="Q17">
        <v>50000</v>
      </c>
    </row>
    <row r="18" spans="1:17" x14ac:dyDescent="0.3">
      <c r="A18">
        <v>1017</v>
      </c>
      <c r="B18">
        <v>223</v>
      </c>
      <c r="C18" t="s">
        <v>25</v>
      </c>
      <c r="D18" t="s">
        <v>33</v>
      </c>
      <c r="E18" t="s">
        <v>34</v>
      </c>
      <c r="F18" t="s">
        <v>27</v>
      </c>
      <c r="G18" t="s">
        <v>21</v>
      </c>
      <c r="H18" t="s">
        <v>36</v>
      </c>
      <c r="I18">
        <v>14.183999999999999</v>
      </c>
      <c r="J18">
        <v>-7.998596</v>
      </c>
      <c r="K18" t="s">
        <v>37</v>
      </c>
      <c r="L18">
        <v>352</v>
      </c>
      <c r="M18">
        <v>47</v>
      </c>
      <c r="N18">
        <v>399</v>
      </c>
      <c r="O18" t="s">
        <v>31</v>
      </c>
      <c r="P18">
        <v>50000</v>
      </c>
      <c r="Q18">
        <v>50000</v>
      </c>
    </row>
    <row r="19" spans="1:17" x14ac:dyDescent="0.3">
      <c r="A19">
        <v>1018</v>
      </c>
      <c r="B19">
        <v>228</v>
      </c>
      <c r="C19" t="s">
        <v>25</v>
      </c>
      <c r="D19" t="s">
        <v>28</v>
      </c>
      <c r="E19" t="s">
        <v>29</v>
      </c>
      <c r="F19" t="s">
        <v>30</v>
      </c>
      <c r="G19" t="s">
        <v>21</v>
      </c>
      <c r="H19" t="s">
        <v>36</v>
      </c>
      <c r="I19">
        <v>12.315588</v>
      </c>
      <c r="J19">
        <v>-7.5608170000000001</v>
      </c>
      <c r="K19" t="s">
        <v>37</v>
      </c>
      <c r="L19">
        <v>150</v>
      </c>
      <c r="M19">
        <v>350</v>
      </c>
      <c r="N19">
        <v>500</v>
      </c>
      <c r="O19" t="s">
        <v>38</v>
      </c>
      <c r="P19">
        <v>47923.98</v>
      </c>
      <c r="Q19">
        <v>47923.98</v>
      </c>
    </row>
    <row r="20" spans="1:17" x14ac:dyDescent="0.3">
      <c r="A20">
        <v>1019</v>
      </c>
      <c r="B20">
        <v>167</v>
      </c>
      <c r="C20" t="s">
        <v>17</v>
      </c>
      <c r="D20" t="s">
        <v>18</v>
      </c>
      <c r="E20" t="s">
        <v>34</v>
      </c>
      <c r="F20" t="s">
        <v>30</v>
      </c>
      <c r="G20" t="s">
        <v>21</v>
      </c>
      <c r="H20" t="s">
        <v>36</v>
      </c>
      <c r="I20">
        <v>12.638707</v>
      </c>
      <c r="J20">
        <v>-7.998596</v>
      </c>
      <c r="K20" t="s">
        <v>37</v>
      </c>
      <c r="L20">
        <v>0</v>
      </c>
      <c r="M20">
        <v>100</v>
      </c>
      <c r="N20">
        <v>100</v>
      </c>
      <c r="O20" t="s">
        <v>26</v>
      </c>
      <c r="P20">
        <v>46651.69</v>
      </c>
      <c r="Q20">
        <v>46651.69</v>
      </c>
    </row>
    <row r="21" spans="1:17" x14ac:dyDescent="0.3">
      <c r="A21">
        <v>1020</v>
      </c>
      <c r="B21">
        <v>242</v>
      </c>
      <c r="C21" t="s">
        <v>25</v>
      </c>
      <c r="D21" t="s">
        <v>28</v>
      </c>
      <c r="E21" t="s">
        <v>29</v>
      </c>
      <c r="F21" t="s">
        <v>30</v>
      </c>
      <c r="G21" t="s">
        <v>21</v>
      </c>
      <c r="H21" t="s">
        <v>36</v>
      </c>
      <c r="I21">
        <v>12.315588</v>
      </c>
      <c r="J21">
        <v>-7.5608170000000001</v>
      </c>
      <c r="K21" t="s">
        <v>37</v>
      </c>
      <c r="L21">
        <v>40000</v>
      </c>
      <c r="M21">
        <v>40300</v>
      </c>
      <c r="N21">
        <v>80300</v>
      </c>
      <c r="O21" t="s">
        <v>38</v>
      </c>
      <c r="P21">
        <v>45990.080000000002</v>
      </c>
      <c r="Q21">
        <v>45990.080000000002</v>
      </c>
    </row>
    <row r="22" spans="1:17" x14ac:dyDescent="0.3">
      <c r="A22">
        <v>1021</v>
      </c>
      <c r="B22">
        <v>189</v>
      </c>
      <c r="C22" t="s">
        <v>25</v>
      </c>
      <c r="D22" t="s">
        <v>39</v>
      </c>
      <c r="E22" t="s">
        <v>29</v>
      </c>
      <c r="F22" t="s">
        <v>30</v>
      </c>
      <c r="G22" t="s">
        <v>21</v>
      </c>
      <c r="H22" t="s">
        <v>36</v>
      </c>
      <c r="I22">
        <v>12.636950000000001</v>
      </c>
      <c r="J22">
        <v>-7.9968000000000004</v>
      </c>
      <c r="K22" t="s">
        <v>37</v>
      </c>
      <c r="L22">
        <v>58</v>
      </c>
      <c r="M22">
        <v>3</v>
      </c>
      <c r="N22">
        <v>61</v>
      </c>
      <c r="O22" t="s">
        <v>40</v>
      </c>
      <c r="P22">
        <v>23830.11</v>
      </c>
      <c r="Q22">
        <v>23830.11</v>
      </c>
    </row>
    <row r="23" spans="1:17" x14ac:dyDescent="0.3">
      <c r="A23">
        <v>1022</v>
      </c>
      <c r="B23">
        <v>276</v>
      </c>
      <c r="C23" t="s">
        <v>25</v>
      </c>
      <c r="D23" t="s">
        <v>28</v>
      </c>
      <c r="E23" t="s">
        <v>29</v>
      </c>
      <c r="F23" t="s">
        <v>30</v>
      </c>
      <c r="G23" t="s">
        <v>21</v>
      </c>
      <c r="H23" t="s">
        <v>36</v>
      </c>
      <c r="I23">
        <v>15.34634</v>
      </c>
      <c r="J23">
        <v>-7.4589100000000004</v>
      </c>
      <c r="K23" t="s">
        <v>37</v>
      </c>
      <c r="L23">
        <v>0</v>
      </c>
      <c r="M23">
        <v>855</v>
      </c>
      <c r="N23">
        <v>855</v>
      </c>
      <c r="O23" t="s">
        <v>38</v>
      </c>
      <c r="P23">
        <v>48648.93</v>
      </c>
      <c r="Q23">
        <v>48648.93</v>
      </c>
    </row>
    <row r="24" spans="1:17" x14ac:dyDescent="0.3">
      <c r="A24">
        <v>1023</v>
      </c>
      <c r="B24">
        <v>319</v>
      </c>
      <c r="C24" t="s">
        <v>25</v>
      </c>
      <c r="D24" t="s">
        <v>18</v>
      </c>
      <c r="E24" t="s">
        <v>34</v>
      </c>
      <c r="F24" t="s">
        <v>30</v>
      </c>
      <c r="G24" t="s">
        <v>21</v>
      </c>
      <c r="H24" t="s">
        <v>36</v>
      </c>
      <c r="I24">
        <v>12.638707</v>
      </c>
      <c r="J24">
        <v>-7.998596</v>
      </c>
      <c r="K24" t="s">
        <v>37</v>
      </c>
      <c r="L24">
        <v>100</v>
      </c>
      <c r="M24">
        <v>50</v>
      </c>
      <c r="N24">
        <v>150</v>
      </c>
      <c r="O24" t="s">
        <v>41</v>
      </c>
      <c r="P24">
        <v>48743.94</v>
      </c>
      <c r="Q24">
        <v>48743.94</v>
      </c>
    </row>
    <row r="25" spans="1:17" x14ac:dyDescent="0.3">
      <c r="A25">
        <v>1024</v>
      </c>
      <c r="B25">
        <v>237</v>
      </c>
      <c r="C25" t="s">
        <v>25</v>
      </c>
      <c r="D25" t="s">
        <v>18</v>
      </c>
      <c r="E25" t="s">
        <v>34</v>
      </c>
      <c r="F25" t="s">
        <v>30</v>
      </c>
      <c r="G25" t="s">
        <v>21</v>
      </c>
      <c r="H25" t="s">
        <v>36</v>
      </c>
      <c r="I25">
        <v>12.638707</v>
      </c>
      <c r="J25">
        <v>-7.998596</v>
      </c>
      <c r="K25" t="s">
        <v>37</v>
      </c>
      <c r="L25">
        <v>50</v>
      </c>
      <c r="M25">
        <v>10</v>
      </c>
      <c r="N25">
        <v>60</v>
      </c>
      <c r="O25" t="s">
        <v>38</v>
      </c>
      <c r="P25">
        <v>36436.54</v>
      </c>
      <c r="Q25">
        <v>36436.54</v>
      </c>
    </row>
    <row r="26" spans="1:17" x14ac:dyDescent="0.3">
      <c r="A26">
        <v>1025</v>
      </c>
      <c r="B26">
        <v>264</v>
      </c>
      <c r="C26" t="s">
        <v>25</v>
      </c>
      <c r="D26" t="s">
        <v>28</v>
      </c>
      <c r="E26" t="s">
        <v>29</v>
      </c>
      <c r="F26" t="s">
        <v>30</v>
      </c>
      <c r="G26" t="s">
        <v>21</v>
      </c>
      <c r="H26" t="s">
        <v>36</v>
      </c>
      <c r="I26">
        <v>12.638707</v>
      </c>
      <c r="J26">
        <v>-7.998596</v>
      </c>
      <c r="K26" t="s">
        <v>37</v>
      </c>
      <c r="L26">
        <v>40</v>
      </c>
      <c r="M26">
        <v>32</v>
      </c>
      <c r="N26">
        <v>72</v>
      </c>
      <c r="O26" t="s">
        <v>31</v>
      </c>
      <c r="P26">
        <v>49400.2</v>
      </c>
      <c r="Q26">
        <v>49400.2</v>
      </c>
    </row>
    <row r="27" spans="1:17" x14ac:dyDescent="0.3">
      <c r="A27">
        <v>1026</v>
      </c>
      <c r="B27">
        <v>107</v>
      </c>
      <c r="C27" t="s">
        <v>17</v>
      </c>
      <c r="D27" t="s">
        <v>18</v>
      </c>
      <c r="E27" t="s">
        <v>19</v>
      </c>
      <c r="F27" t="s">
        <v>30</v>
      </c>
      <c r="G27" t="s">
        <v>21</v>
      </c>
      <c r="H27" t="s">
        <v>36</v>
      </c>
      <c r="I27">
        <v>12.638707</v>
      </c>
      <c r="J27">
        <v>-7.998596</v>
      </c>
      <c r="K27" t="s">
        <v>37</v>
      </c>
      <c r="L27">
        <v>40</v>
      </c>
      <c r="M27">
        <v>40</v>
      </c>
      <c r="N27">
        <v>80</v>
      </c>
      <c r="O27" t="s">
        <v>35</v>
      </c>
      <c r="P27">
        <v>49319.97</v>
      </c>
      <c r="Q27">
        <v>49319.97</v>
      </c>
    </row>
    <row r="28" spans="1:17" x14ac:dyDescent="0.3">
      <c r="A28">
        <v>1027</v>
      </c>
      <c r="B28">
        <v>275</v>
      </c>
      <c r="C28" t="s">
        <v>25</v>
      </c>
      <c r="D28" t="s">
        <v>28</v>
      </c>
      <c r="E28" t="s">
        <v>29</v>
      </c>
      <c r="F28" t="s">
        <v>30</v>
      </c>
      <c r="G28" t="s">
        <v>21</v>
      </c>
      <c r="H28" t="s">
        <v>36</v>
      </c>
      <c r="I28">
        <v>12.667239</v>
      </c>
      <c r="J28">
        <v>-8.042783</v>
      </c>
      <c r="K28" t="s">
        <v>37</v>
      </c>
      <c r="L28">
        <v>743</v>
      </c>
      <c r="M28">
        <v>899</v>
      </c>
      <c r="N28">
        <v>1642</v>
      </c>
      <c r="O28" t="s">
        <v>32</v>
      </c>
      <c r="P28">
        <v>49540.03</v>
      </c>
      <c r="Q28">
        <v>49540.03</v>
      </c>
    </row>
    <row r="29" spans="1:17" x14ac:dyDescent="0.3">
      <c r="A29">
        <v>1028</v>
      </c>
      <c r="B29">
        <v>321</v>
      </c>
      <c r="C29" t="s">
        <v>25</v>
      </c>
      <c r="D29" t="s">
        <v>33</v>
      </c>
      <c r="E29" t="s">
        <v>34</v>
      </c>
      <c r="F29" t="s">
        <v>20</v>
      </c>
      <c r="G29" t="s">
        <v>21</v>
      </c>
      <c r="H29" t="s">
        <v>36</v>
      </c>
      <c r="I29">
        <v>12.739990000000001</v>
      </c>
      <c r="J29">
        <v>-8.0627300000000002</v>
      </c>
      <c r="K29" t="s">
        <v>37</v>
      </c>
      <c r="L29">
        <v>1400</v>
      </c>
      <c r="M29">
        <v>600</v>
      </c>
      <c r="N29">
        <v>2000</v>
      </c>
      <c r="O29" t="s">
        <v>24</v>
      </c>
      <c r="P29">
        <v>49682.15</v>
      </c>
      <c r="Q29">
        <v>49682.15</v>
      </c>
    </row>
    <row r="30" spans="1:17" x14ac:dyDescent="0.3">
      <c r="A30">
        <v>1029</v>
      </c>
      <c r="B30">
        <v>259</v>
      </c>
      <c r="C30" t="s">
        <v>25</v>
      </c>
      <c r="D30" t="s">
        <v>28</v>
      </c>
      <c r="E30" t="s">
        <v>29</v>
      </c>
      <c r="F30" t="s">
        <v>20</v>
      </c>
      <c r="G30" t="s">
        <v>21</v>
      </c>
      <c r="H30" t="s">
        <v>42</v>
      </c>
      <c r="I30">
        <v>15.55552</v>
      </c>
      <c r="J30">
        <v>2.2479200000000001</v>
      </c>
      <c r="K30" t="s">
        <v>23</v>
      </c>
      <c r="L30">
        <v>50</v>
      </c>
      <c r="M30">
        <v>45</v>
      </c>
      <c r="N30">
        <v>95</v>
      </c>
      <c r="O30" t="s">
        <v>35</v>
      </c>
      <c r="P30">
        <v>50000</v>
      </c>
      <c r="Q30">
        <v>50000</v>
      </c>
    </row>
    <row r="31" spans="1:17" x14ac:dyDescent="0.3">
      <c r="A31">
        <v>1030</v>
      </c>
      <c r="B31">
        <v>252</v>
      </c>
      <c r="C31" t="s">
        <v>25</v>
      </c>
      <c r="D31" t="s">
        <v>28</v>
      </c>
      <c r="E31" t="s">
        <v>29</v>
      </c>
      <c r="F31" t="s">
        <v>20</v>
      </c>
      <c r="G31" t="s">
        <v>21</v>
      </c>
      <c r="H31" t="s">
        <v>42</v>
      </c>
      <c r="I31">
        <v>15.915459999999999</v>
      </c>
      <c r="J31">
        <v>2.3961999999999999</v>
      </c>
      <c r="K31" t="s">
        <v>23</v>
      </c>
      <c r="L31">
        <v>50</v>
      </c>
      <c r="M31">
        <v>45</v>
      </c>
      <c r="N31">
        <v>95</v>
      </c>
      <c r="O31" t="s">
        <v>35</v>
      </c>
      <c r="P31">
        <v>30716.12</v>
      </c>
      <c r="Q31">
        <v>30716.12</v>
      </c>
    </row>
    <row r="32" spans="1:17" x14ac:dyDescent="0.3">
      <c r="A32">
        <v>1031</v>
      </c>
      <c r="B32">
        <v>132</v>
      </c>
      <c r="C32" t="s">
        <v>17</v>
      </c>
      <c r="D32" t="s">
        <v>28</v>
      </c>
      <c r="E32" t="s">
        <v>29</v>
      </c>
      <c r="F32" t="s">
        <v>30</v>
      </c>
      <c r="G32" t="s">
        <v>43</v>
      </c>
      <c r="H32" t="s">
        <v>44</v>
      </c>
      <c r="I32">
        <v>33.130401999999997</v>
      </c>
      <c r="J32">
        <v>35.447144999999999</v>
      </c>
      <c r="K32" t="s">
        <v>37</v>
      </c>
      <c r="L32">
        <v>400</v>
      </c>
      <c r="M32">
        <v>400</v>
      </c>
      <c r="N32">
        <v>800</v>
      </c>
      <c r="O32" t="s">
        <v>24</v>
      </c>
      <c r="P32">
        <v>5894</v>
      </c>
      <c r="Q32">
        <v>5894</v>
      </c>
    </row>
    <row r="33" spans="1:17" x14ac:dyDescent="0.3">
      <c r="A33">
        <v>1032</v>
      </c>
      <c r="B33">
        <v>156</v>
      </c>
      <c r="C33" t="s">
        <v>17</v>
      </c>
      <c r="D33" t="s">
        <v>28</v>
      </c>
      <c r="E33" t="s">
        <v>34</v>
      </c>
      <c r="F33" t="s">
        <v>45</v>
      </c>
      <c r="G33" t="s">
        <v>43</v>
      </c>
      <c r="H33" t="s">
        <v>46</v>
      </c>
      <c r="I33">
        <v>33.117975000000001</v>
      </c>
      <c r="J33">
        <v>35.432941</v>
      </c>
      <c r="K33" t="s">
        <v>37</v>
      </c>
      <c r="L33">
        <v>150</v>
      </c>
      <c r="M33">
        <v>153</v>
      </c>
      <c r="N33">
        <v>303</v>
      </c>
      <c r="O33" t="s">
        <v>41</v>
      </c>
      <c r="P33">
        <v>9566</v>
      </c>
      <c r="Q33">
        <v>9566</v>
      </c>
    </row>
    <row r="34" spans="1:17" x14ac:dyDescent="0.3">
      <c r="A34">
        <v>1033</v>
      </c>
      <c r="B34">
        <v>90</v>
      </c>
      <c r="C34" t="s">
        <v>17</v>
      </c>
      <c r="D34" t="s">
        <v>28</v>
      </c>
      <c r="E34" t="s">
        <v>29</v>
      </c>
      <c r="F34" t="s">
        <v>30</v>
      </c>
      <c r="G34" t="s">
        <v>43</v>
      </c>
      <c r="H34" t="s">
        <v>47</v>
      </c>
      <c r="I34">
        <v>33.208720999999997</v>
      </c>
      <c r="J34">
        <v>35.403272000000001</v>
      </c>
      <c r="K34" t="s">
        <v>37</v>
      </c>
      <c r="L34">
        <v>150</v>
      </c>
      <c r="M34">
        <v>150</v>
      </c>
      <c r="N34">
        <v>300</v>
      </c>
      <c r="O34" t="s">
        <v>31</v>
      </c>
      <c r="P34">
        <v>22000</v>
      </c>
      <c r="Q34">
        <v>22000</v>
      </c>
    </row>
    <row r="35" spans="1:17" x14ac:dyDescent="0.3">
      <c r="A35">
        <v>1034</v>
      </c>
      <c r="B35">
        <v>48</v>
      </c>
      <c r="C35" t="s">
        <v>48</v>
      </c>
      <c r="D35" t="s">
        <v>18</v>
      </c>
      <c r="E35" t="s">
        <v>29</v>
      </c>
      <c r="F35" t="s">
        <v>30</v>
      </c>
      <c r="G35" t="s">
        <v>43</v>
      </c>
      <c r="H35" t="s">
        <v>49</v>
      </c>
      <c r="I35">
        <v>33.243079999999999</v>
      </c>
      <c r="J35">
        <v>35.490054999999998</v>
      </c>
      <c r="K35" t="s">
        <v>37</v>
      </c>
      <c r="L35">
        <v>1125</v>
      </c>
      <c r="M35">
        <v>1125</v>
      </c>
      <c r="N35">
        <v>2250</v>
      </c>
      <c r="O35" t="s">
        <v>24</v>
      </c>
      <c r="P35">
        <v>13500</v>
      </c>
      <c r="Q35">
        <v>13500</v>
      </c>
    </row>
    <row r="36" spans="1:17" x14ac:dyDescent="0.3">
      <c r="A36">
        <v>1035</v>
      </c>
      <c r="B36">
        <v>96</v>
      </c>
      <c r="C36" t="s">
        <v>17</v>
      </c>
      <c r="D36" t="s">
        <v>28</v>
      </c>
      <c r="E36" t="s">
        <v>29</v>
      </c>
      <c r="F36" t="s">
        <v>30</v>
      </c>
      <c r="G36" t="s">
        <v>43</v>
      </c>
      <c r="H36" t="s">
        <v>50</v>
      </c>
      <c r="I36">
        <v>33.293875999999997</v>
      </c>
      <c r="J36">
        <v>35.429226</v>
      </c>
      <c r="K36" t="s">
        <v>37</v>
      </c>
      <c r="L36">
        <v>18</v>
      </c>
      <c r="M36">
        <v>0</v>
      </c>
      <c r="N36">
        <v>18</v>
      </c>
      <c r="O36" t="s">
        <v>51</v>
      </c>
      <c r="P36">
        <v>14826</v>
      </c>
      <c r="Q36">
        <v>14826</v>
      </c>
    </row>
    <row r="37" spans="1:17" x14ac:dyDescent="0.3">
      <c r="A37">
        <v>1036</v>
      </c>
      <c r="B37">
        <v>80</v>
      </c>
      <c r="C37" t="s">
        <v>48</v>
      </c>
      <c r="D37" t="s">
        <v>28</v>
      </c>
      <c r="E37" t="s">
        <v>29</v>
      </c>
      <c r="F37" t="s">
        <v>30</v>
      </c>
      <c r="G37" t="s">
        <v>43</v>
      </c>
      <c r="H37" t="s">
        <v>52</v>
      </c>
      <c r="I37">
        <v>33.103284000000002</v>
      </c>
      <c r="J37">
        <v>35.374721000000001</v>
      </c>
      <c r="K37" t="s">
        <v>37</v>
      </c>
      <c r="L37">
        <v>1500</v>
      </c>
      <c r="M37">
        <v>1500</v>
      </c>
      <c r="N37">
        <v>3000</v>
      </c>
      <c r="O37" t="s">
        <v>24</v>
      </c>
      <c r="P37">
        <v>19800</v>
      </c>
      <c r="Q37">
        <v>19800</v>
      </c>
    </row>
    <row r="38" spans="1:17" x14ac:dyDescent="0.3">
      <c r="A38">
        <v>1037</v>
      </c>
      <c r="B38">
        <v>94</v>
      </c>
      <c r="C38" t="s">
        <v>17</v>
      </c>
      <c r="D38" t="s">
        <v>28</v>
      </c>
      <c r="E38" t="s">
        <v>29</v>
      </c>
      <c r="F38" t="s">
        <v>30</v>
      </c>
      <c r="G38" t="s">
        <v>43</v>
      </c>
      <c r="H38" t="s">
        <v>53</v>
      </c>
      <c r="I38">
        <v>33.175902000000001</v>
      </c>
      <c r="J38">
        <v>35.512095000000002</v>
      </c>
      <c r="K38" t="s">
        <v>37</v>
      </c>
      <c r="L38">
        <v>3500</v>
      </c>
      <c r="M38">
        <v>3500</v>
      </c>
      <c r="N38">
        <v>7000</v>
      </c>
      <c r="O38" t="s">
        <v>24</v>
      </c>
      <c r="P38">
        <v>20000</v>
      </c>
      <c r="Q38">
        <v>20000</v>
      </c>
    </row>
    <row r="39" spans="1:17" x14ac:dyDescent="0.3">
      <c r="A39">
        <v>1038</v>
      </c>
      <c r="B39">
        <v>174</v>
      </c>
      <c r="C39" t="s">
        <v>17</v>
      </c>
      <c r="D39" t="s">
        <v>28</v>
      </c>
      <c r="E39" t="s">
        <v>34</v>
      </c>
      <c r="F39" t="s">
        <v>45</v>
      </c>
      <c r="G39" t="s">
        <v>43</v>
      </c>
      <c r="H39" t="s">
        <v>54</v>
      </c>
      <c r="I39">
        <v>33.264173</v>
      </c>
      <c r="J39">
        <v>35.211266999999999</v>
      </c>
      <c r="K39" t="s">
        <v>37</v>
      </c>
      <c r="L39">
        <v>25</v>
      </c>
      <c r="M39">
        <v>25</v>
      </c>
      <c r="N39">
        <v>50</v>
      </c>
      <c r="O39" t="s">
        <v>41</v>
      </c>
      <c r="P39">
        <v>16581</v>
      </c>
      <c r="Q39">
        <v>16581</v>
      </c>
    </row>
    <row r="40" spans="1:17" x14ac:dyDescent="0.3">
      <c r="A40">
        <v>1039</v>
      </c>
      <c r="B40">
        <v>130</v>
      </c>
      <c r="C40" t="s">
        <v>17</v>
      </c>
      <c r="D40" t="s">
        <v>55</v>
      </c>
      <c r="E40" t="s">
        <v>34</v>
      </c>
      <c r="F40" t="s">
        <v>45</v>
      </c>
      <c r="G40" t="s">
        <v>43</v>
      </c>
      <c r="H40" t="s">
        <v>54</v>
      </c>
      <c r="I40">
        <v>33.264173</v>
      </c>
      <c r="J40">
        <v>35.211266999999999</v>
      </c>
      <c r="K40" t="s">
        <v>37</v>
      </c>
      <c r="L40">
        <v>0</v>
      </c>
      <c r="M40">
        <v>22</v>
      </c>
      <c r="N40">
        <v>22</v>
      </c>
      <c r="O40" t="s">
        <v>26</v>
      </c>
      <c r="P40">
        <v>9475</v>
      </c>
      <c r="Q40">
        <v>9475</v>
      </c>
    </row>
    <row r="41" spans="1:17" x14ac:dyDescent="0.3">
      <c r="A41">
        <v>1040</v>
      </c>
      <c r="B41">
        <v>116</v>
      </c>
      <c r="C41" t="s">
        <v>17</v>
      </c>
      <c r="D41" t="s">
        <v>18</v>
      </c>
      <c r="E41" t="s">
        <v>29</v>
      </c>
      <c r="F41" t="s">
        <v>30</v>
      </c>
      <c r="G41" t="s">
        <v>43</v>
      </c>
      <c r="H41" t="s">
        <v>56</v>
      </c>
      <c r="I41">
        <v>33.349831999999999</v>
      </c>
      <c r="J41">
        <v>35.748932000000003</v>
      </c>
      <c r="K41" t="s">
        <v>23</v>
      </c>
      <c r="L41">
        <v>3500</v>
      </c>
      <c r="M41">
        <v>3500</v>
      </c>
      <c r="N41">
        <v>7000</v>
      </c>
      <c r="O41" t="s">
        <v>24</v>
      </c>
      <c r="P41">
        <v>5000</v>
      </c>
      <c r="Q41">
        <v>5000</v>
      </c>
    </row>
    <row r="42" spans="1:17" x14ac:dyDescent="0.3">
      <c r="A42">
        <v>1041</v>
      </c>
      <c r="B42">
        <v>142</v>
      </c>
      <c r="C42" t="s">
        <v>17</v>
      </c>
      <c r="D42" t="s">
        <v>18</v>
      </c>
      <c r="E42" t="s">
        <v>29</v>
      </c>
      <c r="F42" t="s">
        <v>30</v>
      </c>
      <c r="G42" t="s">
        <v>43</v>
      </c>
      <c r="H42" t="s">
        <v>57</v>
      </c>
      <c r="I42">
        <v>33.096217000000003</v>
      </c>
      <c r="J42">
        <v>35.341715000000001</v>
      </c>
      <c r="K42" t="s">
        <v>23</v>
      </c>
      <c r="L42">
        <v>130</v>
      </c>
      <c r="M42">
        <v>140</v>
      </c>
      <c r="N42">
        <v>270</v>
      </c>
      <c r="O42" t="s">
        <v>32</v>
      </c>
      <c r="P42">
        <v>9900</v>
      </c>
      <c r="Q42">
        <v>9900</v>
      </c>
    </row>
    <row r="43" spans="1:17" x14ac:dyDescent="0.3">
      <c r="A43">
        <v>1042</v>
      </c>
      <c r="B43">
        <v>62</v>
      </c>
      <c r="C43" t="s">
        <v>48</v>
      </c>
      <c r="D43" t="s">
        <v>18</v>
      </c>
      <c r="E43" t="s">
        <v>29</v>
      </c>
      <c r="F43" t="s">
        <v>30</v>
      </c>
      <c r="G43" t="s">
        <v>43</v>
      </c>
      <c r="H43" t="s">
        <v>58</v>
      </c>
      <c r="I43">
        <v>33.317906999999998</v>
      </c>
      <c r="J43">
        <v>35.602925999999997</v>
      </c>
      <c r="K43" t="s">
        <v>23</v>
      </c>
      <c r="L43">
        <v>24</v>
      </c>
      <c r="M43">
        <v>24</v>
      </c>
      <c r="N43">
        <v>48</v>
      </c>
      <c r="O43" t="s">
        <v>24</v>
      </c>
      <c r="P43">
        <v>9500</v>
      </c>
      <c r="Q43">
        <v>9500</v>
      </c>
    </row>
    <row r="44" spans="1:17" x14ac:dyDescent="0.3">
      <c r="A44">
        <v>1043</v>
      </c>
      <c r="B44">
        <v>100</v>
      </c>
      <c r="C44" t="s">
        <v>17</v>
      </c>
      <c r="D44" t="s">
        <v>28</v>
      </c>
      <c r="E44" t="s">
        <v>29</v>
      </c>
      <c r="F44" t="s">
        <v>30</v>
      </c>
      <c r="G44" t="s">
        <v>43</v>
      </c>
      <c r="H44" t="s">
        <v>59</v>
      </c>
      <c r="I44">
        <v>33.356160000000003</v>
      </c>
      <c r="J44">
        <v>35.699407999999998</v>
      </c>
      <c r="K44" t="s">
        <v>37</v>
      </c>
      <c r="L44">
        <v>2000</v>
      </c>
      <c r="M44">
        <v>2000</v>
      </c>
      <c r="N44">
        <v>4000</v>
      </c>
      <c r="O44" t="s">
        <v>31</v>
      </c>
      <c r="P44">
        <v>20000</v>
      </c>
      <c r="Q44">
        <v>20000</v>
      </c>
    </row>
    <row r="45" spans="1:17" x14ac:dyDescent="0.3">
      <c r="A45">
        <v>1044</v>
      </c>
      <c r="B45">
        <v>78</v>
      </c>
      <c r="C45" t="s">
        <v>48</v>
      </c>
      <c r="D45" t="s">
        <v>28</v>
      </c>
      <c r="E45" t="s">
        <v>29</v>
      </c>
      <c r="F45" t="s">
        <v>30</v>
      </c>
      <c r="G45" t="s">
        <v>43</v>
      </c>
      <c r="H45" t="s">
        <v>60</v>
      </c>
      <c r="I45">
        <v>33.370956999999997</v>
      </c>
      <c r="J45">
        <v>35.670997999999997</v>
      </c>
      <c r="K45" t="s">
        <v>37</v>
      </c>
      <c r="L45">
        <v>400</v>
      </c>
      <c r="M45">
        <v>400</v>
      </c>
      <c r="N45">
        <v>800</v>
      </c>
      <c r="O45" t="s">
        <v>24</v>
      </c>
      <c r="P45">
        <v>11800</v>
      </c>
      <c r="Q45">
        <v>11800</v>
      </c>
    </row>
    <row r="46" spans="1:17" x14ac:dyDescent="0.3">
      <c r="A46">
        <v>1045</v>
      </c>
      <c r="B46">
        <v>82</v>
      </c>
      <c r="C46" t="s">
        <v>48</v>
      </c>
      <c r="D46" t="s">
        <v>28</v>
      </c>
      <c r="E46" t="s">
        <v>29</v>
      </c>
      <c r="F46" t="s">
        <v>30</v>
      </c>
      <c r="G46" t="s">
        <v>43</v>
      </c>
      <c r="H46" t="s">
        <v>61</v>
      </c>
      <c r="I46">
        <v>33.226641000000001</v>
      </c>
      <c r="J46">
        <v>35.409126000000001</v>
      </c>
      <c r="K46" t="s">
        <v>37</v>
      </c>
      <c r="L46">
        <v>6000</v>
      </c>
      <c r="M46">
        <v>6000</v>
      </c>
      <c r="N46">
        <v>12000</v>
      </c>
      <c r="O46" t="s">
        <v>31</v>
      </c>
      <c r="P46">
        <v>16925</v>
      </c>
      <c r="Q46">
        <v>16925</v>
      </c>
    </row>
    <row r="47" spans="1:17" x14ac:dyDescent="0.3">
      <c r="A47">
        <v>1046</v>
      </c>
      <c r="B47">
        <v>63</v>
      </c>
      <c r="C47" t="s">
        <v>48</v>
      </c>
      <c r="D47" t="s">
        <v>18</v>
      </c>
      <c r="E47" t="s">
        <v>29</v>
      </c>
      <c r="F47" t="s">
        <v>30</v>
      </c>
      <c r="G47" t="s">
        <v>43</v>
      </c>
      <c r="H47" t="s">
        <v>62</v>
      </c>
      <c r="I47">
        <v>33.155346000000002</v>
      </c>
      <c r="J47">
        <v>35.503650999999998</v>
      </c>
      <c r="K47" t="s">
        <v>37</v>
      </c>
      <c r="L47">
        <v>500</v>
      </c>
      <c r="M47">
        <v>500</v>
      </c>
      <c r="N47">
        <v>1000</v>
      </c>
      <c r="O47" t="s">
        <v>24</v>
      </c>
      <c r="P47">
        <v>15900</v>
      </c>
      <c r="Q47">
        <v>15900</v>
      </c>
    </row>
    <row r="48" spans="1:17" x14ac:dyDescent="0.3">
      <c r="A48">
        <v>1047</v>
      </c>
      <c r="B48">
        <v>104</v>
      </c>
      <c r="C48" t="s">
        <v>17</v>
      </c>
      <c r="D48" t="s">
        <v>18</v>
      </c>
      <c r="E48" t="s">
        <v>29</v>
      </c>
      <c r="F48" t="s">
        <v>30</v>
      </c>
      <c r="G48" t="s">
        <v>43</v>
      </c>
      <c r="H48" t="s">
        <v>63</v>
      </c>
      <c r="I48">
        <v>33.134143999999999</v>
      </c>
      <c r="J48">
        <v>35.507446999999999</v>
      </c>
      <c r="K48" t="s">
        <v>23</v>
      </c>
      <c r="L48">
        <v>2000</v>
      </c>
      <c r="M48">
        <v>2000</v>
      </c>
      <c r="N48">
        <v>4000</v>
      </c>
      <c r="O48" t="s">
        <v>24</v>
      </c>
      <c r="P48">
        <v>16800</v>
      </c>
      <c r="Q48">
        <v>16800</v>
      </c>
    </row>
    <row r="49" spans="1:17" x14ac:dyDescent="0.3">
      <c r="A49">
        <v>1048</v>
      </c>
      <c r="B49">
        <v>138</v>
      </c>
      <c r="C49" t="s">
        <v>17</v>
      </c>
      <c r="D49" t="s">
        <v>18</v>
      </c>
      <c r="E49" t="s">
        <v>29</v>
      </c>
      <c r="F49" t="s">
        <v>30</v>
      </c>
      <c r="G49" t="s">
        <v>43</v>
      </c>
      <c r="H49" t="s">
        <v>64</v>
      </c>
      <c r="I49">
        <v>33.272015000000003</v>
      </c>
      <c r="J49">
        <v>35.461391999999996</v>
      </c>
      <c r="K49" t="s">
        <v>37</v>
      </c>
      <c r="L49">
        <v>1500</v>
      </c>
      <c r="M49">
        <v>1500</v>
      </c>
      <c r="N49">
        <v>3000</v>
      </c>
      <c r="O49" t="s">
        <v>24</v>
      </c>
      <c r="P49">
        <v>16660</v>
      </c>
      <c r="Q49">
        <v>16660</v>
      </c>
    </row>
    <row r="50" spans="1:17" x14ac:dyDescent="0.3">
      <c r="A50">
        <v>1049</v>
      </c>
      <c r="B50">
        <v>154</v>
      </c>
      <c r="C50" t="s">
        <v>17</v>
      </c>
      <c r="D50" t="s">
        <v>18</v>
      </c>
      <c r="E50" t="s">
        <v>29</v>
      </c>
      <c r="F50" t="s">
        <v>30</v>
      </c>
      <c r="G50" t="s">
        <v>43</v>
      </c>
      <c r="H50" t="s">
        <v>65</v>
      </c>
      <c r="I50">
        <v>33.234124999999999</v>
      </c>
      <c r="J50">
        <v>35.442058000000003</v>
      </c>
      <c r="K50" t="s">
        <v>37</v>
      </c>
      <c r="L50">
        <v>500</v>
      </c>
      <c r="M50">
        <v>500</v>
      </c>
      <c r="N50">
        <v>1000</v>
      </c>
      <c r="O50" t="s">
        <v>35</v>
      </c>
      <c r="P50">
        <v>12777</v>
      </c>
      <c r="Q50">
        <v>12777</v>
      </c>
    </row>
    <row r="51" spans="1:17" x14ac:dyDescent="0.3">
      <c r="A51">
        <v>1050</v>
      </c>
      <c r="B51">
        <v>186</v>
      </c>
      <c r="C51" t="s">
        <v>25</v>
      </c>
      <c r="D51" t="s">
        <v>28</v>
      </c>
      <c r="E51" t="s">
        <v>29</v>
      </c>
      <c r="F51" t="s">
        <v>30</v>
      </c>
      <c r="G51" t="s">
        <v>43</v>
      </c>
      <c r="H51" t="s">
        <v>66</v>
      </c>
      <c r="I51">
        <v>33.136144000000002</v>
      </c>
      <c r="J51">
        <v>35.331626</v>
      </c>
      <c r="K51" t="s">
        <v>37</v>
      </c>
      <c r="L51">
        <v>360</v>
      </c>
      <c r="M51">
        <v>540</v>
      </c>
      <c r="N51">
        <v>900</v>
      </c>
      <c r="O51" t="s">
        <v>24</v>
      </c>
      <c r="P51">
        <v>23890</v>
      </c>
      <c r="Q51">
        <v>23890</v>
      </c>
    </row>
    <row r="52" spans="1:17" x14ac:dyDescent="0.3">
      <c r="A52">
        <v>1051</v>
      </c>
      <c r="B52">
        <v>99</v>
      </c>
      <c r="C52" t="s">
        <v>17</v>
      </c>
      <c r="D52" t="s">
        <v>18</v>
      </c>
      <c r="E52" t="s">
        <v>29</v>
      </c>
      <c r="F52" t="s">
        <v>30</v>
      </c>
      <c r="G52" t="s">
        <v>43</v>
      </c>
      <c r="H52" t="s">
        <v>67</v>
      </c>
      <c r="I52">
        <v>33.320022999999999</v>
      </c>
      <c r="J52">
        <v>35.693764999999999</v>
      </c>
      <c r="K52" t="s">
        <v>37</v>
      </c>
      <c r="L52">
        <v>750</v>
      </c>
      <c r="M52">
        <v>750</v>
      </c>
      <c r="N52">
        <v>1500</v>
      </c>
      <c r="O52" t="s">
        <v>35</v>
      </c>
      <c r="P52">
        <v>22945</v>
      </c>
      <c r="Q52">
        <v>22945</v>
      </c>
    </row>
    <row r="53" spans="1:17" x14ac:dyDescent="0.3">
      <c r="A53">
        <v>1052</v>
      </c>
      <c r="B53">
        <v>38</v>
      </c>
      <c r="C53" t="s">
        <v>48</v>
      </c>
      <c r="D53" t="s">
        <v>28</v>
      </c>
      <c r="E53" t="s">
        <v>29</v>
      </c>
      <c r="F53" t="s">
        <v>30</v>
      </c>
      <c r="G53" t="s">
        <v>43</v>
      </c>
      <c r="H53" t="s">
        <v>68</v>
      </c>
      <c r="I53">
        <v>33.226770999999999</v>
      </c>
      <c r="J53">
        <v>35.307206999999998</v>
      </c>
      <c r="K53" t="s">
        <v>37</v>
      </c>
      <c r="L53">
        <v>85</v>
      </c>
      <c r="M53">
        <v>85</v>
      </c>
      <c r="N53">
        <v>170</v>
      </c>
      <c r="O53" t="s">
        <v>32</v>
      </c>
      <c r="P53">
        <v>7245</v>
      </c>
      <c r="Q53">
        <v>7245</v>
      </c>
    </row>
    <row r="54" spans="1:17" x14ac:dyDescent="0.3">
      <c r="A54">
        <v>1053</v>
      </c>
      <c r="B54">
        <v>38</v>
      </c>
      <c r="C54" t="s">
        <v>48</v>
      </c>
      <c r="D54" t="s">
        <v>18</v>
      </c>
      <c r="E54" t="s">
        <v>29</v>
      </c>
      <c r="F54" t="s">
        <v>30</v>
      </c>
      <c r="G54" t="s">
        <v>43</v>
      </c>
      <c r="H54" t="s">
        <v>69</v>
      </c>
      <c r="I54">
        <v>33.200975</v>
      </c>
      <c r="J54">
        <v>35.336562000000001</v>
      </c>
      <c r="K54" t="s">
        <v>37</v>
      </c>
      <c r="L54">
        <v>1175</v>
      </c>
      <c r="M54">
        <v>1175</v>
      </c>
      <c r="N54">
        <v>2350</v>
      </c>
      <c r="O54" t="s">
        <v>24</v>
      </c>
      <c r="P54">
        <v>7950</v>
      </c>
      <c r="Q54">
        <v>7950</v>
      </c>
    </row>
    <row r="55" spans="1:17" x14ac:dyDescent="0.3">
      <c r="A55">
        <v>1054</v>
      </c>
      <c r="B55">
        <v>115</v>
      </c>
      <c r="C55" t="s">
        <v>17</v>
      </c>
      <c r="D55" t="s">
        <v>28</v>
      </c>
      <c r="E55" t="s">
        <v>29</v>
      </c>
      <c r="F55" t="s">
        <v>30</v>
      </c>
      <c r="G55" t="s">
        <v>43</v>
      </c>
      <c r="H55" t="s">
        <v>70</v>
      </c>
      <c r="I55">
        <v>33.111060999999999</v>
      </c>
      <c r="J55">
        <v>35.482827</v>
      </c>
      <c r="K55" t="s">
        <v>23</v>
      </c>
      <c r="L55">
        <v>4000</v>
      </c>
      <c r="M55">
        <v>4000</v>
      </c>
      <c r="N55">
        <v>8000</v>
      </c>
      <c r="O55" t="s">
        <v>24</v>
      </c>
      <c r="P55">
        <v>23000</v>
      </c>
      <c r="Q55">
        <v>23000</v>
      </c>
    </row>
    <row r="56" spans="1:17" x14ac:dyDescent="0.3">
      <c r="A56">
        <v>1055</v>
      </c>
      <c r="B56">
        <v>123</v>
      </c>
      <c r="C56" t="s">
        <v>17</v>
      </c>
      <c r="D56" t="s">
        <v>28</v>
      </c>
      <c r="E56" t="s">
        <v>29</v>
      </c>
      <c r="F56" t="s">
        <v>30</v>
      </c>
      <c r="G56" t="s">
        <v>43</v>
      </c>
      <c r="H56" t="s">
        <v>71</v>
      </c>
      <c r="I56">
        <v>33.175505000000001</v>
      </c>
      <c r="J56">
        <v>35.442036000000002</v>
      </c>
      <c r="K56" t="s">
        <v>37</v>
      </c>
      <c r="L56">
        <v>200</v>
      </c>
      <c r="M56">
        <v>450</v>
      </c>
      <c r="N56">
        <v>650</v>
      </c>
      <c r="O56" t="s">
        <v>24</v>
      </c>
      <c r="P56">
        <v>19981</v>
      </c>
      <c r="Q56">
        <v>19981</v>
      </c>
    </row>
    <row r="57" spans="1:17" x14ac:dyDescent="0.3">
      <c r="A57">
        <v>1056</v>
      </c>
      <c r="B57">
        <v>110</v>
      </c>
      <c r="C57" t="s">
        <v>17</v>
      </c>
      <c r="D57" t="s">
        <v>28</v>
      </c>
      <c r="E57" t="s">
        <v>29</v>
      </c>
      <c r="F57" t="s">
        <v>30</v>
      </c>
      <c r="G57" t="s">
        <v>43</v>
      </c>
      <c r="H57" t="s">
        <v>72</v>
      </c>
      <c r="I57">
        <v>33.340888999999997</v>
      </c>
      <c r="J57">
        <v>35.672314999999998</v>
      </c>
      <c r="K57" t="s">
        <v>37</v>
      </c>
      <c r="L57">
        <v>500</v>
      </c>
      <c r="M57">
        <v>500</v>
      </c>
      <c r="N57">
        <v>1000</v>
      </c>
      <c r="O57" t="s">
        <v>24</v>
      </c>
      <c r="P57">
        <v>11420</v>
      </c>
      <c r="Q57">
        <v>11420</v>
      </c>
    </row>
    <row r="58" spans="1:17" x14ac:dyDescent="0.3">
      <c r="A58">
        <v>1057</v>
      </c>
      <c r="B58">
        <v>69</v>
      </c>
      <c r="C58" t="s">
        <v>48</v>
      </c>
      <c r="D58" t="s">
        <v>28</v>
      </c>
      <c r="E58" t="s">
        <v>29</v>
      </c>
      <c r="F58" t="s">
        <v>30</v>
      </c>
      <c r="G58" t="s">
        <v>43</v>
      </c>
      <c r="H58" t="s">
        <v>73</v>
      </c>
      <c r="I58">
        <v>33.217218000000003</v>
      </c>
      <c r="J58">
        <v>35.335920999999999</v>
      </c>
      <c r="K58" t="s">
        <v>37</v>
      </c>
      <c r="L58">
        <v>330</v>
      </c>
      <c r="M58">
        <v>345</v>
      </c>
      <c r="N58">
        <v>675</v>
      </c>
      <c r="O58" t="s">
        <v>24</v>
      </c>
      <c r="P58">
        <v>14770</v>
      </c>
      <c r="Q58">
        <v>14770</v>
      </c>
    </row>
    <row r="59" spans="1:17" x14ac:dyDescent="0.3">
      <c r="A59">
        <v>1058</v>
      </c>
      <c r="B59">
        <v>62</v>
      </c>
      <c r="C59" t="s">
        <v>48</v>
      </c>
      <c r="D59" t="s">
        <v>18</v>
      </c>
      <c r="E59" t="s">
        <v>29</v>
      </c>
      <c r="F59" t="s">
        <v>30</v>
      </c>
      <c r="G59" t="s">
        <v>43</v>
      </c>
      <c r="H59" t="s">
        <v>74</v>
      </c>
      <c r="I59">
        <v>33.206603000000001</v>
      </c>
      <c r="J59">
        <v>35.51144</v>
      </c>
      <c r="K59" t="s">
        <v>37</v>
      </c>
      <c r="L59">
        <v>100</v>
      </c>
      <c r="M59">
        <v>100</v>
      </c>
      <c r="N59">
        <v>200</v>
      </c>
      <c r="O59" t="s">
        <v>24</v>
      </c>
      <c r="P59">
        <v>7002</v>
      </c>
      <c r="Q59">
        <v>7002</v>
      </c>
    </row>
    <row r="60" spans="1:17" x14ac:dyDescent="0.3">
      <c r="A60">
        <v>1059</v>
      </c>
      <c r="B60">
        <v>151</v>
      </c>
      <c r="C60" t="s">
        <v>17</v>
      </c>
      <c r="D60" t="s">
        <v>28</v>
      </c>
      <c r="E60" t="s">
        <v>34</v>
      </c>
      <c r="F60" t="s">
        <v>45</v>
      </c>
      <c r="G60" t="s">
        <v>43</v>
      </c>
      <c r="H60" t="s">
        <v>54</v>
      </c>
      <c r="I60">
        <v>33.264173</v>
      </c>
      <c r="J60">
        <v>35.211266999999999</v>
      </c>
      <c r="K60" t="s">
        <v>37</v>
      </c>
      <c r="L60">
        <v>40</v>
      </c>
      <c r="M60">
        <v>35</v>
      </c>
      <c r="N60">
        <v>75</v>
      </c>
      <c r="O60" t="s">
        <v>35</v>
      </c>
      <c r="P60">
        <v>9976</v>
      </c>
      <c r="Q60">
        <v>9976</v>
      </c>
    </row>
    <row r="61" spans="1:17" x14ac:dyDescent="0.3">
      <c r="A61">
        <v>1060</v>
      </c>
      <c r="B61">
        <v>177</v>
      </c>
      <c r="C61" t="s">
        <v>17</v>
      </c>
      <c r="D61" t="s">
        <v>28</v>
      </c>
      <c r="E61" t="s">
        <v>29</v>
      </c>
      <c r="F61" t="s">
        <v>30</v>
      </c>
      <c r="G61" t="s">
        <v>43</v>
      </c>
      <c r="H61" t="s">
        <v>75</v>
      </c>
      <c r="I61">
        <v>33.249727</v>
      </c>
      <c r="J61">
        <v>35.518144999999997</v>
      </c>
      <c r="K61" t="s">
        <v>37</v>
      </c>
      <c r="L61">
        <v>2500</v>
      </c>
      <c r="M61">
        <v>2500</v>
      </c>
      <c r="N61">
        <v>5000</v>
      </c>
      <c r="O61" t="s">
        <v>51</v>
      </c>
      <c r="P61">
        <v>15945</v>
      </c>
      <c r="Q61">
        <v>15945</v>
      </c>
    </row>
    <row r="62" spans="1:17" x14ac:dyDescent="0.3">
      <c r="A62">
        <v>1061</v>
      </c>
      <c r="B62">
        <v>85</v>
      </c>
      <c r="C62" t="s">
        <v>48</v>
      </c>
      <c r="D62" t="s">
        <v>28</v>
      </c>
      <c r="E62" t="s">
        <v>29</v>
      </c>
      <c r="F62" t="s">
        <v>30</v>
      </c>
      <c r="G62" t="s">
        <v>43</v>
      </c>
      <c r="H62" t="s">
        <v>76</v>
      </c>
      <c r="I62">
        <v>33.119213999999999</v>
      </c>
      <c r="J62">
        <v>35.368682999999997</v>
      </c>
      <c r="K62" t="s">
        <v>37</v>
      </c>
      <c r="L62">
        <v>160</v>
      </c>
      <c r="M62">
        <v>195</v>
      </c>
      <c r="N62">
        <v>355</v>
      </c>
      <c r="O62" t="s">
        <v>32</v>
      </c>
      <c r="P62">
        <v>22088</v>
      </c>
      <c r="Q62">
        <v>22088</v>
      </c>
    </row>
    <row r="63" spans="1:17" x14ac:dyDescent="0.3">
      <c r="A63">
        <v>1062</v>
      </c>
      <c r="B63">
        <v>144</v>
      </c>
      <c r="C63" t="s">
        <v>17</v>
      </c>
      <c r="D63" t="s">
        <v>28</v>
      </c>
      <c r="E63" t="s">
        <v>29</v>
      </c>
      <c r="F63" t="s">
        <v>45</v>
      </c>
      <c r="G63" t="s">
        <v>43</v>
      </c>
      <c r="H63" t="s">
        <v>77</v>
      </c>
      <c r="I63">
        <v>33.141174999999997</v>
      </c>
      <c r="J63">
        <v>35.398902999999997</v>
      </c>
      <c r="K63" t="s">
        <v>37</v>
      </c>
      <c r="L63">
        <v>200</v>
      </c>
      <c r="M63">
        <v>200</v>
      </c>
      <c r="N63">
        <v>400</v>
      </c>
      <c r="O63" t="s">
        <v>24</v>
      </c>
      <c r="P63">
        <v>11550</v>
      </c>
      <c r="Q63">
        <v>11550</v>
      </c>
    </row>
    <row r="64" spans="1:17" x14ac:dyDescent="0.3">
      <c r="A64">
        <v>1063</v>
      </c>
      <c r="B64">
        <v>148</v>
      </c>
      <c r="C64" t="s">
        <v>17</v>
      </c>
      <c r="D64" t="s">
        <v>28</v>
      </c>
      <c r="E64" t="s">
        <v>34</v>
      </c>
      <c r="F64" t="s">
        <v>30</v>
      </c>
      <c r="G64" t="s">
        <v>43</v>
      </c>
      <c r="H64" t="s">
        <v>78</v>
      </c>
      <c r="I64">
        <v>33.35866</v>
      </c>
      <c r="J64">
        <v>35.576369</v>
      </c>
      <c r="K64" t="s">
        <v>37</v>
      </c>
      <c r="L64">
        <v>12</v>
      </c>
      <c r="M64">
        <v>13</v>
      </c>
      <c r="N64">
        <v>25</v>
      </c>
      <c r="O64" t="s">
        <v>51</v>
      </c>
      <c r="P64">
        <v>9937</v>
      </c>
      <c r="Q64">
        <v>9937</v>
      </c>
    </row>
    <row r="65" spans="1:17" x14ac:dyDescent="0.3">
      <c r="A65">
        <v>1064</v>
      </c>
      <c r="B65">
        <v>48</v>
      </c>
      <c r="C65" t="s">
        <v>48</v>
      </c>
      <c r="D65" t="s">
        <v>28</v>
      </c>
      <c r="E65" t="s">
        <v>29</v>
      </c>
      <c r="F65" t="s">
        <v>30</v>
      </c>
      <c r="G65" t="s">
        <v>43</v>
      </c>
      <c r="H65" t="s">
        <v>78</v>
      </c>
      <c r="I65">
        <v>33.35866</v>
      </c>
      <c r="J65">
        <v>35.576369</v>
      </c>
      <c r="K65" t="s">
        <v>37</v>
      </c>
      <c r="L65">
        <v>123</v>
      </c>
      <c r="M65">
        <v>122</v>
      </c>
      <c r="N65">
        <v>245</v>
      </c>
      <c r="O65" t="s">
        <v>24</v>
      </c>
      <c r="P65">
        <v>15000</v>
      </c>
      <c r="Q65">
        <v>15000</v>
      </c>
    </row>
    <row r="66" spans="1:17" x14ac:dyDescent="0.3">
      <c r="A66">
        <v>1065</v>
      </c>
      <c r="B66">
        <v>37</v>
      </c>
      <c r="C66" t="s">
        <v>48</v>
      </c>
      <c r="D66" t="s">
        <v>28</v>
      </c>
      <c r="E66" t="s">
        <v>29</v>
      </c>
      <c r="F66" t="s">
        <v>30</v>
      </c>
      <c r="G66" t="s">
        <v>43</v>
      </c>
      <c r="H66" t="s">
        <v>79</v>
      </c>
      <c r="I66">
        <v>33.171892</v>
      </c>
      <c r="J66">
        <v>35.348655999999998</v>
      </c>
      <c r="K66" t="s">
        <v>37</v>
      </c>
      <c r="L66">
        <v>160</v>
      </c>
      <c r="M66">
        <v>240</v>
      </c>
      <c r="N66">
        <v>400</v>
      </c>
      <c r="O66" t="s">
        <v>32</v>
      </c>
      <c r="P66">
        <v>8862</v>
      </c>
      <c r="Q66">
        <v>8862</v>
      </c>
    </row>
    <row r="67" spans="1:17" x14ac:dyDescent="0.3">
      <c r="A67">
        <v>1066</v>
      </c>
      <c r="B67">
        <v>82</v>
      </c>
      <c r="C67" t="s">
        <v>48</v>
      </c>
      <c r="D67" t="s">
        <v>18</v>
      </c>
      <c r="E67" t="s">
        <v>29</v>
      </c>
      <c r="F67" t="s">
        <v>30</v>
      </c>
      <c r="G67" t="s">
        <v>43</v>
      </c>
      <c r="H67" t="s">
        <v>80</v>
      </c>
      <c r="I67">
        <v>33.082135000000001</v>
      </c>
      <c r="J67">
        <v>35.421242999999997</v>
      </c>
      <c r="K67" t="s">
        <v>23</v>
      </c>
      <c r="L67">
        <v>1750</v>
      </c>
      <c r="M67">
        <v>1750</v>
      </c>
      <c r="N67">
        <v>3500</v>
      </c>
      <c r="O67" t="s">
        <v>24</v>
      </c>
      <c r="P67">
        <v>1500</v>
      </c>
      <c r="Q67">
        <v>1500</v>
      </c>
    </row>
    <row r="68" spans="1:17" x14ac:dyDescent="0.3">
      <c r="A68">
        <v>1067</v>
      </c>
      <c r="B68">
        <v>83</v>
      </c>
      <c r="C68" t="s">
        <v>48</v>
      </c>
      <c r="D68" t="s">
        <v>33</v>
      </c>
      <c r="E68" t="s">
        <v>29</v>
      </c>
      <c r="F68" t="s">
        <v>30</v>
      </c>
      <c r="G68" t="s">
        <v>43</v>
      </c>
      <c r="H68" t="s">
        <v>56</v>
      </c>
      <c r="I68">
        <v>33.349831999999999</v>
      </c>
      <c r="J68">
        <v>35.748932000000003</v>
      </c>
      <c r="K68" t="s">
        <v>23</v>
      </c>
      <c r="L68">
        <v>30</v>
      </c>
      <c r="M68">
        <v>0</v>
      </c>
      <c r="N68">
        <v>30</v>
      </c>
      <c r="O68" t="s">
        <v>31</v>
      </c>
      <c r="P68">
        <v>20278</v>
      </c>
      <c r="Q68">
        <v>20278</v>
      </c>
    </row>
    <row r="69" spans="1:17" x14ac:dyDescent="0.3">
      <c r="A69">
        <v>1068</v>
      </c>
      <c r="B69">
        <v>64</v>
      </c>
      <c r="C69" t="s">
        <v>48</v>
      </c>
      <c r="D69" t="s">
        <v>28</v>
      </c>
      <c r="E69" t="s">
        <v>29</v>
      </c>
      <c r="F69" t="s">
        <v>30</v>
      </c>
      <c r="G69" t="s">
        <v>43</v>
      </c>
      <c r="H69" t="s">
        <v>81</v>
      </c>
      <c r="I69">
        <v>33.178851000000002</v>
      </c>
      <c r="J69">
        <v>35.469143000000003</v>
      </c>
      <c r="K69" t="s">
        <v>37</v>
      </c>
      <c r="L69">
        <v>450</v>
      </c>
      <c r="M69">
        <v>450</v>
      </c>
      <c r="N69">
        <v>900</v>
      </c>
      <c r="O69" t="s">
        <v>24</v>
      </c>
      <c r="P69">
        <v>10475</v>
      </c>
      <c r="Q69">
        <v>10475</v>
      </c>
    </row>
    <row r="70" spans="1:17" x14ac:dyDescent="0.3">
      <c r="A70">
        <v>1069</v>
      </c>
      <c r="B70">
        <v>119</v>
      </c>
      <c r="C70" t="s">
        <v>17</v>
      </c>
      <c r="D70" t="s">
        <v>28</v>
      </c>
      <c r="E70" t="s">
        <v>19</v>
      </c>
      <c r="F70" t="s">
        <v>45</v>
      </c>
      <c r="G70" t="s">
        <v>43</v>
      </c>
      <c r="H70" t="s">
        <v>82</v>
      </c>
      <c r="I70">
        <v>33.119188999999999</v>
      </c>
      <c r="J70">
        <v>35.430871000000003</v>
      </c>
      <c r="K70" t="s">
        <v>37</v>
      </c>
      <c r="L70">
        <v>7</v>
      </c>
      <c r="M70">
        <v>18</v>
      </c>
      <c r="N70">
        <v>25</v>
      </c>
      <c r="O70" t="s">
        <v>31</v>
      </c>
      <c r="P70">
        <v>8718</v>
      </c>
      <c r="Q70">
        <v>8600</v>
      </c>
    </row>
    <row r="71" spans="1:17" x14ac:dyDescent="0.3">
      <c r="A71">
        <v>1070</v>
      </c>
      <c r="B71">
        <v>71</v>
      </c>
      <c r="C71" t="s">
        <v>48</v>
      </c>
      <c r="D71" t="s">
        <v>28</v>
      </c>
      <c r="E71" t="s">
        <v>29</v>
      </c>
      <c r="F71" t="s">
        <v>30</v>
      </c>
      <c r="G71" t="s">
        <v>43</v>
      </c>
      <c r="H71" t="s">
        <v>83</v>
      </c>
      <c r="I71">
        <v>33.317901999999997</v>
      </c>
      <c r="J71">
        <v>35.644421000000001</v>
      </c>
      <c r="K71" t="s">
        <v>23</v>
      </c>
      <c r="L71">
        <v>1750</v>
      </c>
      <c r="M71">
        <v>1750</v>
      </c>
      <c r="N71">
        <v>3500</v>
      </c>
      <c r="O71" t="s">
        <v>31</v>
      </c>
      <c r="P71">
        <v>15150</v>
      </c>
      <c r="Q71">
        <v>15150</v>
      </c>
    </row>
    <row r="72" spans="1:17" x14ac:dyDescent="0.3">
      <c r="A72">
        <v>1071</v>
      </c>
      <c r="B72">
        <v>91</v>
      </c>
      <c r="C72" t="s">
        <v>17</v>
      </c>
      <c r="D72" t="s">
        <v>18</v>
      </c>
      <c r="E72" t="s">
        <v>29</v>
      </c>
      <c r="F72" t="s">
        <v>30</v>
      </c>
      <c r="G72" t="s">
        <v>43</v>
      </c>
      <c r="H72" t="s">
        <v>78</v>
      </c>
      <c r="I72">
        <v>33.35866</v>
      </c>
      <c r="J72">
        <v>35.576369</v>
      </c>
      <c r="K72" t="s">
        <v>37</v>
      </c>
      <c r="L72">
        <v>8</v>
      </c>
      <c r="M72">
        <v>0</v>
      </c>
      <c r="N72">
        <v>8</v>
      </c>
      <c r="O72" t="s">
        <v>40</v>
      </c>
      <c r="P72">
        <v>25000</v>
      </c>
      <c r="Q72">
        <v>25000</v>
      </c>
    </row>
    <row r="73" spans="1:17" x14ac:dyDescent="0.3">
      <c r="A73">
        <v>1072</v>
      </c>
      <c r="B73">
        <v>79</v>
      </c>
      <c r="C73" t="s">
        <v>48</v>
      </c>
      <c r="D73" t="s">
        <v>28</v>
      </c>
      <c r="E73" t="s">
        <v>29</v>
      </c>
      <c r="F73" t="s">
        <v>30</v>
      </c>
      <c r="G73" t="s">
        <v>43</v>
      </c>
      <c r="H73" t="s">
        <v>84</v>
      </c>
      <c r="I73">
        <v>33.259205000000001</v>
      </c>
      <c r="J73">
        <v>35.303128000000001</v>
      </c>
      <c r="K73" t="s">
        <v>37</v>
      </c>
      <c r="L73">
        <v>900</v>
      </c>
      <c r="M73">
        <v>1100</v>
      </c>
      <c r="N73">
        <v>2000</v>
      </c>
      <c r="O73" t="s">
        <v>24</v>
      </c>
      <c r="P73">
        <v>24679</v>
      </c>
      <c r="Q73">
        <v>24679</v>
      </c>
    </row>
    <row r="74" spans="1:17" x14ac:dyDescent="0.3">
      <c r="A74">
        <v>1073</v>
      </c>
      <c r="B74">
        <v>118</v>
      </c>
      <c r="C74" t="s">
        <v>17</v>
      </c>
      <c r="D74" t="s">
        <v>28</v>
      </c>
      <c r="E74" t="s">
        <v>29</v>
      </c>
      <c r="F74" t="s">
        <v>30</v>
      </c>
      <c r="G74" t="s">
        <v>43</v>
      </c>
      <c r="H74" t="s">
        <v>85</v>
      </c>
      <c r="I74">
        <v>33.35866</v>
      </c>
      <c r="J74">
        <v>35.576369</v>
      </c>
      <c r="K74" t="s">
        <v>23</v>
      </c>
      <c r="L74">
        <v>20000</v>
      </c>
      <c r="M74">
        <v>20000</v>
      </c>
      <c r="N74">
        <v>40000</v>
      </c>
      <c r="O74" t="s">
        <v>51</v>
      </c>
      <c r="P74">
        <v>25000</v>
      </c>
      <c r="Q74">
        <v>25000</v>
      </c>
    </row>
    <row r="75" spans="1:17" x14ac:dyDescent="0.3">
      <c r="A75">
        <v>1074</v>
      </c>
      <c r="B75">
        <v>84</v>
      </c>
      <c r="C75" t="s">
        <v>48</v>
      </c>
      <c r="D75" t="s">
        <v>28</v>
      </c>
      <c r="E75" t="s">
        <v>29</v>
      </c>
      <c r="F75" t="s">
        <v>30</v>
      </c>
      <c r="G75" t="s">
        <v>43</v>
      </c>
      <c r="H75" t="s">
        <v>86</v>
      </c>
      <c r="I75">
        <v>33.229801000000002</v>
      </c>
      <c r="J75">
        <v>35.487234999999998</v>
      </c>
      <c r="K75" t="s">
        <v>37</v>
      </c>
      <c r="L75">
        <v>1650</v>
      </c>
      <c r="M75">
        <v>1650</v>
      </c>
      <c r="N75">
        <v>3300</v>
      </c>
      <c r="O75" t="s">
        <v>24</v>
      </c>
      <c r="P75">
        <v>15326</v>
      </c>
      <c r="Q75">
        <v>15326</v>
      </c>
    </row>
    <row r="76" spans="1:17" x14ac:dyDescent="0.3">
      <c r="A76">
        <v>1075</v>
      </c>
      <c r="B76">
        <v>85</v>
      </c>
      <c r="C76" t="s">
        <v>48</v>
      </c>
      <c r="D76" t="s">
        <v>28</v>
      </c>
      <c r="E76" t="s">
        <v>29</v>
      </c>
      <c r="F76" t="s">
        <v>30</v>
      </c>
      <c r="G76" t="s">
        <v>43</v>
      </c>
      <c r="H76" t="s">
        <v>87</v>
      </c>
      <c r="I76">
        <v>33.187044</v>
      </c>
      <c r="J76">
        <v>35.308273</v>
      </c>
      <c r="K76" t="s">
        <v>37</v>
      </c>
      <c r="L76">
        <v>104</v>
      </c>
      <c r="M76">
        <v>104</v>
      </c>
      <c r="N76">
        <v>208</v>
      </c>
      <c r="O76" t="s">
        <v>32</v>
      </c>
      <c r="P76">
        <v>18463</v>
      </c>
      <c r="Q76">
        <v>18463</v>
      </c>
    </row>
    <row r="77" spans="1:17" x14ac:dyDescent="0.3">
      <c r="A77">
        <v>1076</v>
      </c>
      <c r="B77">
        <v>90</v>
      </c>
      <c r="C77" t="s">
        <v>17</v>
      </c>
      <c r="D77" t="s">
        <v>28</v>
      </c>
      <c r="E77" t="s">
        <v>29</v>
      </c>
      <c r="F77" t="s">
        <v>30</v>
      </c>
      <c r="G77" t="s">
        <v>43</v>
      </c>
      <c r="H77" t="s">
        <v>88</v>
      </c>
      <c r="I77">
        <v>33.101041000000002</v>
      </c>
      <c r="J77">
        <v>35.254747000000002</v>
      </c>
      <c r="K77" t="s">
        <v>23</v>
      </c>
      <c r="L77">
        <v>43</v>
      </c>
      <c r="M77">
        <v>63</v>
      </c>
      <c r="N77">
        <v>106</v>
      </c>
      <c r="O77" t="s">
        <v>32</v>
      </c>
      <c r="P77">
        <v>12792</v>
      </c>
      <c r="Q77">
        <v>12792</v>
      </c>
    </row>
    <row r="78" spans="1:17" x14ac:dyDescent="0.3">
      <c r="A78">
        <v>1077</v>
      </c>
      <c r="B78">
        <v>48</v>
      </c>
      <c r="C78" t="s">
        <v>48</v>
      </c>
      <c r="D78" t="s">
        <v>28</v>
      </c>
      <c r="E78" t="s">
        <v>29</v>
      </c>
      <c r="F78" t="s">
        <v>30</v>
      </c>
      <c r="G78" t="s">
        <v>43</v>
      </c>
      <c r="H78" t="s">
        <v>89</v>
      </c>
      <c r="I78">
        <v>33.217986000000003</v>
      </c>
      <c r="J78">
        <v>35.465364999999998</v>
      </c>
      <c r="K78" t="s">
        <v>37</v>
      </c>
      <c r="L78">
        <v>7500</v>
      </c>
      <c r="M78">
        <v>7500</v>
      </c>
      <c r="N78">
        <v>15000</v>
      </c>
      <c r="O78" t="s">
        <v>24</v>
      </c>
      <c r="P78">
        <v>15000</v>
      </c>
      <c r="Q78">
        <v>15000</v>
      </c>
    </row>
    <row r="79" spans="1:17" x14ac:dyDescent="0.3">
      <c r="A79">
        <v>1078</v>
      </c>
      <c r="B79">
        <v>62</v>
      </c>
      <c r="C79" t="s">
        <v>48</v>
      </c>
      <c r="D79" t="s">
        <v>18</v>
      </c>
      <c r="E79" t="s">
        <v>29</v>
      </c>
      <c r="F79" t="s">
        <v>30</v>
      </c>
      <c r="G79" t="s">
        <v>43</v>
      </c>
      <c r="H79" t="s">
        <v>90</v>
      </c>
      <c r="I79">
        <v>33.269356000000002</v>
      </c>
      <c r="J79">
        <v>35.488495999999998</v>
      </c>
      <c r="K79" t="s">
        <v>37</v>
      </c>
      <c r="L79">
        <v>500</v>
      </c>
      <c r="M79">
        <v>500</v>
      </c>
      <c r="N79">
        <v>1000</v>
      </c>
      <c r="O79" t="s">
        <v>24</v>
      </c>
      <c r="P79">
        <v>18554</v>
      </c>
      <c r="Q79">
        <v>18554</v>
      </c>
    </row>
    <row r="80" spans="1:17" x14ac:dyDescent="0.3">
      <c r="A80">
        <v>1079</v>
      </c>
      <c r="B80">
        <v>172</v>
      </c>
      <c r="C80" t="s">
        <v>17</v>
      </c>
      <c r="D80" t="s">
        <v>28</v>
      </c>
      <c r="E80" t="s">
        <v>29</v>
      </c>
      <c r="F80" t="s">
        <v>30</v>
      </c>
      <c r="G80" t="s">
        <v>43</v>
      </c>
      <c r="H80" t="s">
        <v>91</v>
      </c>
      <c r="I80">
        <v>33.278683000000001</v>
      </c>
      <c r="J80">
        <v>35.519038000000002</v>
      </c>
      <c r="K80" t="s">
        <v>37</v>
      </c>
      <c r="L80">
        <v>2500</v>
      </c>
      <c r="M80">
        <v>2500</v>
      </c>
      <c r="N80">
        <v>5000</v>
      </c>
      <c r="O80" t="s">
        <v>24</v>
      </c>
      <c r="P80">
        <v>20000</v>
      </c>
      <c r="Q80">
        <v>20000</v>
      </c>
    </row>
    <row r="81" spans="1:17" x14ac:dyDescent="0.3">
      <c r="A81">
        <v>1080</v>
      </c>
      <c r="B81">
        <v>64</v>
      </c>
      <c r="C81" t="s">
        <v>48</v>
      </c>
      <c r="D81" t="s">
        <v>55</v>
      </c>
      <c r="E81" t="s">
        <v>34</v>
      </c>
      <c r="F81" t="s">
        <v>45</v>
      </c>
      <c r="G81" t="s">
        <v>43</v>
      </c>
      <c r="H81" t="s">
        <v>54</v>
      </c>
      <c r="I81">
        <v>33.264173</v>
      </c>
      <c r="J81">
        <v>35.211266999999999</v>
      </c>
      <c r="K81" t="s">
        <v>37</v>
      </c>
      <c r="L81">
        <v>0</v>
      </c>
      <c r="M81">
        <v>1650</v>
      </c>
      <c r="N81">
        <v>1650</v>
      </c>
      <c r="O81" t="s">
        <v>26</v>
      </c>
      <c r="P81">
        <v>10670</v>
      </c>
      <c r="Q81">
        <v>10670</v>
      </c>
    </row>
    <row r="82" spans="1:17" x14ac:dyDescent="0.3">
      <c r="A82">
        <v>1081</v>
      </c>
      <c r="B82">
        <v>36</v>
      </c>
      <c r="C82" t="s">
        <v>48</v>
      </c>
      <c r="D82" t="s">
        <v>28</v>
      </c>
      <c r="E82" t="s">
        <v>29</v>
      </c>
      <c r="F82" t="s">
        <v>30</v>
      </c>
      <c r="G82" t="s">
        <v>43</v>
      </c>
      <c r="H82" t="s">
        <v>92</v>
      </c>
      <c r="I82">
        <v>33.250591</v>
      </c>
      <c r="J82">
        <v>35.296796999999998</v>
      </c>
      <c r="K82" t="s">
        <v>37</v>
      </c>
      <c r="L82">
        <v>750</v>
      </c>
      <c r="M82">
        <v>750</v>
      </c>
      <c r="N82">
        <v>1500</v>
      </c>
      <c r="O82" t="s">
        <v>24</v>
      </c>
      <c r="P82">
        <v>24775</v>
      </c>
      <c r="Q82">
        <v>24775</v>
      </c>
    </row>
    <row r="83" spans="1:17" x14ac:dyDescent="0.3">
      <c r="A83">
        <v>1082</v>
      </c>
      <c r="B83">
        <v>82</v>
      </c>
      <c r="C83" t="s">
        <v>48</v>
      </c>
      <c r="D83" t="s">
        <v>28</v>
      </c>
      <c r="E83" t="s">
        <v>29</v>
      </c>
      <c r="F83" t="s">
        <v>30</v>
      </c>
      <c r="G83" t="s">
        <v>43</v>
      </c>
      <c r="H83" t="s">
        <v>70</v>
      </c>
      <c r="I83">
        <v>33.111060999999999</v>
      </c>
      <c r="J83">
        <v>35.482827</v>
      </c>
      <c r="K83" t="s">
        <v>23</v>
      </c>
      <c r="L83">
        <v>116</v>
      </c>
      <c r="M83">
        <v>174</v>
      </c>
      <c r="N83">
        <v>290</v>
      </c>
      <c r="O83" t="s">
        <v>32</v>
      </c>
      <c r="P83">
        <v>24587</v>
      </c>
      <c r="Q83">
        <v>24587</v>
      </c>
    </row>
    <row r="84" spans="1:17" x14ac:dyDescent="0.3">
      <c r="A84">
        <v>1083</v>
      </c>
      <c r="B84">
        <v>119</v>
      </c>
      <c r="C84" t="s">
        <v>17</v>
      </c>
      <c r="D84" t="s">
        <v>28</v>
      </c>
      <c r="E84" t="s">
        <v>29</v>
      </c>
      <c r="F84" t="s">
        <v>30</v>
      </c>
      <c r="G84" t="s">
        <v>43</v>
      </c>
      <c r="H84" t="s">
        <v>93</v>
      </c>
      <c r="I84">
        <v>33.296574</v>
      </c>
      <c r="J84">
        <v>35.350172999999998</v>
      </c>
      <c r="K84" t="s">
        <v>37</v>
      </c>
      <c r="L84">
        <v>81</v>
      </c>
      <c r="M84">
        <v>122</v>
      </c>
      <c r="N84">
        <v>203</v>
      </c>
      <c r="O84" t="s">
        <v>32</v>
      </c>
      <c r="P84">
        <v>9240</v>
      </c>
      <c r="Q84">
        <v>9240</v>
      </c>
    </row>
    <row r="85" spans="1:17" x14ac:dyDescent="0.3">
      <c r="A85">
        <v>1084</v>
      </c>
      <c r="B85">
        <v>112</v>
      </c>
      <c r="C85" t="s">
        <v>17</v>
      </c>
      <c r="D85" t="s">
        <v>28</v>
      </c>
      <c r="E85" t="s">
        <v>29</v>
      </c>
      <c r="F85" t="s">
        <v>30</v>
      </c>
      <c r="G85" t="s">
        <v>43</v>
      </c>
      <c r="H85" t="s">
        <v>57</v>
      </c>
      <c r="I85">
        <v>33.096217000000003</v>
      </c>
      <c r="J85">
        <v>35.341715000000001</v>
      </c>
      <c r="K85" t="s">
        <v>23</v>
      </c>
      <c r="L85">
        <v>66</v>
      </c>
      <c r="M85">
        <v>99</v>
      </c>
      <c r="N85">
        <v>165</v>
      </c>
      <c r="O85" t="s">
        <v>32</v>
      </c>
      <c r="P85">
        <v>24852</v>
      </c>
      <c r="Q85">
        <v>24852</v>
      </c>
    </row>
    <row r="86" spans="1:17" x14ac:dyDescent="0.3">
      <c r="A86">
        <v>1085</v>
      </c>
      <c r="B86">
        <v>141</v>
      </c>
      <c r="C86" t="s">
        <v>17</v>
      </c>
      <c r="D86" t="s">
        <v>18</v>
      </c>
      <c r="E86" t="s">
        <v>29</v>
      </c>
      <c r="F86" t="s">
        <v>30</v>
      </c>
      <c r="G86" t="s">
        <v>43</v>
      </c>
      <c r="H86" t="s">
        <v>94</v>
      </c>
      <c r="I86">
        <v>33.215921999999999</v>
      </c>
      <c r="J86">
        <v>35.344816000000002</v>
      </c>
      <c r="K86" t="s">
        <v>37</v>
      </c>
      <c r="L86">
        <v>650</v>
      </c>
      <c r="M86">
        <v>650</v>
      </c>
      <c r="N86">
        <v>1300</v>
      </c>
      <c r="O86" t="s">
        <v>24</v>
      </c>
      <c r="P86">
        <v>21014</v>
      </c>
      <c r="Q86">
        <v>21014</v>
      </c>
    </row>
    <row r="87" spans="1:17" x14ac:dyDescent="0.3">
      <c r="A87">
        <v>1086</v>
      </c>
      <c r="B87">
        <v>121</v>
      </c>
      <c r="C87" t="s">
        <v>17</v>
      </c>
      <c r="D87" t="s">
        <v>18</v>
      </c>
      <c r="E87" t="s">
        <v>29</v>
      </c>
      <c r="F87" t="s">
        <v>30</v>
      </c>
      <c r="G87" t="s">
        <v>43</v>
      </c>
      <c r="H87" t="s">
        <v>95</v>
      </c>
      <c r="I87">
        <v>33.387785999999998</v>
      </c>
      <c r="J87">
        <v>35.632739999999998</v>
      </c>
      <c r="K87" t="s">
        <v>23</v>
      </c>
      <c r="L87">
        <v>2000</v>
      </c>
      <c r="M87">
        <v>2000</v>
      </c>
      <c r="N87">
        <v>4000</v>
      </c>
      <c r="O87" t="s">
        <v>24</v>
      </c>
      <c r="P87">
        <v>15146</v>
      </c>
      <c r="Q87">
        <v>15146</v>
      </c>
    </row>
    <row r="88" spans="1:17" x14ac:dyDescent="0.3">
      <c r="A88">
        <v>1087</v>
      </c>
      <c r="B88">
        <v>93</v>
      </c>
      <c r="C88" t="s">
        <v>17</v>
      </c>
      <c r="D88" t="s">
        <v>28</v>
      </c>
      <c r="E88" t="s">
        <v>29</v>
      </c>
      <c r="F88" t="s">
        <v>30</v>
      </c>
      <c r="G88" t="s">
        <v>43</v>
      </c>
      <c r="H88" t="s">
        <v>77</v>
      </c>
      <c r="I88">
        <v>33.141174999999997</v>
      </c>
      <c r="J88">
        <v>35.398902999999997</v>
      </c>
      <c r="K88" t="s">
        <v>37</v>
      </c>
      <c r="L88">
        <v>200</v>
      </c>
      <c r="M88">
        <v>200</v>
      </c>
      <c r="N88">
        <v>400</v>
      </c>
      <c r="O88" t="s">
        <v>24</v>
      </c>
      <c r="P88">
        <v>10670</v>
      </c>
      <c r="Q88">
        <v>10670</v>
      </c>
    </row>
    <row r="89" spans="1:17" x14ac:dyDescent="0.3">
      <c r="A89">
        <v>1088</v>
      </c>
      <c r="B89">
        <v>94</v>
      </c>
      <c r="C89" t="s">
        <v>17</v>
      </c>
      <c r="D89" t="s">
        <v>18</v>
      </c>
      <c r="E89" t="s">
        <v>29</v>
      </c>
      <c r="F89" t="s">
        <v>30</v>
      </c>
      <c r="G89" t="s">
        <v>43</v>
      </c>
      <c r="H89" t="s">
        <v>58</v>
      </c>
      <c r="I89">
        <v>33.317906999999998</v>
      </c>
      <c r="J89">
        <v>35.602925999999997</v>
      </c>
      <c r="K89" t="s">
        <v>23</v>
      </c>
      <c r="L89">
        <v>3600</v>
      </c>
      <c r="M89">
        <v>3600</v>
      </c>
      <c r="N89">
        <v>7200</v>
      </c>
      <c r="O89" t="s">
        <v>24</v>
      </c>
      <c r="P89">
        <v>21660</v>
      </c>
      <c r="Q89">
        <v>21660</v>
      </c>
    </row>
    <row r="90" spans="1:17" x14ac:dyDescent="0.3">
      <c r="A90">
        <v>1089</v>
      </c>
      <c r="B90">
        <v>92</v>
      </c>
      <c r="C90" t="s">
        <v>17</v>
      </c>
      <c r="D90" t="s">
        <v>18</v>
      </c>
      <c r="E90" t="s">
        <v>29</v>
      </c>
      <c r="F90" t="s">
        <v>30</v>
      </c>
      <c r="G90" t="s">
        <v>43</v>
      </c>
      <c r="H90" t="s">
        <v>81</v>
      </c>
      <c r="I90">
        <v>33.178851000000002</v>
      </c>
      <c r="J90">
        <v>35.469143000000003</v>
      </c>
      <c r="K90" t="s">
        <v>23</v>
      </c>
      <c r="L90">
        <v>6000</v>
      </c>
      <c r="M90">
        <v>6000</v>
      </c>
      <c r="N90">
        <v>12000</v>
      </c>
      <c r="O90" t="s">
        <v>32</v>
      </c>
      <c r="P90">
        <v>5100</v>
      </c>
      <c r="Q90">
        <v>5100</v>
      </c>
    </row>
    <row r="91" spans="1:17" x14ac:dyDescent="0.3">
      <c r="A91">
        <v>1090</v>
      </c>
      <c r="B91">
        <v>37</v>
      </c>
      <c r="C91" t="s">
        <v>48</v>
      </c>
      <c r="D91" t="s">
        <v>55</v>
      </c>
      <c r="E91" t="s">
        <v>34</v>
      </c>
      <c r="F91" t="s">
        <v>45</v>
      </c>
      <c r="G91" t="s">
        <v>43</v>
      </c>
      <c r="H91" t="s">
        <v>65</v>
      </c>
      <c r="I91">
        <v>33.234124999999999</v>
      </c>
      <c r="J91">
        <v>35.442058000000003</v>
      </c>
      <c r="K91" t="s">
        <v>37</v>
      </c>
      <c r="L91">
        <v>0</v>
      </c>
      <c r="M91">
        <v>20</v>
      </c>
      <c r="N91">
        <v>20</v>
      </c>
      <c r="O91" t="s">
        <v>26</v>
      </c>
      <c r="P91">
        <v>1300</v>
      </c>
      <c r="Q91">
        <v>1300</v>
      </c>
    </row>
    <row r="92" spans="1:17" x14ac:dyDescent="0.3">
      <c r="A92">
        <v>1091</v>
      </c>
      <c r="B92">
        <v>99</v>
      </c>
      <c r="C92" t="s">
        <v>17</v>
      </c>
      <c r="D92" t="s">
        <v>55</v>
      </c>
      <c r="E92" t="s">
        <v>19</v>
      </c>
      <c r="F92" t="s">
        <v>45</v>
      </c>
      <c r="G92" t="s">
        <v>43</v>
      </c>
      <c r="H92" t="s">
        <v>96</v>
      </c>
      <c r="I92">
        <v>33.264173</v>
      </c>
      <c r="J92">
        <v>35.211266999999999</v>
      </c>
      <c r="K92" t="s">
        <v>37</v>
      </c>
      <c r="L92">
        <v>56</v>
      </c>
      <c r="M92">
        <v>57</v>
      </c>
      <c r="N92">
        <v>113</v>
      </c>
      <c r="O92" t="s">
        <v>32</v>
      </c>
      <c r="P92">
        <v>10460</v>
      </c>
      <c r="Q92">
        <v>10460</v>
      </c>
    </row>
    <row r="93" spans="1:17" x14ac:dyDescent="0.3">
      <c r="A93">
        <v>1092</v>
      </c>
      <c r="B93">
        <v>108</v>
      </c>
      <c r="C93" t="s">
        <v>17</v>
      </c>
      <c r="D93" t="s">
        <v>97</v>
      </c>
      <c r="E93" t="s">
        <v>19</v>
      </c>
      <c r="F93" t="s">
        <v>30</v>
      </c>
      <c r="G93" t="s">
        <v>43</v>
      </c>
      <c r="H93" t="s">
        <v>82</v>
      </c>
      <c r="I93">
        <v>33.301405000000003</v>
      </c>
      <c r="J93">
        <v>35.309511999999998</v>
      </c>
      <c r="K93" t="s">
        <v>37</v>
      </c>
      <c r="L93">
        <v>1200</v>
      </c>
      <c r="M93">
        <v>1800</v>
      </c>
      <c r="N93">
        <v>3000</v>
      </c>
      <c r="O93" t="s">
        <v>32</v>
      </c>
      <c r="P93">
        <v>5890</v>
      </c>
      <c r="Q93">
        <v>5890</v>
      </c>
    </row>
    <row r="94" spans="1:17" x14ac:dyDescent="0.3">
      <c r="A94">
        <v>1093</v>
      </c>
      <c r="B94">
        <v>156</v>
      </c>
      <c r="C94" t="s">
        <v>17</v>
      </c>
      <c r="D94" t="s">
        <v>28</v>
      </c>
      <c r="E94" t="s">
        <v>29</v>
      </c>
      <c r="F94" t="s">
        <v>30</v>
      </c>
      <c r="G94" t="s">
        <v>43</v>
      </c>
      <c r="H94" t="s">
        <v>98</v>
      </c>
      <c r="I94">
        <v>33.261000000000003</v>
      </c>
      <c r="J94">
        <v>35.365969</v>
      </c>
      <c r="K94" t="s">
        <v>37</v>
      </c>
      <c r="L94">
        <v>2000</v>
      </c>
      <c r="M94">
        <v>2000</v>
      </c>
      <c r="N94">
        <v>4000</v>
      </c>
      <c r="O94" t="s">
        <v>24</v>
      </c>
      <c r="P94">
        <v>18140</v>
      </c>
      <c r="Q94">
        <v>18140</v>
      </c>
    </row>
    <row r="95" spans="1:17" x14ac:dyDescent="0.3">
      <c r="A95">
        <v>1094</v>
      </c>
      <c r="B95">
        <v>105</v>
      </c>
      <c r="C95" t="s">
        <v>17</v>
      </c>
      <c r="D95" t="s">
        <v>18</v>
      </c>
      <c r="E95" t="s">
        <v>29</v>
      </c>
      <c r="F95" t="s">
        <v>30</v>
      </c>
      <c r="G95" t="s">
        <v>43</v>
      </c>
      <c r="H95" t="s">
        <v>99</v>
      </c>
      <c r="I95">
        <v>33.352378999999999</v>
      </c>
      <c r="J95">
        <v>35.653644999999997</v>
      </c>
      <c r="K95" t="s">
        <v>23</v>
      </c>
      <c r="L95">
        <v>60</v>
      </c>
      <c r="M95">
        <v>65</v>
      </c>
      <c r="N95">
        <v>125</v>
      </c>
      <c r="O95" t="s">
        <v>24</v>
      </c>
      <c r="P95">
        <v>13000</v>
      </c>
      <c r="Q95">
        <v>13000</v>
      </c>
    </row>
    <row r="96" spans="1:17" x14ac:dyDescent="0.3">
      <c r="A96">
        <v>1095</v>
      </c>
      <c r="B96">
        <v>185</v>
      </c>
      <c r="C96" t="s">
        <v>25</v>
      </c>
      <c r="D96" t="s">
        <v>18</v>
      </c>
      <c r="E96" t="s">
        <v>29</v>
      </c>
      <c r="F96" t="s">
        <v>30</v>
      </c>
      <c r="G96" t="s">
        <v>43</v>
      </c>
      <c r="H96" t="s">
        <v>100</v>
      </c>
      <c r="I96">
        <v>33.109009</v>
      </c>
      <c r="J96">
        <v>35.130406999999998</v>
      </c>
      <c r="K96" t="s">
        <v>23</v>
      </c>
      <c r="L96">
        <v>2400</v>
      </c>
      <c r="M96">
        <v>2400</v>
      </c>
      <c r="N96">
        <v>4800</v>
      </c>
      <c r="O96" t="s">
        <v>32</v>
      </c>
      <c r="P96">
        <v>24660</v>
      </c>
      <c r="Q96">
        <v>24660</v>
      </c>
    </row>
    <row r="97" spans="1:17" x14ac:dyDescent="0.3">
      <c r="A97">
        <v>1096</v>
      </c>
      <c r="B97">
        <v>126</v>
      </c>
      <c r="C97" t="s">
        <v>17</v>
      </c>
      <c r="D97" t="s">
        <v>18</v>
      </c>
      <c r="E97" t="s">
        <v>29</v>
      </c>
      <c r="F97" t="s">
        <v>30</v>
      </c>
      <c r="G97" t="s">
        <v>43</v>
      </c>
      <c r="H97" t="s">
        <v>101</v>
      </c>
      <c r="I97">
        <v>33.381377999999998</v>
      </c>
      <c r="J97">
        <v>35.656886</v>
      </c>
      <c r="K97" t="s">
        <v>23</v>
      </c>
      <c r="L97">
        <v>75</v>
      </c>
      <c r="M97">
        <v>75</v>
      </c>
      <c r="N97">
        <v>150</v>
      </c>
      <c r="O97" t="s">
        <v>32</v>
      </c>
      <c r="P97">
        <v>3400</v>
      </c>
      <c r="Q97">
        <v>3400</v>
      </c>
    </row>
    <row r="98" spans="1:17" x14ac:dyDescent="0.3">
      <c r="A98">
        <v>1097</v>
      </c>
      <c r="B98">
        <v>111</v>
      </c>
      <c r="C98" t="s">
        <v>17</v>
      </c>
      <c r="D98" t="s">
        <v>18</v>
      </c>
      <c r="E98" t="s">
        <v>29</v>
      </c>
      <c r="F98" t="s">
        <v>30</v>
      </c>
      <c r="G98" t="s">
        <v>43</v>
      </c>
      <c r="H98" t="s">
        <v>102</v>
      </c>
      <c r="I98">
        <v>33.231195999999997</v>
      </c>
      <c r="J98">
        <v>35.514848999999998</v>
      </c>
      <c r="K98" t="s">
        <v>23</v>
      </c>
      <c r="L98">
        <v>7500</v>
      </c>
      <c r="M98">
        <v>7500</v>
      </c>
      <c r="N98">
        <v>15000</v>
      </c>
      <c r="O98" t="s">
        <v>32</v>
      </c>
      <c r="P98">
        <v>15000</v>
      </c>
      <c r="Q98">
        <v>15000</v>
      </c>
    </row>
    <row r="99" spans="1:17" x14ac:dyDescent="0.3">
      <c r="A99">
        <v>1098</v>
      </c>
      <c r="B99">
        <v>54</v>
      </c>
      <c r="C99" t="s">
        <v>48</v>
      </c>
      <c r="D99" t="s">
        <v>18</v>
      </c>
      <c r="E99" t="s">
        <v>29</v>
      </c>
      <c r="F99" t="s">
        <v>30</v>
      </c>
      <c r="G99" t="s">
        <v>43</v>
      </c>
      <c r="H99" t="s">
        <v>52</v>
      </c>
      <c r="I99">
        <v>33.103284000000002</v>
      </c>
      <c r="J99">
        <v>35.374721000000001</v>
      </c>
      <c r="K99" t="s">
        <v>37</v>
      </c>
      <c r="L99">
        <v>750</v>
      </c>
      <c r="M99">
        <v>750</v>
      </c>
      <c r="N99">
        <v>1500</v>
      </c>
      <c r="O99" t="s">
        <v>32</v>
      </c>
      <c r="P99">
        <v>11100</v>
      </c>
      <c r="Q99">
        <v>11100</v>
      </c>
    </row>
    <row r="100" spans="1:17" x14ac:dyDescent="0.3">
      <c r="A100">
        <v>1099</v>
      </c>
      <c r="B100">
        <v>20</v>
      </c>
      <c r="C100" t="s">
        <v>48</v>
      </c>
      <c r="D100" t="s">
        <v>28</v>
      </c>
      <c r="E100" t="s">
        <v>29</v>
      </c>
      <c r="F100" t="s">
        <v>30</v>
      </c>
      <c r="G100" t="s">
        <v>43</v>
      </c>
      <c r="H100" t="s">
        <v>103</v>
      </c>
      <c r="I100">
        <v>33.255868</v>
      </c>
      <c r="J100">
        <v>35.404767999999997</v>
      </c>
      <c r="K100" t="s">
        <v>37</v>
      </c>
      <c r="L100">
        <v>200</v>
      </c>
      <c r="M100">
        <v>200</v>
      </c>
      <c r="N100">
        <v>400</v>
      </c>
      <c r="O100" t="s">
        <v>32</v>
      </c>
      <c r="P100">
        <v>10907</v>
      </c>
      <c r="Q100">
        <v>10907</v>
      </c>
    </row>
    <row r="101" spans="1:17" x14ac:dyDescent="0.3">
      <c r="A101">
        <v>1100</v>
      </c>
      <c r="B101">
        <v>54</v>
      </c>
      <c r="C101" t="s">
        <v>48</v>
      </c>
      <c r="D101" t="s">
        <v>55</v>
      </c>
      <c r="E101" t="s">
        <v>19</v>
      </c>
      <c r="F101" t="s">
        <v>30</v>
      </c>
      <c r="G101" t="s">
        <v>43</v>
      </c>
      <c r="H101" t="s">
        <v>100</v>
      </c>
      <c r="I101">
        <v>33.109009</v>
      </c>
      <c r="J101">
        <v>35.130406999999998</v>
      </c>
      <c r="K101" t="s">
        <v>23</v>
      </c>
      <c r="L101">
        <v>12</v>
      </c>
      <c r="M101">
        <v>0</v>
      </c>
      <c r="N101">
        <v>12</v>
      </c>
      <c r="O101" t="s">
        <v>35</v>
      </c>
      <c r="P101">
        <v>2406</v>
      </c>
      <c r="Q101">
        <v>2406</v>
      </c>
    </row>
    <row r="102" spans="1:17" x14ac:dyDescent="0.3">
      <c r="A102">
        <v>1101</v>
      </c>
      <c r="B102">
        <v>70</v>
      </c>
      <c r="C102" t="s">
        <v>48</v>
      </c>
      <c r="D102" t="s">
        <v>55</v>
      </c>
      <c r="E102" t="s">
        <v>19</v>
      </c>
      <c r="F102" t="s">
        <v>45</v>
      </c>
      <c r="G102" t="s">
        <v>43</v>
      </c>
      <c r="H102" t="s">
        <v>104</v>
      </c>
      <c r="I102">
        <v>33.299737</v>
      </c>
      <c r="J102">
        <v>35.547508999999998</v>
      </c>
      <c r="K102" t="s">
        <v>37</v>
      </c>
      <c r="L102">
        <v>0</v>
      </c>
      <c r="M102">
        <v>30</v>
      </c>
      <c r="N102">
        <v>30</v>
      </c>
      <c r="O102" t="s">
        <v>26</v>
      </c>
      <c r="P102">
        <v>4400</v>
      </c>
      <c r="Q102">
        <v>4400</v>
      </c>
    </row>
    <row r="103" spans="1:17" x14ac:dyDescent="0.3">
      <c r="A103">
        <v>1102</v>
      </c>
      <c r="B103">
        <v>111</v>
      </c>
      <c r="C103" t="s">
        <v>17</v>
      </c>
      <c r="D103" t="s">
        <v>28</v>
      </c>
      <c r="E103" t="s">
        <v>29</v>
      </c>
      <c r="F103" t="s">
        <v>30</v>
      </c>
      <c r="G103" t="s">
        <v>43</v>
      </c>
      <c r="H103" t="s">
        <v>105</v>
      </c>
      <c r="I103">
        <v>33.155467000000002</v>
      </c>
      <c r="J103">
        <v>35.360635000000002</v>
      </c>
      <c r="K103" t="s">
        <v>37</v>
      </c>
      <c r="L103">
        <v>90</v>
      </c>
      <c r="M103">
        <v>90</v>
      </c>
      <c r="N103">
        <v>180</v>
      </c>
      <c r="O103" t="s">
        <v>24</v>
      </c>
      <c r="P103">
        <v>11440</v>
      </c>
      <c r="Q103">
        <v>11440</v>
      </c>
    </row>
    <row r="104" spans="1:17" x14ac:dyDescent="0.3">
      <c r="A104">
        <v>1103</v>
      </c>
      <c r="B104">
        <v>81</v>
      </c>
      <c r="C104" t="s">
        <v>48</v>
      </c>
      <c r="D104" t="s">
        <v>33</v>
      </c>
      <c r="E104" t="s">
        <v>29</v>
      </c>
      <c r="F104" t="s">
        <v>30</v>
      </c>
      <c r="G104" t="s">
        <v>43</v>
      </c>
      <c r="H104" t="s">
        <v>106</v>
      </c>
      <c r="I104">
        <v>33.314912999999997</v>
      </c>
      <c r="J104">
        <v>35.300064999999996</v>
      </c>
      <c r="K104" t="s">
        <v>37</v>
      </c>
      <c r="L104">
        <v>1500</v>
      </c>
      <c r="M104">
        <v>1000</v>
      </c>
      <c r="N104">
        <v>2500</v>
      </c>
      <c r="O104" t="s">
        <v>51</v>
      </c>
      <c r="P104">
        <v>22013</v>
      </c>
      <c r="Q104">
        <v>22013</v>
      </c>
    </row>
    <row r="105" spans="1:17" x14ac:dyDescent="0.3">
      <c r="A105">
        <v>1104</v>
      </c>
      <c r="B105">
        <v>103</v>
      </c>
      <c r="C105" t="s">
        <v>17</v>
      </c>
      <c r="D105" t="s">
        <v>28</v>
      </c>
      <c r="E105" t="s">
        <v>29</v>
      </c>
      <c r="F105" t="s">
        <v>30</v>
      </c>
      <c r="G105" t="s">
        <v>43</v>
      </c>
      <c r="H105" t="s">
        <v>107</v>
      </c>
      <c r="I105">
        <v>33.283712999999999</v>
      </c>
      <c r="J105">
        <v>35.338769999999997</v>
      </c>
      <c r="K105" t="s">
        <v>37</v>
      </c>
      <c r="L105">
        <v>3500</v>
      </c>
      <c r="M105">
        <v>3000</v>
      </c>
      <c r="N105">
        <v>6500</v>
      </c>
      <c r="O105" t="s">
        <v>51</v>
      </c>
      <c r="P105">
        <v>22700</v>
      </c>
      <c r="Q105">
        <v>22700</v>
      </c>
    </row>
    <row r="106" spans="1:17" x14ac:dyDescent="0.3">
      <c r="A106">
        <v>1105</v>
      </c>
      <c r="B106">
        <v>55</v>
      </c>
      <c r="C106" t="s">
        <v>48</v>
      </c>
      <c r="D106" t="s">
        <v>55</v>
      </c>
      <c r="E106" t="s">
        <v>19</v>
      </c>
      <c r="F106" t="s">
        <v>45</v>
      </c>
      <c r="G106" t="s">
        <v>43</v>
      </c>
      <c r="H106" t="s">
        <v>108</v>
      </c>
      <c r="I106">
        <v>33.297820999999999</v>
      </c>
      <c r="J106">
        <v>35.270780000000002</v>
      </c>
      <c r="K106" t="s">
        <v>37</v>
      </c>
      <c r="L106">
        <v>0</v>
      </c>
      <c r="M106">
        <v>25</v>
      </c>
      <c r="N106">
        <v>25</v>
      </c>
      <c r="O106" t="s">
        <v>26</v>
      </c>
      <c r="P106">
        <v>5100</v>
      </c>
      <c r="Q106">
        <v>5100</v>
      </c>
    </row>
    <row r="107" spans="1:17" x14ac:dyDescent="0.3">
      <c r="A107">
        <v>1106</v>
      </c>
      <c r="B107">
        <v>119</v>
      </c>
      <c r="C107" t="s">
        <v>17</v>
      </c>
      <c r="D107" t="s">
        <v>33</v>
      </c>
      <c r="E107" t="s">
        <v>29</v>
      </c>
      <c r="F107" t="s">
        <v>30</v>
      </c>
      <c r="G107" t="s">
        <v>43</v>
      </c>
      <c r="H107" t="s">
        <v>54</v>
      </c>
      <c r="I107">
        <v>33.264173</v>
      </c>
      <c r="J107">
        <v>35.211266999999999</v>
      </c>
      <c r="K107" t="s">
        <v>37</v>
      </c>
      <c r="L107">
        <v>44</v>
      </c>
      <c r="M107">
        <v>43</v>
      </c>
      <c r="N107">
        <v>87</v>
      </c>
      <c r="O107" t="s">
        <v>24</v>
      </c>
      <c r="P107">
        <v>23726</v>
      </c>
      <c r="Q107">
        <v>23726</v>
      </c>
    </row>
    <row r="108" spans="1:17" x14ac:dyDescent="0.3">
      <c r="A108">
        <v>1107</v>
      </c>
      <c r="B108">
        <v>66</v>
      </c>
      <c r="C108" t="s">
        <v>48</v>
      </c>
      <c r="D108" t="s">
        <v>18</v>
      </c>
      <c r="E108" t="s">
        <v>29</v>
      </c>
      <c r="F108" t="s">
        <v>30</v>
      </c>
      <c r="G108" t="s">
        <v>43</v>
      </c>
      <c r="H108" t="s">
        <v>109</v>
      </c>
      <c r="I108">
        <v>33.368650000000002</v>
      </c>
      <c r="J108">
        <v>35.654535000000003</v>
      </c>
      <c r="K108" t="s">
        <v>23</v>
      </c>
      <c r="L108">
        <v>600</v>
      </c>
      <c r="M108">
        <v>600</v>
      </c>
      <c r="N108">
        <v>1200</v>
      </c>
      <c r="O108" t="s">
        <v>24</v>
      </c>
      <c r="P108">
        <v>13000</v>
      </c>
      <c r="Q108">
        <v>13000</v>
      </c>
    </row>
    <row r="109" spans="1:17" x14ac:dyDescent="0.3">
      <c r="A109">
        <v>1108</v>
      </c>
      <c r="B109">
        <v>172</v>
      </c>
      <c r="C109" t="s">
        <v>17</v>
      </c>
      <c r="D109" t="s">
        <v>18</v>
      </c>
      <c r="E109" t="s">
        <v>29</v>
      </c>
      <c r="F109" t="s">
        <v>30</v>
      </c>
      <c r="G109" t="s">
        <v>43</v>
      </c>
      <c r="H109" t="s">
        <v>110</v>
      </c>
      <c r="I109">
        <v>33.282103999999997</v>
      </c>
      <c r="J109">
        <v>35.381830000000001</v>
      </c>
      <c r="K109" t="s">
        <v>37</v>
      </c>
      <c r="L109">
        <v>1500</v>
      </c>
      <c r="M109">
        <v>1825</v>
      </c>
      <c r="N109">
        <v>3325</v>
      </c>
      <c r="O109" t="s">
        <v>24</v>
      </c>
      <c r="P109">
        <v>21953</v>
      </c>
      <c r="Q109">
        <v>21953</v>
      </c>
    </row>
    <row r="110" spans="1:17" x14ac:dyDescent="0.3">
      <c r="A110">
        <v>1109</v>
      </c>
      <c r="B110">
        <v>188</v>
      </c>
      <c r="C110" t="s">
        <v>25</v>
      </c>
      <c r="D110" t="s">
        <v>33</v>
      </c>
      <c r="E110" t="s">
        <v>29</v>
      </c>
      <c r="F110" t="s">
        <v>30</v>
      </c>
      <c r="G110" t="s">
        <v>43</v>
      </c>
      <c r="H110" t="s">
        <v>111</v>
      </c>
      <c r="I110">
        <v>33.250518999999997</v>
      </c>
      <c r="J110">
        <v>35.464283000000002</v>
      </c>
      <c r="K110" t="s">
        <v>37</v>
      </c>
      <c r="L110">
        <v>1400</v>
      </c>
      <c r="M110">
        <v>1400</v>
      </c>
      <c r="N110">
        <v>2800</v>
      </c>
      <c r="O110" t="s">
        <v>24</v>
      </c>
      <c r="P110">
        <v>16900</v>
      </c>
      <c r="Q110">
        <v>16900</v>
      </c>
    </row>
    <row r="111" spans="1:17" x14ac:dyDescent="0.3">
      <c r="A111">
        <v>1110</v>
      </c>
      <c r="B111">
        <v>32</v>
      </c>
      <c r="C111" t="s">
        <v>48</v>
      </c>
      <c r="D111" t="s">
        <v>18</v>
      </c>
      <c r="E111" t="s">
        <v>29</v>
      </c>
      <c r="F111" t="s">
        <v>30</v>
      </c>
      <c r="G111" t="s">
        <v>43</v>
      </c>
      <c r="H111" t="s">
        <v>112</v>
      </c>
      <c r="I111">
        <v>33.248151999999997</v>
      </c>
      <c r="J111">
        <v>35.538463</v>
      </c>
      <c r="K111" t="s">
        <v>37</v>
      </c>
      <c r="L111">
        <v>2000</v>
      </c>
      <c r="M111">
        <v>2000</v>
      </c>
      <c r="N111">
        <v>4000</v>
      </c>
      <c r="O111" t="s">
        <v>24</v>
      </c>
      <c r="P111">
        <v>15000</v>
      </c>
      <c r="Q111">
        <v>15000</v>
      </c>
    </row>
    <row r="112" spans="1:17" x14ac:dyDescent="0.3">
      <c r="A112">
        <v>1111</v>
      </c>
      <c r="B112">
        <v>44</v>
      </c>
      <c r="C112" t="s">
        <v>48</v>
      </c>
      <c r="D112" t="s">
        <v>33</v>
      </c>
      <c r="E112" t="s">
        <v>29</v>
      </c>
      <c r="F112" t="s">
        <v>30</v>
      </c>
      <c r="G112" t="s">
        <v>43</v>
      </c>
      <c r="H112" t="s">
        <v>113</v>
      </c>
      <c r="I112">
        <v>33.332428</v>
      </c>
      <c r="J112">
        <v>35.561736000000003</v>
      </c>
      <c r="K112" t="s">
        <v>37</v>
      </c>
      <c r="L112">
        <v>2900</v>
      </c>
      <c r="M112">
        <v>2960</v>
      </c>
      <c r="N112">
        <v>5860</v>
      </c>
      <c r="O112" t="s">
        <v>24</v>
      </c>
      <c r="P112">
        <v>9950</v>
      </c>
      <c r="Q112">
        <v>9950</v>
      </c>
    </row>
    <row r="113" spans="1:17" x14ac:dyDescent="0.3">
      <c r="A113">
        <v>1112</v>
      </c>
      <c r="B113">
        <v>80</v>
      </c>
      <c r="C113" t="s">
        <v>48</v>
      </c>
      <c r="D113" t="s">
        <v>18</v>
      </c>
      <c r="E113" t="s">
        <v>29</v>
      </c>
      <c r="F113" t="s">
        <v>30</v>
      </c>
      <c r="G113" t="s">
        <v>43</v>
      </c>
      <c r="H113" t="s">
        <v>114</v>
      </c>
      <c r="I113">
        <v>33.116236999999998</v>
      </c>
      <c r="J113">
        <v>35.285274000000001</v>
      </c>
      <c r="K113" t="s">
        <v>23</v>
      </c>
      <c r="L113">
        <v>200</v>
      </c>
      <c r="M113">
        <v>0</v>
      </c>
      <c r="N113">
        <v>200</v>
      </c>
      <c r="O113" t="s">
        <v>35</v>
      </c>
      <c r="P113">
        <v>24990</v>
      </c>
      <c r="Q113">
        <v>24990</v>
      </c>
    </row>
    <row r="114" spans="1:17" x14ac:dyDescent="0.3">
      <c r="A114">
        <v>1113</v>
      </c>
      <c r="B114">
        <v>33</v>
      </c>
      <c r="C114" t="s">
        <v>48</v>
      </c>
      <c r="D114" t="s">
        <v>28</v>
      </c>
      <c r="E114" t="s">
        <v>29</v>
      </c>
      <c r="F114" t="s">
        <v>30</v>
      </c>
      <c r="G114" t="s">
        <v>43</v>
      </c>
      <c r="H114" t="s">
        <v>78</v>
      </c>
      <c r="I114">
        <v>33.35866</v>
      </c>
      <c r="J114">
        <v>35.576369</v>
      </c>
      <c r="K114" t="s">
        <v>37</v>
      </c>
      <c r="L114">
        <v>97</v>
      </c>
      <c r="M114">
        <v>130</v>
      </c>
      <c r="N114">
        <v>227</v>
      </c>
      <c r="O114" t="s">
        <v>32</v>
      </c>
      <c r="P114">
        <v>9006</v>
      </c>
      <c r="Q114">
        <v>9006</v>
      </c>
    </row>
    <row r="115" spans="1:17" x14ac:dyDescent="0.3">
      <c r="A115">
        <v>1114</v>
      </c>
      <c r="B115">
        <v>94</v>
      </c>
      <c r="C115" t="s">
        <v>17</v>
      </c>
      <c r="D115" t="s">
        <v>18</v>
      </c>
      <c r="E115" t="s">
        <v>29</v>
      </c>
      <c r="F115" t="s">
        <v>30</v>
      </c>
      <c r="G115" t="s">
        <v>43</v>
      </c>
      <c r="H115" t="s">
        <v>63</v>
      </c>
      <c r="I115">
        <v>33.134143999999999</v>
      </c>
      <c r="J115">
        <v>35.507446999999999</v>
      </c>
      <c r="K115" t="s">
        <v>23</v>
      </c>
      <c r="L115">
        <v>800</v>
      </c>
      <c r="M115">
        <v>700</v>
      </c>
      <c r="N115">
        <v>1500</v>
      </c>
      <c r="O115" t="s">
        <v>35</v>
      </c>
      <c r="P115">
        <v>15000</v>
      </c>
      <c r="Q115">
        <v>150000</v>
      </c>
    </row>
    <row r="116" spans="1:17" x14ac:dyDescent="0.3">
      <c r="A116">
        <v>1115</v>
      </c>
      <c r="B116">
        <v>103</v>
      </c>
      <c r="C116" t="s">
        <v>17</v>
      </c>
      <c r="D116" t="s">
        <v>28</v>
      </c>
      <c r="E116" t="s">
        <v>29</v>
      </c>
      <c r="F116" t="s">
        <v>30</v>
      </c>
      <c r="G116" t="s">
        <v>43</v>
      </c>
      <c r="H116" t="s">
        <v>115</v>
      </c>
      <c r="I116">
        <v>33.275525000000002</v>
      </c>
      <c r="J116">
        <v>35.435651</v>
      </c>
      <c r="K116" t="s">
        <v>37</v>
      </c>
      <c r="L116">
        <v>25</v>
      </c>
      <c r="M116">
        <v>22</v>
      </c>
      <c r="N116">
        <v>47</v>
      </c>
      <c r="O116" t="s">
        <v>32</v>
      </c>
      <c r="P116">
        <v>14483</v>
      </c>
      <c r="Q116">
        <v>14483</v>
      </c>
    </row>
    <row r="117" spans="1:17" x14ac:dyDescent="0.3">
      <c r="A117">
        <v>1116</v>
      </c>
      <c r="B117">
        <v>97</v>
      </c>
      <c r="C117" t="s">
        <v>17</v>
      </c>
      <c r="D117" t="s">
        <v>55</v>
      </c>
      <c r="E117" t="s">
        <v>34</v>
      </c>
      <c r="F117" t="s">
        <v>45</v>
      </c>
      <c r="G117" t="s">
        <v>43</v>
      </c>
      <c r="H117" t="s">
        <v>82</v>
      </c>
      <c r="I117">
        <v>33.301405000000003</v>
      </c>
      <c r="J117">
        <v>35.309511999999998</v>
      </c>
      <c r="K117" t="s">
        <v>37</v>
      </c>
      <c r="L117">
        <v>1480</v>
      </c>
      <c r="M117">
        <v>1480</v>
      </c>
      <c r="N117">
        <v>2960</v>
      </c>
      <c r="O117" t="s">
        <v>32</v>
      </c>
      <c r="P117">
        <v>9508</v>
      </c>
      <c r="Q117">
        <v>9508</v>
      </c>
    </row>
    <row r="118" spans="1:17" x14ac:dyDescent="0.3">
      <c r="A118">
        <v>1117</v>
      </c>
      <c r="B118">
        <v>166</v>
      </c>
      <c r="C118" t="s">
        <v>17</v>
      </c>
      <c r="D118" t="s">
        <v>55</v>
      </c>
      <c r="E118" t="s">
        <v>34</v>
      </c>
      <c r="F118" t="s">
        <v>45</v>
      </c>
      <c r="G118" t="s">
        <v>43</v>
      </c>
      <c r="H118" t="s">
        <v>54</v>
      </c>
      <c r="I118">
        <v>33.264173</v>
      </c>
      <c r="J118">
        <v>35.211266999999999</v>
      </c>
      <c r="K118" t="s">
        <v>37</v>
      </c>
      <c r="L118">
        <v>0</v>
      </c>
      <c r="M118">
        <v>28</v>
      </c>
      <c r="N118">
        <v>28</v>
      </c>
      <c r="O118" t="s">
        <v>26</v>
      </c>
      <c r="P118">
        <v>5373</v>
      </c>
      <c r="Q118">
        <v>5373</v>
      </c>
    </row>
    <row r="119" spans="1:17" x14ac:dyDescent="0.3">
      <c r="A119">
        <v>1118</v>
      </c>
      <c r="B119">
        <v>52</v>
      </c>
      <c r="C119" t="s">
        <v>48</v>
      </c>
      <c r="D119" t="s">
        <v>28</v>
      </c>
      <c r="E119" t="s">
        <v>29</v>
      </c>
      <c r="F119" t="s">
        <v>30</v>
      </c>
      <c r="G119" t="s">
        <v>43</v>
      </c>
      <c r="H119" t="s">
        <v>116</v>
      </c>
      <c r="I119">
        <v>33.147264</v>
      </c>
      <c r="J119">
        <v>35.452190999999999</v>
      </c>
      <c r="K119" t="s">
        <v>37</v>
      </c>
      <c r="L119">
        <v>1800</v>
      </c>
      <c r="M119">
        <v>1700</v>
      </c>
      <c r="N119">
        <v>3500</v>
      </c>
      <c r="O119" t="s">
        <v>24</v>
      </c>
      <c r="P119">
        <v>8712</v>
      </c>
      <c r="Q119">
        <v>8712</v>
      </c>
    </row>
    <row r="120" spans="1:17" x14ac:dyDescent="0.3">
      <c r="A120">
        <v>1119</v>
      </c>
      <c r="B120">
        <v>58</v>
      </c>
      <c r="C120" t="s">
        <v>48</v>
      </c>
      <c r="D120" t="s">
        <v>55</v>
      </c>
      <c r="E120" t="s">
        <v>34</v>
      </c>
      <c r="F120" t="s">
        <v>30</v>
      </c>
      <c r="G120" t="s">
        <v>43</v>
      </c>
      <c r="H120" t="s">
        <v>87</v>
      </c>
      <c r="I120">
        <v>33.187044</v>
      </c>
      <c r="J120">
        <v>35.308273</v>
      </c>
      <c r="K120" t="s">
        <v>37</v>
      </c>
      <c r="L120">
        <v>9</v>
      </c>
      <c r="M120">
        <v>16</v>
      </c>
      <c r="N120">
        <v>25</v>
      </c>
      <c r="O120" t="s">
        <v>35</v>
      </c>
      <c r="P120">
        <v>6960</v>
      </c>
      <c r="Q120">
        <v>6960</v>
      </c>
    </row>
    <row r="121" spans="1:17" x14ac:dyDescent="0.3">
      <c r="A121">
        <v>1120</v>
      </c>
      <c r="B121">
        <v>98</v>
      </c>
      <c r="C121" t="s">
        <v>17</v>
      </c>
      <c r="D121" t="s">
        <v>28</v>
      </c>
      <c r="E121" t="s">
        <v>29</v>
      </c>
      <c r="F121" t="s">
        <v>30</v>
      </c>
      <c r="G121" t="s">
        <v>43</v>
      </c>
      <c r="H121" t="s">
        <v>117</v>
      </c>
      <c r="I121">
        <v>33.293309000000001</v>
      </c>
      <c r="J121">
        <v>35.500436000000001</v>
      </c>
      <c r="K121" t="s">
        <v>37</v>
      </c>
      <c r="L121">
        <v>1500</v>
      </c>
      <c r="M121">
        <v>1500</v>
      </c>
      <c r="N121">
        <v>3000</v>
      </c>
      <c r="O121" t="s">
        <v>24</v>
      </c>
      <c r="P121">
        <v>10000</v>
      </c>
      <c r="Q121">
        <v>10000</v>
      </c>
    </row>
    <row r="122" spans="1:17" x14ac:dyDescent="0.3">
      <c r="A122">
        <v>1121</v>
      </c>
      <c r="B122">
        <v>31</v>
      </c>
      <c r="C122" t="s">
        <v>48</v>
      </c>
      <c r="D122" t="s">
        <v>28</v>
      </c>
      <c r="E122" t="s">
        <v>29</v>
      </c>
      <c r="F122" t="s">
        <v>30</v>
      </c>
      <c r="G122" t="s">
        <v>43</v>
      </c>
      <c r="H122" t="s">
        <v>118</v>
      </c>
      <c r="I122">
        <v>33.207962999999999</v>
      </c>
      <c r="J122">
        <v>35.300185999999997</v>
      </c>
      <c r="K122" t="s">
        <v>37</v>
      </c>
      <c r="L122">
        <v>2000</v>
      </c>
      <c r="M122">
        <v>2000</v>
      </c>
      <c r="N122">
        <v>4000</v>
      </c>
      <c r="O122" t="s">
        <v>24</v>
      </c>
      <c r="P122">
        <v>5998</v>
      </c>
      <c r="Q122">
        <v>5988</v>
      </c>
    </row>
    <row r="123" spans="1:17" x14ac:dyDescent="0.3">
      <c r="A123">
        <v>1122</v>
      </c>
      <c r="B123">
        <v>98</v>
      </c>
      <c r="C123" t="s">
        <v>17</v>
      </c>
      <c r="D123" t="s">
        <v>28</v>
      </c>
      <c r="E123" t="s">
        <v>29</v>
      </c>
      <c r="F123" t="s">
        <v>30</v>
      </c>
      <c r="G123" t="s">
        <v>43</v>
      </c>
      <c r="H123" t="s">
        <v>59</v>
      </c>
      <c r="I123">
        <v>33.356160000000003</v>
      </c>
      <c r="J123">
        <v>35.699407999999998</v>
      </c>
      <c r="K123" t="s">
        <v>23</v>
      </c>
      <c r="L123">
        <v>2000</v>
      </c>
      <c r="M123">
        <v>2000</v>
      </c>
      <c r="N123">
        <v>4000</v>
      </c>
      <c r="O123" t="s">
        <v>51</v>
      </c>
      <c r="P123">
        <v>13000</v>
      </c>
      <c r="Q123">
        <v>13000</v>
      </c>
    </row>
    <row r="124" spans="1:17" x14ac:dyDescent="0.3">
      <c r="A124">
        <v>1123</v>
      </c>
      <c r="B124">
        <v>31</v>
      </c>
      <c r="C124" t="s">
        <v>48</v>
      </c>
      <c r="D124" t="s">
        <v>28</v>
      </c>
      <c r="E124" t="s">
        <v>29</v>
      </c>
      <c r="F124" t="s">
        <v>30</v>
      </c>
      <c r="G124" t="s">
        <v>43</v>
      </c>
      <c r="H124" t="s">
        <v>72</v>
      </c>
      <c r="I124">
        <v>33.340888999999997</v>
      </c>
      <c r="J124">
        <v>35.672314999999998</v>
      </c>
      <c r="K124" t="s">
        <v>23</v>
      </c>
      <c r="L124">
        <v>1800</v>
      </c>
      <c r="M124">
        <v>1200</v>
      </c>
      <c r="N124">
        <v>3000</v>
      </c>
      <c r="O124" t="s">
        <v>51</v>
      </c>
      <c r="P124">
        <v>13000</v>
      </c>
      <c r="Q124">
        <v>13000</v>
      </c>
    </row>
    <row r="125" spans="1:17" x14ac:dyDescent="0.3">
      <c r="A125">
        <v>1124</v>
      </c>
      <c r="B125">
        <v>69</v>
      </c>
      <c r="C125" t="s">
        <v>48</v>
      </c>
      <c r="D125" t="s">
        <v>28</v>
      </c>
      <c r="E125" t="s">
        <v>29</v>
      </c>
      <c r="F125" t="s">
        <v>30</v>
      </c>
      <c r="G125" t="s">
        <v>43</v>
      </c>
      <c r="H125" t="s">
        <v>54</v>
      </c>
      <c r="I125">
        <v>33.264173</v>
      </c>
      <c r="J125">
        <v>35.211266999999999</v>
      </c>
      <c r="K125" t="s">
        <v>37</v>
      </c>
      <c r="L125">
        <v>20</v>
      </c>
      <c r="M125">
        <v>0</v>
      </c>
      <c r="N125">
        <v>20</v>
      </c>
      <c r="O125" t="s">
        <v>51</v>
      </c>
      <c r="P125">
        <v>4545</v>
      </c>
      <c r="Q125">
        <v>4545</v>
      </c>
    </row>
    <row r="126" spans="1:17" x14ac:dyDescent="0.3">
      <c r="A126">
        <v>1125</v>
      </c>
      <c r="B126">
        <v>111</v>
      </c>
      <c r="C126" t="s">
        <v>17</v>
      </c>
      <c r="D126" t="s">
        <v>55</v>
      </c>
      <c r="E126" t="s">
        <v>34</v>
      </c>
      <c r="F126" t="s">
        <v>45</v>
      </c>
      <c r="G126" t="s">
        <v>43</v>
      </c>
      <c r="H126" t="s">
        <v>57</v>
      </c>
      <c r="I126">
        <v>33.096217000000003</v>
      </c>
      <c r="J126">
        <v>35.341715000000001</v>
      </c>
      <c r="K126" t="s">
        <v>23</v>
      </c>
      <c r="L126">
        <v>660</v>
      </c>
      <c r="M126">
        <v>665</v>
      </c>
      <c r="N126">
        <v>1325</v>
      </c>
      <c r="O126" t="s">
        <v>35</v>
      </c>
      <c r="P126">
        <v>4667</v>
      </c>
      <c r="Q126">
        <v>4667</v>
      </c>
    </row>
    <row r="127" spans="1:17" x14ac:dyDescent="0.3">
      <c r="A127">
        <v>1126</v>
      </c>
      <c r="B127">
        <v>49</v>
      </c>
      <c r="C127" t="s">
        <v>48</v>
      </c>
      <c r="D127" t="s">
        <v>28</v>
      </c>
      <c r="E127" t="s">
        <v>29</v>
      </c>
      <c r="F127" t="s">
        <v>45</v>
      </c>
      <c r="G127" t="s">
        <v>43</v>
      </c>
      <c r="H127" t="s">
        <v>91</v>
      </c>
      <c r="I127">
        <v>33.278683000000001</v>
      </c>
      <c r="J127">
        <v>35.519038000000002</v>
      </c>
      <c r="K127" t="s">
        <v>37</v>
      </c>
      <c r="L127">
        <v>32</v>
      </c>
      <c r="M127">
        <v>33</v>
      </c>
      <c r="N127">
        <v>65</v>
      </c>
      <c r="O127" t="s">
        <v>24</v>
      </c>
      <c r="P127">
        <v>5738</v>
      </c>
      <c r="Q127">
        <v>5738</v>
      </c>
    </row>
    <row r="128" spans="1:17" x14ac:dyDescent="0.3">
      <c r="A128">
        <v>1127</v>
      </c>
      <c r="B128">
        <v>142</v>
      </c>
      <c r="C128" t="s">
        <v>17</v>
      </c>
      <c r="D128" t="s">
        <v>33</v>
      </c>
      <c r="E128" t="s">
        <v>29</v>
      </c>
      <c r="F128" t="s">
        <v>30</v>
      </c>
      <c r="G128" t="s">
        <v>43</v>
      </c>
      <c r="H128" t="s">
        <v>58</v>
      </c>
      <c r="I128">
        <v>33.317906999999998</v>
      </c>
      <c r="J128">
        <v>35.602925999999997</v>
      </c>
      <c r="K128" t="s">
        <v>23</v>
      </c>
      <c r="L128">
        <v>19</v>
      </c>
      <c r="M128">
        <v>0</v>
      </c>
      <c r="N128">
        <v>19</v>
      </c>
      <c r="O128" t="s">
        <v>51</v>
      </c>
      <c r="P128">
        <v>9984</v>
      </c>
      <c r="Q128">
        <v>9984</v>
      </c>
    </row>
    <row r="129" spans="1:17" x14ac:dyDescent="0.3">
      <c r="A129">
        <v>1128</v>
      </c>
      <c r="B129">
        <v>101</v>
      </c>
      <c r="C129" t="s">
        <v>17</v>
      </c>
      <c r="D129" t="s">
        <v>28</v>
      </c>
      <c r="E129" t="s">
        <v>29</v>
      </c>
      <c r="F129" t="s">
        <v>30</v>
      </c>
      <c r="G129" t="s">
        <v>43</v>
      </c>
      <c r="H129" t="s">
        <v>74</v>
      </c>
      <c r="I129">
        <v>33.206603000000001</v>
      </c>
      <c r="J129">
        <v>35.51144</v>
      </c>
      <c r="K129" t="s">
        <v>37</v>
      </c>
      <c r="L129">
        <v>186</v>
      </c>
      <c r="M129">
        <v>189</v>
      </c>
      <c r="N129">
        <v>375</v>
      </c>
      <c r="O129" t="s">
        <v>32</v>
      </c>
      <c r="P129">
        <v>15000</v>
      </c>
      <c r="Q129">
        <v>15000</v>
      </c>
    </row>
    <row r="130" spans="1:17" x14ac:dyDescent="0.3">
      <c r="A130">
        <v>1129</v>
      </c>
      <c r="B130">
        <v>13</v>
      </c>
      <c r="C130" t="s">
        <v>48</v>
      </c>
      <c r="D130" t="s">
        <v>28</v>
      </c>
      <c r="E130" t="s">
        <v>29</v>
      </c>
      <c r="F130" t="s">
        <v>30</v>
      </c>
      <c r="G130" t="s">
        <v>43</v>
      </c>
      <c r="H130" t="s">
        <v>119</v>
      </c>
      <c r="I130">
        <v>33.251033</v>
      </c>
      <c r="J130">
        <v>35.419989000000001</v>
      </c>
      <c r="K130" t="s">
        <v>37</v>
      </c>
      <c r="L130">
        <v>124</v>
      </c>
      <c r="M130">
        <v>125</v>
      </c>
      <c r="N130">
        <v>249</v>
      </c>
      <c r="O130" t="s">
        <v>32</v>
      </c>
      <c r="P130">
        <v>1500</v>
      </c>
      <c r="Q130">
        <v>1500</v>
      </c>
    </row>
    <row r="131" spans="1:17" x14ac:dyDescent="0.3">
      <c r="A131">
        <v>1130</v>
      </c>
      <c r="B131">
        <v>139</v>
      </c>
      <c r="C131" t="s">
        <v>17</v>
      </c>
      <c r="D131" t="s">
        <v>18</v>
      </c>
      <c r="E131" t="s">
        <v>29</v>
      </c>
      <c r="F131" t="s">
        <v>30</v>
      </c>
      <c r="G131" t="s">
        <v>43</v>
      </c>
      <c r="H131" t="s">
        <v>67</v>
      </c>
      <c r="I131">
        <v>33.320022999999999</v>
      </c>
      <c r="J131">
        <v>35.693764999999999</v>
      </c>
      <c r="K131" t="s">
        <v>23</v>
      </c>
      <c r="L131">
        <v>2900</v>
      </c>
      <c r="M131">
        <v>2900</v>
      </c>
      <c r="N131">
        <v>5800</v>
      </c>
      <c r="O131" t="s">
        <v>24</v>
      </c>
      <c r="P131">
        <v>20000</v>
      </c>
      <c r="Q131">
        <v>20000</v>
      </c>
    </row>
    <row r="132" spans="1:17" x14ac:dyDescent="0.3">
      <c r="A132">
        <v>1131</v>
      </c>
      <c r="D132" t="s">
        <v>39</v>
      </c>
      <c r="E132" t="s">
        <v>29</v>
      </c>
      <c r="F132" t="s">
        <v>30</v>
      </c>
      <c r="G132" t="s">
        <v>43</v>
      </c>
      <c r="H132" t="s">
        <v>82</v>
      </c>
      <c r="I132">
        <v>33.264173</v>
      </c>
      <c r="J132">
        <v>35.211266999999999</v>
      </c>
      <c r="K132" t="s">
        <v>37</v>
      </c>
      <c r="L132">
        <v>175</v>
      </c>
      <c r="M132">
        <v>175</v>
      </c>
      <c r="N132">
        <v>350</v>
      </c>
      <c r="O132" t="s">
        <v>40</v>
      </c>
      <c r="P132">
        <v>16150</v>
      </c>
      <c r="Q132">
        <v>8075</v>
      </c>
    </row>
    <row r="133" spans="1:17" x14ac:dyDescent="0.3">
      <c r="A133">
        <v>1132</v>
      </c>
      <c r="B133">
        <v>74</v>
      </c>
      <c r="C133" t="s">
        <v>48</v>
      </c>
      <c r="D133" t="s">
        <v>28</v>
      </c>
      <c r="E133" t="s">
        <v>29</v>
      </c>
      <c r="F133" t="s">
        <v>30</v>
      </c>
      <c r="G133" t="s">
        <v>43</v>
      </c>
      <c r="H133" t="s">
        <v>64</v>
      </c>
      <c r="I133">
        <v>33.272015000000003</v>
      </c>
      <c r="J133">
        <v>35.461391999999996</v>
      </c>
      <c r="K133" t="s">
        <v>37</v>
      </c>
      <c r="L133">
        <v>750</v>
      </c>
      <c r="M133">
        <v>750</v>
      </c>
      <c r="N133">
        <v>1500</v>
      </c>
      <c r="O133" t="s">
        <v>24</v>
      </c>
      <c r="P133">
        <v>10080</v>
      </c>
      <c r="Q133">
        <v>10080</v>
      </c>
    </row>
    <row r="134" spans="1:17" x14ac:dyDescent="0.3">
      <c r="A134">
        <v>1133</v>
      </c>
      <c r="B134">
        <v>156</v>
      </c>
      <c r="C134" t="s">
        <v>17</v>
      </c>
      <c r="D134" t="s">
        <v>28</v>
      </c>
      <c r="E134" t="s">
        <v>29</v>
      </c>
      <c r="F134" t="s">
        <v>30</v>
      </c>
      <c r="G134" t="s">
        <v>43</v>
      </c>
      <c r="H134" t="s">
        <v>44</v>
      </c>
      <c r="I134">
        <v>33.130401999999997</v>
      </c>
      <c r="J134">
        <v>35.447144999999999</v>
      </c>
      <c r="K134" t="s">
        <v>37</v>
      </c>
      <c r="L134">
        <v>2000</v>
      </c>
      <c r="M134">
        <v>2000</v>
      </c>
      <c r="N134">
        <v>4000</v>
      </c>
      <c r="O134" t="s">
        <v>24</v>
      </c>
      <c r="P134">
        <v>22500</v>
      </c>
      <c r="Q134">
        <v>22500</v>
      </c>
    </row>
    <row r="135" spans="1:17" x14ac:dyDescent="0.3">
      <c r="A135">
        <v>1134</v>
      </c>
      <c r="B135">
        <v>96</v>
      </c>
      <c r="C135" t="s">
        <v>17</v>
      </c>
      <c r="D135" t="s">
        <v>18</v>
      </c>
      <c r="E135" t="s">
        <v>29</v>
      </c>
      <c r="F135" t="s">
        <v>30</v>
      </c>
      <c r="G135" t="s">
        <v>43</v>
      </c>
      <c r="H135" t="s">
        <v>70</v>
      </c>
      <c r="I135">
        <v>33.111060999999999</v>
      </c>
      <c r="J135">
        <v>35.482827</v>
      </c>
      <c r="K135" t="s">
        <v>23</v>
      </c>
      <c r="L135">
        <v>150</v>
      </c>
      <c r="M135">
        <v>100</v>
      </c>
      <c r="N135">
        <v>250</v>
      </c>
      <c r="O135" t="s">
        <v>35</v>
      </c>
      <c r="P135">
        <v>5000</v>
      </c>
      <c r="Q135">
        <v>5000</v>
      </c>
    </row>
    <row r="136" spans="1:17" x14ac:dyDescent="0.3">
      <c r="A136">
        <v>1135</v>
      </c>
      <c r="B136">
        <v>123</v>
      </c>
      <c r="C136" t="s">
        <v>17</v>
      </c>
      <c r="D136" t="s">
        <v>39</v>
      </c>
      <c r="E136" t="s">
        <v>29</v>
      </c>
      <c r="F136" t="s">
        <v>45</v>
      </c>
      <c r="G136" t="s">
        <v>43</v>
      </c>
      <c r="H136" t="s">
        <v>78</v>
      </c>
      <c r="I136">
        <v>33.35866</v>
      </c>
      <c r="J136">
        <v>35.576369</v>
      </c>
      <c r="K136" t="s">
        <v>37</v>
      </c>
      <c r="L136">
        <v>6</v>
      </c>
      <c r="M136">
        <v>3</v>
      </c>
      <c r="N136">
        <v>9</v>
      </c>
      <c r="O136" t="s">
        <v>51</v>
      </c>
      <c r="P136">
        <v>8260</v>
      </c>
      <c r="Q136">
        <v>8260</v>
      </c>
    </row>
    <row r="137" spans="1:17" x14ac:dyDescent="0.3">
      <c r="A137">
        <v>1136</v>
      </c>
      <c r="B137">
        <v>35</v>
      </c>
      <c r="C137" t="s">
        <v>48</v>
      </c>
      <c r="D137" t="s">
        <v>28</v>
      </c>
      <c r="E137" t="s">
        <v>29</v>
      </c>
      <c r="F137" t="s">
        <v>30</v>
      </c>
      <c r="G137" t="s">
        <v>43</v>
      </c>
      <c r="H137" t="s">
        <v>120</v>
      </c>
      <c r="I137">
        <v>33.275055999999999</v>
      </c>
      <c r="J137">
        <v>35.547049000000001</v>
      </c>
      <c r="K137" t="s">
        <v>23</v>
      </c>
      <c r="L137">
        <v>85</v>
      </c>
      <c r="M137">
        <v>109</v>
      </c>
      <c r="N137">
        <v>194</v>
      </c>
      <c r="O137" t="s">
        <v>32</v>
      </c>
      <c r="P137">
        <v>8923</v>
      </c>
      <c r="Q137">
        <v>8923</v>
      </c>
    </row>
    <row r="138" spans="1:17" x14ac:dyDescent="0.3">
      <c r="A138">
        <v>1137</v>
      </c>
      <c r="B138">
        <v>64</v>
      </c>
      <c r="C138" t="s">
        <v>48</v>
      </c>
      <c r="D138" t="s">
        <v>18</v>
      </c>
      <c r="E138" t="s">
        <v>29</v>
      </c>
      <c r="F138" t="s">
        <v>30</v>
      </c>
      <c r="G138" t="s">
        <v>43</v>
      </c>
      <c r="H138" t="s">
        <v>53</v>
      </c>
      <c r="I138">
        <v>33.175902000000001</v>
      </c>
      <c r="J138">
        <v>35.512095000000002</v>
      </c>
      <c r="K138" t="s">
        <v>37</v>
      </c>
      <c r="L138">
        <v>15000</v>
      </c>
      <c r="M138">
        <v>15000</v>
      </c>
      <c r="N138">
        <v>30000</v>
      </c>
      <c r="O138" t="s">
        <v>24</v>
      </c>
      <c r="P138">
        <v>19584</v>
      </c>
      <c r="Q138">
        <v>19584</v>
      </c>
    </row>
    <row r="139" spans="1:17" x14ac:dyDescent="0.3">
      <c r="A139">
        <v>1138</v>
      </c>
      <c r="B139">
        <v>40</v>
      </c>
      <c r="C139" t="s">
        <v>48</v>
      </c>
      <c r="D139" t="s">
        <v>28</v>
      </c>
      <c r="E139" t="s">
        <v>29</v>
      </c>
      <c r="F139" t="s">
        <v>30</v>
      </c>
      <c r="G139" t="s">
        <v>43</v>
      </c>
      <c r="H139" t="s">
        <v>121</v>
      </c>
      <c r="I139">
        <v>33.369570000000003</v>
      </c>
      <c r="J139">
        <v>35.596218999999998</v>
      </c>
      <c r="K139" t="s">
        <v>37</v>
      </c>
      <c r="L139">
        <v>2300</v>
      </c>
      <c r="M139">
        <v>2450</v>
      </c>
      <c r="N139">
        <v>4750</v>
      </c>
      <c r="O139" t="s">
        <v>24</v>
      </c>
      <c r="P139">
        <v>13830</v>
      </c>
      <c r="Q139">
        <v>13830</v>
      </c>
    </row>
    <row r="140" spans="1:17" x14ac:dyDescent="0.3">
      <c r="A140">
        <v>1139</v>
      </c>
      <c r="B140">
        <v>98</v>
      </c>
      <c r="C140" t="s">
        <v>17</v>
      </c>
      <c r="D140" t="s">
        <v>28</v>
      </c>
      <c r="E140" t="s">
        <v>29</v>
      </c>
      <c r="F140" t="s">
        <v>45</v>
      </c>
      <c r="G140" t="s">
        <v>43</v>
      </c>
      <c r="H140" t="s">
        <v>122</v>
      </c>
      <c r="I140">
        <v>33.190651000000003</v>
      </c>
      <c r="J140">
        <v>35.406502000000003</v>
      </c>
      <c r="K140" t="s">
        <v>37</v>
      </c>
      <c r="L140">
        <v>55</v>
      </c>
      <c r="M140">
        <v>55</v>
      </c>
      <c r="N140">
        <v>110</v>
      </c>
      <c r="O140" t="s">
        <v>32</v>
      </c>
      <c r="P140">
        <v>5750</v>
      </c>
      <c r="Q140">
        <v>5750</v>
      </c>
    </row>
    <row r="141" spans="1:17" x14ac:dyDescent="0.3">
      <c r="A141">
        <v>1140</v>
      </c>
      <c r="B141">
        <v>77</v>
      </c>
      <c r="C141" t="s">
        <v>48</v>
      </c>
      <c r="D141" t="s">
        <v>28</v>
      </c>
      <c r="E141" t="s">
        <v>29</v>
      </c>
      <c r="F141" t="s">
        <v>30</v>
      </c>
      <c r="G141" t="s">
        <v>43</v>
      </c>
      <c r="H141" t="s">
        <v>123</v>
      </c>
      <c r="I141">
        <v>33.35595</v>
      </c>
      <c r="J141">
        <v>35.623981000000001</v>
      </c>
      <c r="K141" t="s">
        <v>37</v>
      </c>
      <c r="L141">
        <v>50</v>
      </c>
      <c r="M141">
        <v>59</v>
      </c>
      <c r="N141">
        <v>109</v>
      </c>
      <c r="O141" t="s">
        <v>32</v>
      </c>
      <c r="P141">
        <v>3496</v>
      </c>
      <c r="Q141">
        <v>3496</v>
      </c>
    </row>
    <row r="142" spans="1:17" x14ac:dyDescent="0.3">
      <c r="A142">
        <v>1141</v>
      </c>
      <c r="B142">
        <v>36</v>
      </c>
      <c r="C142" t="s">
        <v>48</v>
      </c>
      <c r="D142" t="s">
        <v>55</v>
      </c>
      <c r="E142" t="s">
        <v>29</v>
      </c>
      <c r="F142" t="s">
        <v>30</v>
      </c>
      <c r="G142" t="s">
        <v>43</v>
      </c>
      <c r="H142" t="s">
        <v>124</v>
      </c>
      <c r="I142">
        <v>33.177464000000001</v>
      </c>
      <c r="J142">
        <v>35.374287000000002</v>
      </c>
      <c r="K142" t="s">
        <v>37</v>
      </c>
      <c r="L142">
        <v>400</v>
      </c>
      <c r="M142">
        <v>345</v>
      </c>
      <c r="N142">
        <v>745</v>
      </c>
      <c r="O142" t="s">
        <v>26</v>
      </c>
      <c r="P142">
        <v>9344</v>
      </c>
      <c r="Q142">
        <v>9344</v>
      </c>
    </row>
    <row r="143" spans="1:17" x14ac:dyDescent="0.3">
      <c r="A143">
        <v>1142</v>
      </c>
      <c r="B143">
        <v>234</v>
      </c>
      <c r="C143" t="s">
        <v>25</v>
      </c>
      <c r="D143" t="s">
        <v>39</v>
      </c>
      <c r="E143" t="s">
        <v>29</v>
      </c>
      <c r="F143" t="s">
        <v>45</v>
      </c>
      <c r="G143" t="s">
        <v>125</v>
      </c>
      <c r="H143" t="s">
        <v>126</v>
      </c>
      <c r="I143">
        <v>9.7160810000000009</v>
      </c>
      <c r="J143">
        <v>28.464741</v>
      </c>
      <c r="K143" t="s">
        <v>23</v>
      </c>
      <c r="L143">
        <v>1500</v>
      </c>
      <c r="M143">
        <v>1000</v>
      </c>
      <c r="N143">
        <v>2500</v>
      </c>
      <c r="O143" t="s">
        <v>31</v>
      </c>
      <c r="P143">
        <v>37268</v>
      </c>
      <c r="Q143">
        <v>29814</v>
      </c>
    </row>
    <row r="144" spans="1:17" x14ac:dyDescent="0.3">
      <c r="A144">
        <v>1143</v>
      </c>
      <c r="B144">
        <v>234</v>
      </c>
      <c r="C144" t="s">
        <v>25</v>
      </c>
      <c r="D144" t="s">
        <v>39</v>
      </c>
      <c r="E144" t="s">
        <v>29</v>
      </c>
      <c r="F144" t="s">
        <v>45</v>
      </c>
      <c r="G144" t="s">
        <v>125</v>
      </c>
      <c r="H144" t="s">
        <v>126</v>
      </c>
      <c r="I144">
        <v>9.7160810000000009</v>
      </c>
      <c r="J144">
        <v>28.646740999999999</v>
      </c>
      <c r="K144" t="s">
        <v>23</v>
      </c>
      <c r="L144">
        <v>1500</v>
      </c>
      <c r="M144">
        <v>1000</v>
      </c>
      <c r="N144">
        <v>2500</v>
      </c>
      <c r="O144" t="s">
        <v>31</v>
      </c>
      <c r="P144">
        <v>49789</v>
      </c>
      <c r="Q144">
        <v>39831</v>
      </c>
    </row>
    <row r="145" spans="1:17" x14ac:dyDescent="0.3">
      <c r="A145">
        <v>1144</v>
      </c>
      <c r="B145">
        <v>177</v>
      </c>
      <c r="C145" t="s">
        <v>17</v>
      </c>
      <c r="D145" t="s">
        <v>39</v>
      </c>
      <c r="E145" t="s">
        <v>29</v>
      </c>
      <c r="F145" t="s">
        <v>45</v>
      </c>
      <c r="G145" t="s">
        <v>125</v>
      </c>
      <c r="H145" t="s">
        <v>127</v>
      </c>
      <c r="I145">
        <v>9.5915750000000006</v>
      </c>
      <c r="J145">
        <v>28.434850000000001</v>
      </c>
      <c r="K145" t="s">
        <v>37</v>
      </c>
      <c r="L145">
        <v>3000</v>
      </c>
      <c r="M145">
        <v>2000</v>
      </c>
      <c r="N145">
        <v>5000</v>
      </c>
      <c r="O145" t="s">
        <v>31</v>
      </c>
      <c r="P145">
        <v>26864</v>
      </c>
      <c r="Q145">
        <v>21491</v>
      </c>
    </row>
    <row r="146" spans="1:17" x14ac:dyDescent="0.3">
      <c r="A146">
        <v>1145</v>
      </c>
      <c r="B146">
        <v>252</v>
      </c>
      <c r="C146" t="s">
        <v>25</v>
      </c>
      <c r="D146" t="s">
        <v>28</v>
      </c>
      <c r="E146" t="s">
        <v>29</v>
      </c>
      <c r="F146" t="s">
        <v>45</v>
      </c>
      <c r="G146" t="s">
        <v>125</v>
      </c>
      <c r="H146" t="s">
        <v>128</v>
      </c>
      <c r="I146">
        <v>9.6862779999999997</v>
      </c>
      <c r="J146">
        <v>26.819444000000001</v>
      </c>
      <c r="K146" t="s">
        <v>23</v>
      </c>
      <c r="L146">
        <v>2000</v>
      </c>
      <c r="M146">
        <v>1000</v>
      </c>
      <c r="N146">
        <v>3000</v>
      </c>
      <c r="O146" t="s">
        <v>41</v>
      </c>
      <c r="P146">
        <v>17520</v>
      </c>
      <c r="Q146">
        <v>14016</v>
      </c>
    </row>
    <row r="147" spans="1:17" x14ac:dyDescent="0.3">
      <c r="A147">
        <v>1146</v>
      </c>
      <c r="B147">
        <v>142</v>
      </c>
      <c r="C147" t="s">
        <v>17</v>
      </c>
      <c r="D147" t="s">
        <v>28</v>
      </c>
      <c r="E147" t="s">
        <v>29</v>
      </c>
      <c r="F147" t="s">
        <v>45</v>
      </c>
      <c r="G147" t="s">
        <v>125</v>
      </c>
      <c r="H147" t="s">
        <v>128</v>
      </c>
      <c r="I147">
        <v>9.6862779999999997</v>
      </c>
      <c r="J147">
        <v>26.819444000000001</v>
      </c>
      <c r="K147" t="s">
        <v>23</v>
      </c>
      <c r="L147">
        <v>1000</v>
      </c>
      <c r="M147">
        <v>1000</v>
      </c>
      <c r="N147">
        <v>2000</v>
      </c>
      <c r="O147" t="s">
        <v>31</v>
      </c>
      <c r="P147">
        <v>26992</v>
      </c>
      <c r="Q147">
        <v>21594</v>
      </c>
    </row>
    <row r="148" spans="1:17" x14ac:dyDescent="0.3">
      <c r="A148">
        <v>1147</v>
      </c>
      <c r="B148">
        <v>7</v>
      </c>
      <c r="C148" t="s">
        <v>48</v>
      </c>
      <c r="D148" t="s">
        <v>28</v>
      </c>
      <c r="E148" t="s">
        <v>29</v>
      </c>
      <c r="F148" t="s">
        <v>129</v>
      </c>
      <c r="G148" t="s">
        <v>125</v>
      </c>
      <c r="H148" t="s">
        <v>130</v>
      </c>
      <c r="I148">
        <v>9.7471940000000004</v>
      </c>
      <c r="J148">
        <v>28.696278</v>
      </c>
      <c r="K148" t="s">
        <v>23</v>
      </c>
      <c r="L148">
        <v>250</v>
      </c>
      <c r="M148">
        <v>250</v>
      </c>
      <c r="N148">
        <v>500</v>
      </c>
      <c r="O148" t="s">
        <v>41</v>
      </c>
      <c r="P148">
        <v>16200</v>
      </c>
      <c r="Q148">
        <v>12960</v>
      </c>
    </row>
    <row r="149" spans="1:17" x14ac:dyDescent="0.3">
      <c r="A149">
        <v>1148</v>
      </c>
      <c r="B149">
        <v>9</v>
      </c>
      <c r="C149" t="s">
        <v>48</v>
      </c>
      <c r="D149" t="s">
        <v>28</v>
      </c>
      <c r="E149" t="s">
        <v>29</v>
      </c>
      <c r="F149" t="s">
        <v>129</v>
      </c>
      <c r="G149" t="s">
        <v>125</v>
      </c>
      <c r="H149" t="s">
        <v>131</v>
      </c>
      <c r="I149">
        <v>9.7584719999999994</v>
      </c>
      <c r="J149">
        <v>28.580527</v>
      </c>
      <c r="K149" t="s">
        <v>23</v>
      </c>
      <c r="L149">
        <v>250</v>
      </c>
      <c r="M149">
        <v>250</v>
      </c>
      <c r="N149">
        <v>500</v>
      </c>
      <c r="O149" t="s">
        <v>41</v>
      </c>
      <c r="P149">
        <v>16200</v>
      </c>
      <c r="Q149">
        <v>12960</v>
      </c>
    </row>
    <row r="150" spans="1:17" x14ac:dyDescent="0.3">
      <c r="A150">
        <v>1149</v>
      </c>
      <c r="B150">
        <v>282</v>
      </c>
      <c r="C150" t="s">
        <v>25</v>
      </c>
      <c r="D150" t="s">
        <v>28</v>
      </c>
      <c r="E150" t="s">
        <v>29</v>
      </c>
      <c r="F150" t="s">
        <v>129</v>
      </c>
      <c r="G150" t="s">
        <v>125</v>
      </c>
      <c r="H150" t="s">
        <v>132</v>
      </c>
      <c r="I150">
        <v>9.8791390000000003</v>
      </c>
      <c r="J150">
        <v>28.826416999999999</v>
      </c>
      <c r="K150" t="s">
        <v>23</v>
      </c>
      <c r="L150">
        <v>250</v>
      </c>
      <c r="M150">
        <v>250</v>
      </c>
      <c r="N150">
        <v>500</v>
      </c>
      <c r="O150" t="s">
        <v>41</v>
      </c>
      <c r="P150">
        <v>15000</v>
      </c>
      <c r="Q150">
        <v>12000</v>
      </c>
    </row>
    <row r="151" spans="1:17" x14ac:dyDescent="0.3">
      <c r="A151">
        <v>1150</v>
      </c>
      <c r="B151">
        <v>29</v>
      </c>
      <c r="C151" t="s">
        <v>48</v>
      </c>
      <c r="D151" t="s">
        <v>28</v>
      </c>
      <c r="E151" t="s">
        <v>29</v>
      </c>
      <c r="F151" t="s">
        <v>129</v>
      </c>
      <c r="G151" t="s">
        <v>125</v>
      </c>
      <c r="H151" t="s">
        <v>132</v>
      </c>
      <c r="I151">
        <v>10.064888</v>
      </c>
      <c r="J151">
        <v>28.798193999999999</v>
      </c>
      <c r="K151" t="s">
        <v>23</v>
      </c>
      <c r="L151">
        <v>250</v>
      </c>
      <c r="M151">
        <v>250</v>
      </c>
      <c r="N151">
        <v>500</v>
      </c>
      <c r="O151" t="s">
        <v>41</v>
      </c>
      <c r="P151">
        <v>16200</v>
      </c>
      <c r="Q151">
        <v>12960</v>
      </c>
    </row>
    <row r="152" spans="1:17" x14ac:dyDescent="0.3">
      <c r="A152">
        <v>1151</v>
      </c>
      <c r="B152">
        <v>7</v>
      </c>
      <c r="C152" t="s">
        <v>48</v>
      </c>
      <c r="D152" t="s">
        <v>28</v>
      </c>
      <c r="E152" t="s">
        <v>29</v>
      </c>
      <c r="F152" t="s">
        <v>129</v>
      </c>
      <c r="G152" t="s">
        <v>125</v>
      </c>
      <c r="H152" t="s">
        <v>133</v>
      </c>
      <c r="I152">
        <v>9.9728220000000007</v>
      </c>
      <c r="J152">
        <v>28.258372000000001</v>
      </c>
      <c r="K152" t="s">
        <v>23</v>
      </c>
      <c r="L152">
        <v>500</v>
      </c>
      <c r="M152">
        <v>500</v>
      </c>
      <c r="N152">
        <v>1000</v>
      </c>
      <c r="O152" t="s">
        <v>41</v>
      </c>
      <c r="P152">
        <v>39111</v>
      </c>
      <c r="Q152">
        <v>31289</v>
      </c>
    </row>
    <row r="153" spans="1:17" x14ac:dyDescent="0.3">
      <c r="A153">
        <v>1152</v>
      </c>
      <c r="B153">
        <v>85</v>
      </c>
      <c r="C153" t="s">
        <v>48</v>
      </c>
      <c r="D153" t="s">
        <v>28</v>
      </c>
      <c r="E153" t="s">
        <v>29</v>
      </c>
      <c r="F153" t="s">
        <v>129</v>
      </c>
      <c r="G153" t="s">
        <v>125</v>
      </c>
      <c r="H153" t="s">
        <v>134</v>
      </c>
      <c r="I153">
        <v>9.788805</v>
      </c>
      <c r="J153">
        <v>28.333278</v>
      </c>
      <c r="K153" t="s">
        <v>23</v>
      </c>
      <c r="L153">
        <v>500</v>
      </c>
      <c r="M153">
        <v>500</v>
      </c>
      <c r="N153">
        <v>1000</v>
      </c>
      <c r="O153" t="s">
        <v>41</v>
      </c>
      <c r="P153">
        <v>39111</v>
      </c>
      <c r="Q153">
        <v>31289</v>
      </c>
    </row>
    <row r="154" spans="1:17" x14ac:dyDescent="0.3">
      <c r="A154">
        <v>1153</v>
      </c>
      <c r="B154">
        <v>249</v>
      </c>
      <c r="C154" t="s">
        <v>25</v>
      </c>
      <c r="D154" t="s">
        <v>55</v>
      </c>
      <c r="E154" t="s">
        <v>29</v>
      </c>
      <c r="F154" t="s">
        <v>129</v>
      </c>
      <c r="G154" t="s">
        <v>125</v>
      </c>
      <c r="H154" t="s">
        <v>135</v>
      </c>
      <c r="I154">
        <v>9.7344799999999996</v>
      </c>
      <c r="J154">
        <v>28.471522</v>
      </c>
      <c r="K154" t="s">
        <v>23</v>
      </c>
      <c r="L154">
        <v>3500</v>
      </c>
      <c r="M154">
        <v>1500</v>
      </c>
      <c r="N154">
        <v>5000</v>
      </c>
      <c r="O154" t="s">
        <v>41</v>
      </c>
      <c r="P154">
        <v>38500</v>
      </c>
      <c r="Q154">
        <v>30800</v>
      </c>
    </row>
    <row r="155" spans="1:17" x14ac:dyDescent="0.3">
      <c r="A155">
        <v>1154</v>
      </c>
      <c r="B155">
        <v>160</v>
      </c>
      <c r="C155" t="s">
        <v>17</v>
      </c>
      <c r="D155" t="s">
        <v>28</v>
      </c>
      <c r="E155" t="s">
        <v>29</v>
      </c>
      <c r="F155" t="s">
        <v>129</v>
      </c>
      <c r="G155" t="s">
        <v>125</v>
      </c>
      <c r="H155" t="s">
        <v>136</v>
      </c>
      <c r="I155">
        <v>9.6742810000000006</v>
      </c>
      <c r="J155">
        <v>28.452888999999999</v>
      </c>
      <c r="K155" t="s">
        <v>37</v>
      </c>
      <c r="L155">
        <v>250</v>
      </c>
      <c r="M155">
        <v>250</v>
      </c>
      <c r="N155">
        <v>500</v>
      </c>
      <c r="O155" t="s">
        <v>41</v>
      </c>
      <c r="P155">
        <v>16200</v>
      </c>
      <c r="Q155">
        <v>12960</v>
      </c>
    </row>
    <row r="156" spans="1:17" x14ac:dyDescent="0.3">
      <c r="A156">
        <v>1155</v>
      </c>
      <c r="B156">
        <v>51</v>
      </c>
      <c r="C156" t="s">
        <v>48</v>
      </c>
      <c r="D156" t="s">
        <v>28</v>
      </c>
      <c r="E156" t="s">
        <v>29</v>
      </c>
      <c r="F156" t="s">
        <v>129</v>
      </c>
      <c r="G156" t="s">
        <v>125</v>
      </c>
      <c r="H156" t="s">
        <v>137</v>
      </c>
      <c r="I156">
        <v>9.5903749999999999</v>
      </c>
      <c r="J156">
        <v>28.443681000000002</v>
      </c>
      <c r="K156" t="s">
        <v>37</v>
      </c>
      <c r="L156">
        <v>250</v>
      </c>
      <c r="M156">
        <v>250</v>
      </c>
      <c r="N156">
        <v>500</v>
      </c>
      <c r="O156" t="s">
        <v>41</v>
      </c>
      <c r="P156">
        <v>16200</v>
      </c>
      <c r="Q156">
        <v>12960</v>
      </c>
    </row>
    <row r="157" spans="1:17" x14ac:dyDescent="0.3">
      <c r="A157">
        <v>1156</v>
      </c>
      <c r="B157">
        <v>61</v>
      </c>
      <c r="C157" t="s">
        <v>48</v>
      </c>
      <c r="D157" t="s">
        <v>28</v>
      </c>
      <c r="E157" t="s">
        <v>29</v>
      </c>
      <c r="F157" t="s">
        <v>129</v>
      </c>
      <c r="G157" t="s">
        <v>125</v>
      </c>
      <c r="H157" t="s">
        <v>138</v>
      </c>
      <c r="I157">
        <v>9.5889109999999995</v>
      </c>
      <c r="J157">
        <v>28.429818999999998</v>
      </c>
      <c r="K157" t="s">
        <v>37</v>
      </c>
      <c r="L157">
        <v>250</v>
      </c>
      <c r="M157">
        <v>250</v>
      </c>
      <c r="N157">
        <v>500</v>
      </c>
      <c r="O157" t="s">
        <v>41</v>
      </c>
      <c r="P157">
        <v>16200</v>
      </c>
      <c r="Q157">
        <v>12960</v>
      </c>
    </row>
    <row r="158" spans="1:17" x14ac:dyDescent="0.3">
      <c r="A158">
        <v>1157</v>
      </c>
      <c r="B158">
        <v>66</v>
      </c>
      <c r="C158" t="s">
        <v>48</v>
      </c>
      <c r="D158" t="s">
        <v>28</v>
      </c>
      <c r="E158" t="s">
        <v>29</v>
      </c>
      <c r="F158" t="s">
        <v>129</v>
      </c>
      <c r="G158" t="s">
        <v>125</v>
      </c>
      <c r="H158" t="s">
        <v>139</v>
      </c>
      <c r="I158">
        <v>9.5897919999999992</v>
      </c>
      <c r="J158">
        <v>28.438849999999999</v>
      </c>
      <c r="K158" t="s">
        <v>37</v>
      </c>
      <c r="L158">
        <v>250</v>
      </c>
      <c r="M158">
        <v>250</v>
      </c>
      <c r="N158">
        <v>500</v>
      </c>
      <c r="O158" t="s">
        <v>41</v>
      </c>
      <c r="P158">
        <v>16200</v>
      </c>
      <c r="Q158">
        <v>12960</v>
      </c>
    </row>
    <row r="159" spans="1:17" x14ac:dyDescent="0.3">
      <c r="A159">
        <v>1158</v>
      </c>
      <c r="B159">
        <v>105</v>
      </c>
      <c r="C159" t="s">
        <v>17</v>
      </c>
      <c r="D159" t="s">
        <v>28</v>
      </c>
      <c r="E159" t="s">
        <v>29</v>
      </c>
      <c r="F159" t="s">
        <v>129</v>
      </c>
      <c r="G159" t="s">
        <v>125</v>
      </c>
      <c r="H159" t="s">
        <v>140</v>
      </c>
      <c r="I159">
        <v>9.4847280000000005</v>
      </c>
      <c r="J159">
        <v>28.550847000000001</v>
      </c>
      <c r="K159" t="s">
        <v>37</v>
      </c>
      <c r="L159">
        <v>500</v>
      </c>
      <c r="M159">
        <v>500</v>
      </c>
      <c r="N159">
        <v>1000</v>
      </c>
      <c r="O159" t="s">
        <v>41</v>
      </c>
      <c r="P159">
        <v>32250</v>
      </c>
      <c r="Q159">
        <v>25800</v>
      </c>
    </row>
    <row r="160" spans="1:17" x14ac:dyDescent="0.3">
      <c r="A160">
        <v>1159</v>
      </c>
      <c r="B160">
        <v>152</v>
      </c>
      <c r="C160" t="s">
        <v>17</v>
      </c>
      <c r="D160" t="s">
        <v>39</v>
      </c>
      <c r="E160" t="s">
        <v>29</v>
      </c>
      <c r="F160" t="s">
        <v>129</v>
      </c>
      <c r="G160" t="s">
        <v>125</v>
      </c>
      <c r="H160" t="s">
        <v>141</v>
      </c>
      <c r="I160">
        <v>9.5915750000000006</v>
      </c>
      <c r="J160">
        <v>28.434850000000001</v>
      </c>
      <c r="K160" t="s">
        <v>37</v>
      </c>
      <c r="L160">
        <v>2000</v>
      </c>
      <c r="M160">
        <v>1000</v>
      </c>
      <c r="N160">
        <v>3000</v>
      </c>
      <c r="O160" t="s">
        <v>31</v>
      </c>
      <c r="P160">
        <v>24745</v>
      </c>
      <c r="Q160">
        <v>19796</v>
      </c>
    </row>
    <row r="161" spans="1:17" x14ac:dyDescent="0.3">
      <c r="A161">
        <v>1160</v>
      </c>
      <c r="B161">
        <v>258</v>
      </c>
      <c r="C161" t="s">
        <v>25</v>
      </c>
      <c r="D161" t="s">
        <v>28</v>
      </c>
      <c r="E161" t="s">
        <v>29</v>
      </c>
      <c r="F161" t="s">
        <v>129</v>
      </c>
      <c r="G161" t="s">
        <v>125</v>
      </c>
      <c r="H161" t="s">
        <v>126</v>
      </c>
      <c r="I161">
        <v>9.7156610000000008</v>
      </c>
      <c r="J161">
        <v>28.466035999999999</v>
      </c>
      <c r="K161" t="s">
        <v>23</v>
      </c>
      <c r="L161">
        <v>2000</v>
      </c>
      <c r="M161">
        <v>1000</v>
      </c>
      <c r="N161">
        <v>3000</v>
      </c>
      <c r="O161" t="s">
        <v>41</v>
      </c>
      <c r="P161">
        <v>39450</v>
      </c>
      <c r="Q161">
        <v>31560</v>
      </c>
    </row>
    <row r="162" spans="1:17" x14ac:dyDescent="0.3">
      <c r="A162">
        <v>1161</v>
      </c>
      <c r="B162">
        <v>163</v>
      </c>
      <c r="C162" t="s">
        <v>17</v>
      </c>
      <c r="D162" t="s">
        <v>97</v>
      </c>
      <c r="E162" t="s">
        <v>29</v>
      </c>
      <c r="F162" t="s">
        <v>45</v>
      </c>
      <c r="G162" t="s">
        <v>142</v>
      </c>
      <c r="H162" t="s">
        <v>143</v>
      </c>
      <c r="I162">
        <v>7.7060000000000004</v>
      </c>
      <c r="J162">
        <v>27.975999999999999</v>
      </c>
      <c r="K162" t="s">
        <v>23</v>
      </c>
      <c r="L162">
        <v>12250</v>
      </c>
      <c r="M162">
        <v>12750</v>
      </c>
      <c r="N162">
        <v>25000</v>
      </c>
      <c r="O162" t="s">
        <v>24</v>
      </c>
      <c r="P162">
        <v>49406.400000000001</v>
      </c>
      <c r="Q162">
        <v>39525.120000000003</v>
      </c>
    </row>
    <row r="163" spans="1:17" x14ac:dyDescent="0.3">
      <c r="A163">
        <v>1162</v>
      </c>
      <c r="B163">
        <v>136</v>
      </c>
      <c r="C163" t="s">
        <v>17</v>
      </c>
      <c r="D163" t="s">
        <v>39</v>
      </c>
      <c r="E163" t="s">
        <v>29</v>
      </c>
      <c r="F163" t="s">
        <v>45</v>
      </c>
      <c r="G163" t="s">
        <v>142</v>
      </c>
      <c r="H163" t="s">
        <v>143</v>
      </c>
      <c r="I163">
        <v>7.7047220000000003</v>
      </c>
      <c r="J163">
        <v>27.995833000000001</v>
      </c>
      <c r="K163" t="s">
        <v>23</v>
      </c>
      <c r="L163">
        <v>18000</v>
      </c>
      <c r="M163">
        <v>22000</v>
      </c>
      <c r="N163">
        <v>40000</v>
      </c>
      <c r="O163" t="s">
        <v>38</v>
      </c>
      <c r="P163">
        <v>49809</v>
      </c>
      <c r="Q163">
        <v>39847.199999999997</v>
      </c>
    </row>
    <row r="164" spans="1:17" x14ac:dyDescent="0.3">
      <c r="A164">
        <v>1163</v>
      </c>
      <c r="B164">
        <v>157</v>
      </c>
      <c r="C164" t="s">
        <v>17</v>
      </c>
      <c r="D164" t="s">
        <v>33</v>
      </c>
      <c r="E164" t="s">
        <v>29</v>
      </c>
      <c r="F164" t="s">
        <v>45</v>
      </c>
      <c r="G164" t="s">
        <v>142</v>
      </c>
      <c r="H164" t="s">
        <v>143</v>
      </c>
      <c r="I164">
        <v>7.704167</v>
      </c>
      <c r="J164">
        <v>28.000833</v>
      </c>
      <c r="K164" t="s">
        <v>23</v>
      </c>
      <c r="L164">
        <v>0</v>
      </c>
      <c r="M164">
        <v>1500</v>
      </c>
      <c r="N164">
        <v>1500</v>
      </c>
      <c r="O164" t="s">
        <v>26</v>
      </c>
      <c r="P164">
        <v>45907.43</v>
      </c>
      <c r="Q164">
        <v>45907.43</v>
      </c>
    </row>
    <row r="165" spans="1:17" x14ac:dyDescent="0.3">
      <c r="A165">
        <v>1164</v>
      </c>
      <c r="B165">
        <v>132</v>
      </c>
      <c r="C165" t="s">
        <v>17</v>
      </c>
      <c r="D165" t="s">
        <v>39</v>
      </c>
      <c r="E165" t="s">
        <v>29</v>
      </c>
      <c r="F165" t="s">
        <v>45</v>
      </c>
      <c r="G165" t="s">
        <v>142</v>
      </c>
      <c r="H165" t="s">
        <v>144</v>
      </c>
      <c r="I165">
        <v>8.7675000000000001</v>
      </c>
      <c r="J165">
        <v>27.404722</v>
      </c>
      <c r="K165" t="s">
        <v>23</v>
      </c>
      <c r="L165">
        <v>16433</v>
      </c>
      <c r="M165">
        <v>17104</v>
      </c>
      <c r="N165">
        <v>33537</v>
      </c>
      <c r="O165" t="s">
        <v>40</v>
      </c>
      <c r="P165">
        <v>48942</v>
      </c>
      <c r="Q165">
        <v>39153.599999999999</v>
      </c>
    </row>
    <row r="166" spans="1:17" x14ac:dyDescent="0.3">
      <c r="A166">
        <v>1165</v>
      </c>
      <c r="B166">
        <v>128</v>
      </c>
      <c r="C166" t="s">
        <v>17</v>
      </c>
      <c r="D166" t="s">
        <v>97</v>
      </c>
      <c r="E166" t="s">
        <v>29</v>
      </c>
      <c r="F166" t="s">
        <v>45</v>
      </c>
      <c r="G166" t="s">
        <v>142</v>
      </c>
      <c r="H166" t="s">
        <v>144</v>
      </c>
      <c r="I166">
        <v>8.0436110000000003</v>
      </c>
      <c r="J166">
        <v>26.865555000000001</v>
      </c>
      <c r="K166" t="s">
        <v>23</v>
      </c>
      <c r="L166">
        <v>139</v>
      </c>
      <c r="M166">
        <v>72</v>
      </c>
      <c r="N166">
        <v>211</v>
      </c>
      <c r="O166" t="s">
        <v>32</v>
      </c>
      <c r="P166">
        <v>49980.38</v>
      </c>
      <c r="Q166">
        <v>39984.300000000003</v>
      </c>
    </row>
    <row r="167" spans="1:17" x14ac:dyDescent="0.3">
      <c r="A167">
        <v>1166</v>
      </c>
      <c r="B167">
        <v>115</v>
      </c>
      <c r="C167" t="s">
        <v>17</v>
      </c>
      <c r="D167" t="s">
        <v>39</v>
      </c>
      <c r="E167" t="s">
        <v>29</v>
      </c>
      <c r="F167" t="s">
        <v>45</v>
      </c>
      <c r="G167" t="s">
        <v>142</v>
      </c>
      <c r="H167" t="s">
        <v>144</v>
      </c>
      <c r="I167">
        <v>9.1605559999999997</v>
      </c>
      <c r="J167">
        <v>27.621666999999999</v>
      </c>
      <c r="K167" t="s">
        <v>23</v>
      </c>
      <c r="L167">
        <v>788</v>
      </c>
      <c r="M167">
        <v>5133</v>
      </c>
      <c r="N167">
        <v>5921</v>
      </c>
      <c r="O167" t="s">
        <v>40</v>
      </c>
      <c r="P167">
        <v>49772.29</v>
      </c>
      <c r="Q167">
        <v>39817.81</v>
      </c>
    </row>
    <row r="168" spans="1:17" x14ac:dyDescent="0.3">
      <c r="A168">
        <v>1167</v>
      </c>
      <c r="B168">
        <v>144</v>
      </c>
      <c r="C168" t="s">
        <v>17</v>
      </c>
      <c r="D168" t="s">
        <v>28</v>
      </c>
      <c r="E168" t="s">
        <v>29</v>
      </c>
      <c r="F168" t="s">
        <v>45</v>
      </c>
      <c r="G168" t="s">
        <v>142</v>
      </c>
      <c r="H168" t="s">
        <v>145</v>
      </c>
      <c r="I168">
        <v>6.9358329999999997</v>
      </c>
      <c r="J168">
        <v>29.223056</v>
      </c>
      <c r="K168" t="s">
        <v>23</v>
      </c>
      <c r="L168">
        <v>234</v>
      </c>
      <c r="M168">
        <v>98</v>
      </c>
      <c r="N168">
        <v>332</v>
      </c>
      <c r="O168" t="s">
        <v>32</v>
      </c>
      <c r="P168">
        <v>49957</v>
      </c>
      <c r="Q168">
        <v>39933.519999999997</v>
      </c>
    </row>
    <row r="169" spans="1:17" x14ac:dyDescent="0.3">
      <c r="A169">
        <v>1168</v>
      </c>
      <c r="B169">
        <v>131</v>
      </c>
      <c r="C169" t="s">
        <v>17</v>
      </c>
      <c r="D169" t="s">
        <v>39</v>
      </c>
      <c r="E169" t="s">
        <v>29</v>
      </c>
      <c r="F169" t="s">
        <v>45</v>
      </c>
      <c r="G169" t="s">
        <v>142</v>
      </c>
      <c r="H169" t="s">
        <v>145</v>
      </c>
      <c r="I169">
        <v>6.8328329999999999</v>
      </c>
      <c r="J169">
        <v>29.676389</v>
      </c>
      <c r="K169" t="s">
        <v>23</v>
      </c>
      <c r="L169">
        <v>63213</v>
      </c>
      <c r="M169">
        <v>53612</v>
      </c>
      <c r="N169">
        <v>116825</v>
      </c>
      <c r="O169" t="s">
        <v>40</v>
      </c>
      <c r="P169">
        <v>49680.28</v>
      </c>
      <c r="Q169">
        <v>39744.22</v>
      </c>
    </row>
    <row r="170" spans="1:17" x14ac:dyDescent="0.3">
      <c r="A170">
        <v>1169</v>
      </c>
      <c r="B170">
        <v>322</v>
      </c>
      <c r="C170" t="s">
        <v>25</v>
      </c>
      <c r="D170" t="s">
        <v>28</v>
      </c>
      <c r="E170" t="s">
        <v>29</v>
      </c>
      <c r="F170" t="s">
        <v>45</v>
      </c>
      <c r="G170" t="s">
        <v>142</v>
      </c>
      <c r="H170" t="s">
        <v>145</v>
      </c>
      <c r="I170">
        <v>7.1138890000000004</v>
      </c>
      <c r="J170">
        <v>29.5</v>
      </c>
      <c r="K170" t="s">
        <v>23</v>
      </c>
      <c r="L170">
        <v>1100</v>
      </c>
      <c r="M170">
        <v>1900</v>
      </c>
      <c r="N170">
        <v>3000</v>
      </c>
      <c r="O170" t="s">
        <v>26</v>
      </c>
      <c r="P170">
        <v>49936</v>
      </c>
      <c r="Q170">
        <v>39948.800000000003</v>
      </c>
    </row>
    <row r="171" spans="1:17" x14ac:dyDescent="0.3">
      <c r="A171">
        <v>1170</v>
      </c>
      <c r="B171">
        <v>175</v>
      </c>
      <c r="C171" t="s">
        <v>17</v>
      </c>
      <c r="D171" t="s">
        <v>55</v>
      </c>
      <c r="E171" t="s">
        <v>29</v>
      </c>
      <c r="F171" t="s">
        <v>45</v>
      </c>
      <c r="G171" t="s">
        <v>142</v>
      </c>
      <c r="H171" t="s">
        <v>146</v>
      </c>
      <c r="I171">
        <v>4.874212</v>
      </c>
      <c r="J171">
        <v>31.593681</v>
      </c>
      <c r="K171" t="s">
        <v>23</v>
      </c>
      <c r="L171">
        <v>1200</v>
      </c>
      <c r="M171">
        <v>1300</v>
      </c>
      <c r="N171">
        <v>2500</v>
      </c>
      <c r="O171" t="s">
        <v>32</v>
      </c>
      <c r="P171">
        <v>49996</v>
      </c>
      <c r="Q171">
        <v>49996</v>
      </c>
    </row>
    <row r="172" spans="1:17" x14ac:dyDescent="0.3">
      <c r="A172">
        <v>1171</v>
      </c>
      <c r="B172">
        <v>202</v>
      </c>
      <c r="C172" t="s">
        <v>25</v>
      </c>
      <c r="D172" t="s">
        <v>33</v>
      </c>
      <c r="E172" t="s">
        <v>29</v>
      </c>
      <c r="F172" t="s">
        <v>45</v>
      </c>
      <c r="G172" t="s">
        <v>142</v>
      </c>
      <c r="H172" t="s">
        <v>146</v>
      </c>
      <c r="I172">
        <v>5.655278</v>
      </c>
      <c r="J172">
        <v>33.121110999999999</v>
      </c>
      <c r="K172" t="s">
        <v>23</v>
      </c>
      <c r="L172">
        <v>4410</v>
      </c>
      <c r="M172">
        <v>4590</v>
      </c>
      <c r="N172">
        <v>9000</v>
      </c>
      <c r="O172" t="s">
        <v>32</v>
      </c>
      <c r="P172">
        <v>49478.2</v>
      </c>
      <c r="Q172">
        <v>49478.2</v>
      </c>
    </row>
    <row r="173" spans="1:17" x14ac:dyDescent="0.3">
      <c r="A173">
        <v>1172</v>
      </c>
      <c r="B173">
        <v>187</v>
      </c>
      <c r="C173" t="s">
        <v>25</v>
      </c>
      <c r="D173" t="s">
        <v>39</v>
      </c>
      <c r="E173" t="s">
        <v>29</v>
      </c>
      <c r="F173" t="s">
        <v>45</v>
      </c>
      <c r="G173" t="s">
        <v>142</v>
      </c>
      <c r="H173" t="s">
        <v>146</v>
      </c>
      <c r="I173">
        <v>4.9036150000000003</v>
      </c>
      <c r="J173">
        <v>31.939167000000001</v>
      </c>
      <c r="K173" t="s">
        <v>23</v>
      </c>
      <c r="L173">
        <v>9000</v>
      </c>
      <c r="M173">
        <v>11000</v>
      </c>
      <c r="N173">
        <v>20000</v>
      </c>
      <c r="O173" t="s">
        <v>40</v>
      </c>
      <c r="P173">
        <v>49607.040000000001</v>
      </c>
      <c r="Q173">
        <v>49607.040000000001</v>
      </c>
    </row>
    <row r="174" spans="1:17" x14ac:dyDescent="0.3">
      <c r="A174">
        <v>1173</v>
      </c>
      <c r="B174">
        <v>163</v>
      </c>
      <c r="C174" t="s">
        <v>17</v>
      </c>
      <c r="D174" t="s">
        <v>28</v>
      </c>
      <c r="E174" t="s">
        <v>29</v>
      </c>
      <c r="F174" t="s">
        <v>45</v>
      </c>
      <c r="G174" t="s">
        <v>142</v>
      </c>
      <c r="H174" t="s">
        <v>147</v>
      </c>
      <c r="I174">
        <v>7.3919439999999996</v>
      </c>
      <c r="J174">
        <v>29.001944000000002</v>
      </c>
      <c r="K174" t="s">
        <v>23</v>
      </c>
      <c r="L174">
        <v>3065</v>
      </c>
      <c r="M174">
        <v>4204</v>
      </c>
      <c r="N174">
        <v>7269</v>
      </c>
      <c r="O174" t="s">
        <v>26</v>
      </c>
      <c r="P174">
        <v>27080</v>
      </c>
      <c r="Q174">
        <v>21664</v>
      </c>
    </row>
    <row r="175" spans="1:17" x14ac:dyDescent="0.3">
      <c r="A175">
        <v>1174</v>
      </c>
      <c r="B175">
        <v>109</v>
      </c>
      <c r="C175" t="s">
        <v>17</v>
      </c>
      <c r="D175" t="s">
        <v>28</v>
      </c>
      <c r="E175" t="s">
        <v>29</v>
      </c>
      <c r="F175" t="s">
        <v>45</v>
      </c>
      <c r="G175" t="s">
        <v>142</v>
      </c>
      <c r="H175" t="s">
        <v>148</v>
      </c>
      <c r="I175">
        <v>8.3047219999999999</v>
      </c>
      <c r="J175">
        <v>27.970555999999998</v>
      </c>
      <c r="K175" t="s">
        <v>23</v>
      </c>
      <c r="L175">
        <v>250232</v>
      </c>
      <c r="M175">
        <v>260444</v>
      </c>
      <c r="N175">
        <v>510676</v>
      </c>
      <c r="O175" t="s">
        <v>35</v>
      </c>
      <c r="P175">
        <v>48250</v>
      </c>
      <c r="Q175">
        <v>38600</v>
      </c>
    </row>
    <row r="176" spans="1:17" x14ac:dyDescent="0.3">
      <c r="A176">
        <v>1175</v>
      </c>
      <c r="B176">
        <v>136</v>
      </c>
      <c r="C176" t="s">
        <v>17</v>
      </c>
      <c r="D176" t="s">
        <v>28</v>
      </c>
      <c r="E176" t="s">
        <v>29</v>
      </c>
      <c r="F176" t="s">
        <v>45</v>
      </c>
      <c r="G176" t="s">
        <v>142</v>
      </c>
      <c r="H176" t="s">
        <v>148</v>
      </c>
      <c r="I176">
        <v>7.1691669999999998</v>
      </c>
      <c r="J176">
        <v>28.860278000000001</v>
      </c>
      <c r="K176" t="s">
        <v>23</v>
      </c>
      <c r="L176">
        <v>6914</v>
      </c>
      <c r="M176">
        <v>9120</v>
      </c>
      <c r="N176">
        <v>16034</v>
      </c>
      <c r="O176" t="s">
        <v>26</v>
      </c>
      <c r="P176">
        <v>49934.2</v>
      </c>
      <c r="Q176">
        <v>49934.2</v>
      </c>
    </row>
    <row r="177" spans="1:17" x14ac:dyDescent="0.3">
      <c r="A177">
        <v>1176</v>
      </c>
      <c r="B177">
        <v>280</v>
      </c>
      <c r="C177" t="s">
        <v>25</v>
      </c>
      <c r="D177" t="s">
        <v>28</v>
      </c>
      <c r="E177" t="s">
        <v>29</v>
      </c>
      <c r="F177" t="s">
        <v>45</v>
      </c>
      <c r="G177" t="s">
        <v>142</v>
      </c>
      <c r="H177" t="s">
        <v>149</v>
      </c>
      <c r="I177">
        <v>9.8833330000000004</v>
      </c>
      <c r="J177">
        <v>32.950000000000003</v>
      </c>
      <c r="K177" t="s">
        <v>23</v>
      </c>
      <c r="L177">
        <v>1000</v>
      </c>
      <c r="M177">
        <v>1500</v>
      </c>
      <c r="N177">
        <v>2500</v>
      </c>
      <c r="O177" t="s">
        <v>150</v>
      </c>
      <c r="P177">
        <v>49998.8</v>
      </c>
      <c r="Q177">
        <v>39999.040000000001</v>
      </c>
    </row>
    <row r="178" spans="1:17" x14ac:dyDescent="0.3">
      <c r="A178">
        <v>1177</v>
      </c>
      <c r="B178">
        <v>171</v>
      </c>
      <c r="C178" t="s">
        <v>17</v>
      </c>
      <c r="D178" t="s">
        <v>28</v>
      </c>
      <c r="E178" t="s">
        <v>29</v>
      </c>
      <c r="F178" t="s">
        <v>45</v>
      </c>
      <c r="G178" t="s">
        <v>142</v>
      </c>
      <c r="H178" t="s">
        <v>149</v>
      </c>
      <c r="I178">
        <v>9.5466669999999993</v>
      </c>
      <c r="J178">
        <v>31.528055999999999</v>
      </c>
      <c r="K178" t="s">
        <v>23</v>
      </c>
      <c r="L178">
        <v>9375</v>
      </c>
      <c r="M178">
        <v>10487</v>
      </c>
      <c r="N178">
        <v>19862</v>
      </c>
      <c r="O178" t="s">
        <v>38</v>
      </c>
      <c r="P178">
        <v>49374.2</v>
      </c>
      <c r="Q178">
        <v>49374.2</v>
      </c>
    </row>
    <row r="179" spans="1:17" x14ac:dyDescent="0.3">
      <c r="A179">
        <v>1178</v>
      </c>
      <c r="B179">
        <v>157</v>
      </c>
      <c r="C179" t="s">
        <v>17</v>
      </c>
      <c r="D179" t="s">
        <v>55</v>
      </c>
      <c r="E179" t="s">
        <v>29</v>
      </c>
      <c r="F179" t="s">
        <v>45</v>
      </c>
      <c r="G179" t="s">
        <v>142</v>
      </c>
      <c r="H179" t="s">
        <v>151</v>
      </c>
      <c r="I179">
        <v>4.4062250000000001</v>
      </c>
      <c r="J179">
        <v>32.583793</v>
      </c>
      <c r="K179" t="s">
        <v>23</v>
      </c>
      <c r="L179">
        <v>127049</v>
      </c>
      <c r="M179">
        <v>132235</v>
      </c>
      <c r="N179">
        <v>259284</v>
      </c>
      <c r="O179" t="s">
        <v>24</v>
      </c>
      <c r="P179">
        <v>49916.9</v>
      </c>
      <c r="Q179">
        <v>49916.9</v>
      </c>
    </row>
    <row r="180" spans="1:17" x14ac:dyDescent="0.3">
      <c r="A180">
        <v>1179</v>
      </c>
      <c r="B180">
        <v>117</v>
      </c>
      <c r="C180" t="s">
        <v>17</v>
      </c>
      <c r="D180" t="s">
        <v>39</v>
      </c>
      <c r="E180" t="s">
        <v>29</v>
      </c>
      <c r="F180" t="s">
        <v>45</v>
      </c>
      <c r="G180" t="s">
        <v>142</v>
      </c>
      <c r="H180" t="s">
        <v>151</v>
      </c>
      <c r="I180">
        <v>4.2561109999999998</v>
      </c>
      <c r="J180">
        <v>33.456111</v>
      </c>
      <c r="K180" t="s">
        <v>23</v>
      </c>
      <c r="L180">
        <v>40</v>
      </c>
      <c r="M180">
        <v>20</v>
      </c>
      <c r="N180">
        <v>60</v>
      </c>
      <c r="O180" t="s">
        <v>40</v>
      </c>
      <c r="P180">
        <v>49913.06</v>
      </c>
      <c r="Q180">
        <v>49913.06</v>
      </c>
    </row>
    <row r="181" spans="1:17" x14ac:dyDescent="0.3">
      <c r="A181">
        <v>1180</v>
      </c>
      <c r="B181">
        <v>147</v>
      </c>
      <c r="C181" t="s">
        <v>17</v>
      </c>
      <c r="D181" t="s">
        <v>28</v>
      </c>
      <c r="E181" t="s">
        <v>29</v>
      </c>
      <c r="F181" t="s">
        <v>45</v>
      </c>
      <c r="G181" t="s">
        <v>142</v>
      </c>
      <c r="H181" t="s">
        <v>152</v>
      </c>
      <c r="I181">
        <v>4.9061000000000003</v>
      </c>
      <c r="J181">
        <v>29.457599999999999</v>
      </c>
      <c r="K181" t="s">
        <v>23</v>
      </c>
      <c r="L181">
        <v>230</v>
      </c>
      <c r="M181">
        <v>200</v>
      </c>
      <c r="N181">
        <v>430</v>
      </c>
      <c r="O181" t="s">
        <v>32</v>
      </c>
      <c r="P181">
        <v>49796.25</v>
      </c>
      <c r="Q181">
        <v>49796.25</v>
      </c>
    </row>
    <row r="182" spans="1:17" x14ac:dyDescent="0.3">
      <c r="A182">
        <v>1181</v>
      </c>
      <c r="B182">
        <v>133</v>
      </c>
      <c r="C182" t="s">
        <v>17</v>
      </c>
      <c r="D182" t="s">
        <v>28</v>
      </c>
      <c r="E182" t="s">
        <v>29</v>
      </c>
      <c r="F182" t="s">
        <v>45</v>
      </c>
      <c r="G182" t="s">
        <v>142</v>
      </c>
      <c r="H182" t="s">
        <v>152</v>
      </c>
      <c r="I182">
        <v>4.5659999999999998</v>
      </c>
      <c r="J182">
        <v>28.395900000000001</v>
      </c>
      <c r="K182" t="s">
        <v>23</v>
      </c>
      <c r="L182">
        <v>278</v>
      </c>
      <c r="M182">
        <v>245</v>
      </c>
      <c r="N182">
        <v>523</v>
      </c>
      <c r="O182" t="s">
        <v>32</v>
      </c>
      <c r="P182">
        <v>49796</v>
      </c>
      <c r="Q182">
        <v>49796</v>
      </c>
    </row>
    <row r="183" spans="1:17" x14ac:dyDescent="0.3">
      <c r="A183">
        <v>1182</v>
      </c>
      <c r="B183">
        <v>88</v>
      </c>
      <c r="C183" t="s">
        <v>48</v>
      </c>
      <c r="D183" t="s">
        <v>28</v>
      </c>
      <c r="E183" t="s">
        <v>29</v>
      </c>
      <c r="F183" t="s">
        <v>45</v>
      </c>
      <c r="G183" t="s">
        <v>142</v>
      </c>
      <c r="H183" t="s">
        <v>153</v>
      </c>
      <c r="I183">
        <v>6.6589739999999997</v>
      </c>
      <c r="J183">
        <v>31.493462000000001</v>
      </c>
      <c r="K183" t="s">
        <v>23</v>
      </c>
      <c r="L183">
        <v>186</v>
      </c>
      <c r="M183">
        <v>114</v>
      </c>
      <c r="N183">
        <v>300</v>
      </c>
      <c r="O183" t="s">
        <v>32</v>
      </c>
      <c r="P183">
        <v>48432.5</v>
      </c>
      <c r="Q183">
        <v>48432.5</v>
      </c>
    </row>
    <row r="184" spans="1:17" x14ac:dyDescent="0.3">
      <c r="A184">
        <v>1183</v>
      </c>
      <c r="B184">
        <v>124</v>
      </c>
      <c r="C184" t="s">
        <v>17</v>
      </c>
      <c r="D184" t="s">
        <v>39</v>
      </c>
      <c r="E184" t="s">
        <v>29</v>
      </c>
      <c r="F184" t="s">
        <v>45</v>
      </c>
      <c r="G184" t="s">
        <v>142</v>
      </c>
      <c r="H184" t="s">
        <v>153</v>
      </c>
      <c r="I184">
        <v>6.8758059999999999</v>
      </c>
      <c r="J184">
        <v>33.087164000000001</v>
      </c>
      <c r="K184" t="s">
        <v>23</v>
      </c>
      <c r="L184">
        <v>36373</v>
      </c>
      <c r="M184">
        <v>43774</v>
      </c>
      <c r="N184">
        <v>80147</v>
      </c>
      <c r="O184" t="s">
        <v>40</v>
      </c>
      <c r="P184">
        <v>44435.03</v>
      </c>
      <c r="Q184">
        <v>44435.03</v>
      </c>
    </row>
    <row r="185" spans="1:17" x14ac:dyDescent="0.3">
      <c r="A185">
        <v>1184</v>
      </c>
      <c r="B185">
        <v>224</v>
      </c>
      <c r="C185" t="s">
        <v>25</v>
      </c>
      <c r="D185" t="s">
        <v>39</v>
      </c>
      <c r="E185" t="s">
        <v>29</v>
      </c>
      <c r="F185" t="s">
        <v>45</v>
      </c>
      <c r="G185" t="s">
        <v>142</v>
      </c>
      <c r="H185" t="s">
        <v>154</v>
      </c>
      <c r="I185">
        <v>9.259722</v>
      </c>
      <c r="J185">
        <v>29.699166999999999</v>
      </c>
      <c r="K185" t="s">
        <v>23</v>
      </c>
      <c r="L185">
        <v>60</v>
      </c>
      <c r="M185">
        <v>4</v>
      </c>
      <c r="N185">
        <v>64</v>
      </c>
      <c r="O185" t="s">
        <v>40</v>
      </c>
      <c r="P185">
        <v>49935</v>
      </c>
      <c r="Q185">
        <v>39948</v>
      </c>
    </row>
    <row r="186" spans="1:17" x14ac:dyDescent="0.3">
      <c r="A186">
        <v>1185</v>
      </c>
      <c r="B186">
        <v>180</v>
      </c>
      <c r="C186" t="s">
        <v>17</v>
      </c>
      <c r="D186" t="s">
        <v>28</v>
      </c>
      <c r="E186" t="s">
        <v>29</v>
      </c>
      <c r="F186" t="s">
        <v>45</v>
      </c>
      <c r="G186" t="s">
        <v>155</v>
      </c>
      <c r="H186" t="s">
        <v>156</v>
      </c>
      <c r="I186">
        <v>-4.3224470000000004</v>
      </c>
      <c r="J186">
        <v>15.307045</v>
      </c>
      <c r="K186" t="s">
        <v>37</v>
      </c>
      <c r="L186">
        <v>700</v>
      </c>
      <c r="M186">
        <v>900</v>
      </c>
      <c r="N186">
        <v>1600</v>
      </c>
      <c r="O186" t="s">
        <v>24</v>
      </c>
      <c r="P186">
        <v>50000</v>
      </c>
      <c r="Q186">
        <v>50000</v>
      </c>
    </row>
    <row r="187" spans="1:17" x14ac:dyDescent="0.3">
      <c r="A187">
        <v>1186</v>
      </c>
      <c r="B187">
        <v>68</v>
      </c>
      <c r="C187" t="s">
        <v>48</v>
      </c>
      <c r="D187" t="s">
        <v>28</v>
      </c>
      <c r="E187" t="s">
        <v>29</v>
      </c>
      <c r="F187" t="s">
        <v>27</v>
      </c>
      <c r="G187" t="s">
        <v>155</v>
      </c>
      <c r="H187" t="s">
        <v>157</v>
      </c>
      <c r="I187">
        <v>3.6166700000000001</v>
      </c>
      <c r="J187">
        <v>28.566669999999998</v>
      </c>
      <c r="K187" t="s">
        <v>37</v>
      </c>
      <c r="L187">
        <v>350</v>
      </c>
      <c r="M187">
        <v>450</v>
      </c>
      <c r="N187">
        <v>800</v>
      </c>
      <c r="O187" t="s">
        <v>24</v>
      </c>
      <c r="P187">
        <v>16587</v>
      </c>
      <c r="Q187">
        <v>16587</v>
      </c>
    </row>
    <row r="188" spans="1:17" x14ac:dyDescent="0.3">
      <c r="A188">
        <v>1187</v>
      </c>
      <c r="B188">
        <v>224</v>
      </c>
      <c r="C188" t="s">
        <v>25</v>
      </c>
      <c r="D188" t="s">
        <v>39</v>
      </c>
      <c r="E188" t="s">
        <v>29</v>
      </c>
      <c r="F188" t="s">
        <v>45</v>
      </c>
      <c r="G188" t="s">
        <v>155</v>
      </c>
      <c r="H188" t="s">
        <v>157</v>
      </c>
      <c r="I188">
        <v>3.6166700000000001</v>
      </c>
      <c r="J188">
        <v>28.566669999999998</v>
      </c>
      <c r="K188" t="s">
        <v>23</v>
      </c>
      <c r="L188">
        <v>60</v>
      </c>
      <c r="M188">
        <v>25</v>
      </c>
      <c r="N188">
        <v>85</v>
      </c>
      <c r="O188" t="s">
        <v>40</v>
      </c>
      <c r="P188">
        <v>30000</v>
      </c>
      <c r="Q188">
        <v>30000</v>
      </c>
    </row>
    <row r="189" spans="1:17" x14ac:dyDescent="0.3">
      <c r="A189">
        <v>1188</v>
      </c>
      <c r="B189">
        <v>86</v>
      </c>
      <c r="C189" t="s">
        <v>48</v>
      </c>
      <c r="D189" t="s">
        <v>39</v>
      </c>
      <c r="E189" t="s">
        <v>34</v>
      </c>
      <c r="F189" t="s">
        <v>45</v>
      </c>
      <c r="G189" t="s">
        <v>155</v>
      </c>
      <c r="H189" t="s">
        <v>157</v>
      </c>
      <c r="I189">
        <v>3.6166700000000001</v>
      </c>
      <c r="J189">
        <v>28.566669999999998</v>
      </c>
      <c r="K189" t="s">
        <v>37</v>
      </c>
      <c r="L189">
        <v>90</v>
      </c>
      <c r="M189">
        <v>60</v>
      </c>
      <c r="N189">
        <v>150</v>
      </c>
      <c r="O189" t="s">
        <v>31</v>
      </c>
      <c r="P189">
        <v>11606</v>
      </c>
      <c r="Q189">
        <v>11606</v>
      </c>
    </row>
    <row r="190" spans="1:17" x14ac:dyDescent="0.3">
      <c r="A190">
        <v>1189</v>
      </c>
      <c r="B190">
        <v>220</v>
      </c>
      <c r="C190" t="s">
        <v>25</v>
      </c>
      <c r="D190" t="s">
        <v>28</v>
      </c>
      <c r="E190" t="s">
        <v>29</v>
      </c>
      <c r="F190" t="s">
        <v>27</v>
      </c>
      <c r="G190" t="s">
        <v>155</v>
      </c>
      <c r="H190" t="s">
        <v>158</v>
      </c>
      <c r="I190">
        <v>1.56667</v>
      </c>
      <c r="J190">
        <v>30.25</v>
      </c>
      <c r="K190" t="s">
        <v>37</v>
      </c>
      <c r="L190">
        <v>400</v>
      </c>
      <c r="M190">
        <v>500</v>
      </c>
      <c r="N190">
        <v>900</v>
      </c>
      <c r="O190" t="s">
        <v>24</v>
      </c>
      <c r="P190">
        <v>49424</v>
      </c>
      <c r="Q190">
        <v>49424</v>
      </c>
    </row>
    <row r="191" spans="1:17" x14ac:dyDescent="0.3">
      <c r="A191">
        <v>1190</v>
      </c>
      <c r="B191">
        <v>144</v>
      </c>
      <c r="C191" t="s">
        <v>17</v>
      </c>
      <c r="D191" t="s">
        <v>28</v>
      </c>
      <c r="E191" t="s">
        <v>29</v>
      </c>
      <c r="F191" t="s">
        <v>45</v>
      </c>
      <c r="G191" t="s">
        <v>155</v>
      </c>
      <c r="H191" t="s">
        <v>156</v>
      </c>
      <c r="I191">
        <v>-4.3224470000000004</v>
      </c>
      <c r="J191">
        <v>15.307045</v>
      </c>
      <c r="K191" t="s">
        <v>37</v>
      </c>
      <c r="L191">
        <v>25</v>
      </c>
      <c r="M191">
        <v>55</v>
      </c>
      <c r="N191">
        <v>80</v>
      </c>
      <c r="O191" t="s">
        <v>32</v>
      </c>
      <c r="P191">
        <v>49500</v>
      </c>
      <c r="Q191">
        <v>49500</v>
      </c>
    </row>
    <row r="192" spans="1:17" x14ac:dyDescent="0.3">
      <c r="A192">
        <v>1191</v>
      </c>
      <c r="B192">
        <v>170</v>
      </c>
      <c r="C192" t="s">
        <v>17</v>
      </c>
      <c r="D192" t="s">
        <v>28</v>
      </c>
      <c r="E192" t="s">
        <v>29</v>
      </c>
      <c r="F192" t="s">
        <v>45</v>
      </c>
      <c r="G192" t="s">
        <v>155</v>
      </c>
      <c r="H192" t="s">
        <v>159</v>
      </c>
      <c r="I192">
        <v>-2.4680599999999999</v>
      </c>
      <c r="J192">
        <v>28.82028</v>
      </c>
      <c r="K192" t="s">
        <v>37</v>
      </c>
      <c r="L192">
        <v>50</v>
      </c>
      <c r="M192">
        <v>70</v>
      </c>
      <c r="N192">
        <v>120</v>
      </c>
      <c r="O192" t="s">
        <v>32</v>
      </c>
      <c r="P192">
        <v>6007</v>
      </c>
      <c r="Q192">
        <v>6007</v>
      </c>
    </row>
    <row r="193" spans="1:17" x14ac:dyDescent="0.3">
      <c r="A193">
        <v>1192</v>
      </c>
      <c r="B193">
        <v>116</v>
      </c>
      <c r="C193" t="s">
        <v>17</v>
      </c>
      <c r="D193" t="s">
        <v>28</v>
      </c>
      <c r="E193" t="s">
        <v>29</v>
      </c>
      <c r="F193" t="s">
        <v>45</v>
      </c>
      <c r="G193" t="s">
        <v>155</v>
      </c>
      <c r="H193" t="s">
        <v>159</v>
      </c>
      <c r="I193">
        <v>-2.4680599999999999</v>
      </c>
      <c r="J193">
        <v>28.82028</v>
      </c>
      <c r="K193" t="s">
        <v>37</v>
      </c>
      <c r="L193">
        <v>35</v>
      </c>
      <c r="M193">
        <v>25</v>
      </c>
      <c r="N193">
        <v>60</v>
      </c>
      <c r="O193" t="s">
        <v>24</v>
      </c>
      <c r="P193">
        <v>45000</v>
      </c>
      <c r="Q193">
        <v>45000</v>
      </c>
    </row>
    <row r="194" spans="1:17" x14ac:dyDescent="0.3">
      <c r="A194">
        <v>1193</v>
      </c>
      <c r="B194">
        <v>207</v>
      </c>
      <c r="C194" t="s">
        <v>25</v>
      </c>
      <c r="D194" t="s">
        <v>28</v>
      </c>
      <c r="E194" t="s">
        <v>29</v>
      </c>
      <c r="F194" t="s">
        <v>45</v>
      </c>
      <c r="G194" t="s">
        <v>155</v>
      </c>
      <c r="H194" t="s">
        <v>159</v>
      </c>
      <c r="I194">
        <v>-2.4680599999999999</v>
      </c>
      <c r="J194">
        <v>28.82028</v>
      </c>
      <c r="K194" t="s">
        <v>23</v>
      </c>
      <c r="L194">
        <v>450</v>
      </c>
      <c r="M194">
        <v>550</v>
      </c>
      <c r="N194">
        <v>1000</v>
      </c>
      <c r="O194" t="s">
        <v>38</v>
      </c>
      <c r="P194">
        <v>11908</v>
      </c>
      <c r="Q194">
        <v>11908</v>
      </c>
    </row>
    <row r="195" spans="1:17" x14ac:dyDescent="0.3">
      <c r="A195">
        <v>1194</v>
      </c>
      <c r="B195">
        <v>180</v>
      </c>
      <c r="C195" t="s">
        <v>17</v>
      </c>
      <c r="D195" t="s">
        <v>39</v>
      </c>
      <c r="E195" t="s">
        <v>29</v>
      </c>
      <c r="F195" t="s">
        <v>45</v>
      </c>
      <c r="G195" t="s">
        <v>155</v>
      </c>
      <c r="H195" t="s">
        <v>160</v>
      </c>
      <c r="I195">
        <v>-4.3021690000000001</v>
      </c>
      <c r="J195">
        <v>28.961746000000002</v>
      </c>
      <c r="K195" t="s">
        <v>37</v>
      </c>
      <c r="L195">
        <v>90</v>
      </c>
      <c r="M195">
        <v>30</v>
      </c>
      <c r="N195">
        <v>120</v>
      </c>
      <c r="O195" t="s">
        <v>40</v>
      </c>
      <c r="P195">
        <v>10132</v>
      </c>
      <c r="Q195">
        <v>10132</v>
      </c>
    </row>
    <row r="196" spans="1:17" x14ac:dyDescent="0.3">
      <c r="A196">
        <v>1195</v>
      </c>
      <c r="B196">
        <v>209</v>
      </c>
      <c r="C196" t="s">
        <v>25</v>
      </c>
      <c r="D196" t="s">
        <v>39</v>
      </c>
      <c r="E196" t="s">
        <v>29</v>
      </c>
      <c r="F196" t="s">
        <v>45</v>
      </c>
      <c r="G196" t="s">
        <v>155</v>
      </c>
      <c r="H196" t="s">
        <v>161</v>
      </c>
      <c r="I196">
        <v>-2.3088799999999998</v>
      </c>
      <c r="J196">
        <v>28.808610999999999</v>
      </c>
      <c r="K196" t="s">
        <v>37</v>
      </c>
      <c r="L196">
        <v>80</v>
      </c>
      <c r="M196">
        <v>70</v>
      </c>
      <c r="N196">
        <v>150</v>
      </c>
      <c r="O196" t="s">
        <v>40</v>
      </c>
      <c r="P196">
        <v>34434</v>
      </c>
      <c r="Q196">
        <v>34434</v>
      </c>
    </row>
    <row r="197" spans="1:17" x14ac:dyDescent="0.3">
      <c r="A197">
        <v>1196</v>
      </c>
      <c r="B197">
        <v>222</v>
      </c>
      <c r="C197" t="s">
        <v>25</v>
      </c>
      <c r="D197" t="s">
        <v>39</v>
      </c>
      <c r="E197" t="s">
        <v>29</v>
      </c>
      <c r="F197" t="s">
        <v>45</v>
      </c>
      <c r="G197" t="s">
        <v>155</v>
      </c>
      <c r="H197" t="s">
        <v>162</v>
      </c>
      <c r="I197">
        <v>-2.7</v>
      </c>
      <c r="J197">
        <v>27.333333</v>
      </c>
      <c r="K197" t="s">
        <v>23</v>
      </c>
      <c r="L197">
        <v>50</v>
      </c>
      <c r="M197">
        <v>25</v>
      </c>
      <c r="N197">
        <v>75</v>
      </c>
      <c r="O197" t="s">
        <v>40</v>
      </c>
      <c r="P197">
        <v>46212</v>
      </c>
      <c r="Q197">
        <v>46212</v>
      </c>
    </row>
    <row r="198" spans="1:17" x14ac:dyDescent="0.3">
      <c r="A198">
        <v>1197</v>
      </c>
      <c r="B198">
        <v>226</v>
      </c>
      <c r="C198" t="s">
        <v>25</v>
      </c>
      <c r="D198" t="s">
        <v>28</v>
      </c>
      <c r="E198" t="s">
        <v>29</v>
      </c>
      <c r="F198" t="s">
        <v>45</v>
      </c>
      <c r="G198" t="s">
        <v>155</v>
      </c>
      <c r="H198" t="s">
        <v>157</v>
      </c>
      <c r="I198">
        <v>3.6166700000000001</v>
      </c>
      <c r="J198">
        <v>28.566669999999998</v>
      </c>
      <c r="K198" t="s">
        <v>23</v>
      </c>
      <c r="L198">
        <v>130</v>
      </c>
      <c r="M198">
        <v>120</v>
      </c>
      <c r="N198">
        <v>250</v>
      </c>
      <c r="O198" t="s">
        <v>24</v>
      </c>
      <c r="P198">
        <v>18410</v>
      </c>
      <c r="Q198">
        <v>18410</v>
      </c>
    </row>
    <row r="199" spans="1:17" x14ac:dyDescent="0.3">
      <c r="A199">
        <v>1198</v>
      </c>
      <c r="B199">
        <v>191</v>
      </c>
      <c r="C199" t="s">
        <v>25</v>
      </c>
      <c r="D199" t="s">
        <v>55</v>
      </c>
      <c r="E199" t="s">
        <v>29</v>
      </c>
      <c r="F199" t="s">
        <v>27</v>
      </c>
      <c r="G199" t="s">
        <v>155</v>
      </c>
      <c r="H199" t="s">
        <v>157</v>
      </c>
      <c r="I199">
        <v>3.6166700000000001</v>
      </c>
      <c r="J199">
        <v>28.566669999999998</v>
      </c>
      <c r="K199" t="s">
        <v>23</v>
      </c>
      <c r="L199">
        <v>180</v>
      </c>
      <c r="M199">
        <v>120</v>
      </c>
      <c r="N199">
        <v>300</v>
      </c>
      <c r="O199" t="s">
        <v>35</v>
      </c>
      <c r="P199">
        <v>49836</v>
      </c>
      <c r="Q199">
        <v>49836</v>
      </c>
    </row>
    <row r="200" spans="1:17" x14ac:dyDescent="0.3">
      <c r="A200">
        <v>1199</v>
      </c>
      <c r="B200">
        <v>180</v>
      </c>
      <c r="C200" t="s">
        <v>17</v>
      </c>
      <c r="D200" t="s">
        <v>28</v>
      </c>
      <c r="E200" t="s">
        <v>29</v>
      </c>
      <c r="F200" t="s">
        <v>45</v>
      </c>
      <c r="G200" t="s">
        <v>155</v>
      </c>
      <c r="H200" t="s">
        <v>163</v>
      </c>
      <c r="I200">
        <v>-0.35765400000000003</v>
      </c>
      <c r="J200">
        <v>25.432089999999999</v>
      </c>
      <c r="K200" t="s">
        <v>37</v>
      </c>
      <c r="L200">
        <v>50</v>
      </c>
      <c r="M200">
        <v>30</v>
      </c>
      <c r="N200">
        <v>80</v>
      </c>
      <c r="O200" t="s">
        <v>41</v>
      </c>
      <c r="P200">
        <v>7000</v>
      </c>
      <c r="Q200">
        <v>7000</v>
      </c>
    </row>
    <row r="201" spans="1:17" x14ac:dyDescent="0.3">
      <c r="A201">
        <v>1200</v>
      </c>
      <c r="B201">
        <v>266</v>
      </c>
      <c r="C201" t="s">
        <v>25</v>
      </c>
      <c r="D201" t="s">
        <v>28</v>
      </c>
      <c r="E201" t="s">
        <v>29</v>
      </c>
      <c r="F201" t="s">
        <v>45</v>
      </c>
      <c r="G201" t="s">
        <v>155</v>
      </c>
      <c r="H201" t="s">
        <v>164</v>
      </c>
      <c r="I201">
        <v>0.51840200000000003</v>
      </c>
      <c r="J201">
        <v>25.205729000000002</v>
      </c>
      <c r="K201" t="s">
        <v>37</v>
      </c>
      <c r="L201">
        <v>20</v>
      </c>
      <c r="M201">
        <v>160</v>
      </c>
      <c r="N201">
        <v>180</v>
      </c>
      <c r="O201" t="s">
        <v>26</v>
      </c>
      <c r="P201">
        <v>23910</v>
      </c>
      <c r="Q201">
        <v>23910</v>
      </c>
    </row>
    <row r="202" spans="1:17" x14ac:dyDescent="0.3">
      <c r="A202">
        <v>1201</v>
      </c>
      <c r="B202">
        <v>297</v>
      </c>
      <c r="C202" t="s">
        <v>25</v>
      </c>
      <c r="D202" t="s">
        <v>39</v>
      </c>
      <c r="E202" t="s">
        <v>29</v>
      </c>
      <c r="F202" t="s">
        <v>45</v>
      </c>
      <c r="G202" t="s">
        <v>155</v>
      </c>
      <c r="H202" t="s">
        <v>165</v>
      </c>
      <c r="I202">
        <v>2.7932579999999998</v>
      </c>
      <c r="J202">
        <v>24.728705000000001</v>
      </c>
      <c r="K202" t="s">
        <v>37</v>
      </c>
      <c r="L202">
        <v>80</v>
      </c>
      <c r="M202">
        <v>40</v>
      </c>
      <c r="N202">
        <v>120</v>
      </c>
      <c r="O202" t="s">
        <v>31</v>
      </c>
      <c r="P202">
        <v>49967</v>
      </c>
      <c r="Q202">
        <v>49967</v>
      </c>
    </row>
    <row r="203" spans="1:17" x14ac:dyDescent="0.3">
      <c r="A203">
        <v>1202</v>
      </c>
      <c r="B203">
        <v>180</v>
      </c>
      <c r="C203" t="s">
        <v>17</v>
      </c>
      <c r="D203" t="s">
        <v>39</v>
      </c>
      <c r="E203" t="s">
        <v>29</v>
      </c>
      <c r="F203" t="s">
        <v>45</v>
      </c>
      <c r="G203" t="s">
        <v>155</v>
      </c>
      <c r="H203" t="s">
        <v>166</v>
      </c>
      <c r="I203">
        <v>-0.68179999999999996</v>
      </c>
      <c r="J203">
        <v>25.458599</v>
      </c>
      <c r="K203" t="s">
        <v>23</v>
      </c>
      <c r="L203">
        <v>140</v>
      </c>
      <c r="M203">
        <v>80</v>
      </c>
      <c r="N203">
        <v>220</v>
      </c>
      <c r="O203" t="s">
        <v>40</v>
      </c>
      <c r="P203">
        <v>15275</v>
      </c>
      <c r="Q203">
        <v>15275</v>
      </c>
    </row>
    <row r="204" spans="1:17" x14ac:dyDescent="0.3">
      <c r="A204">
        <v>1203</v>
      </c>
      <c r="B204">
        <v>180</v>
      </c>
      <c r="C204" t="s">
        <v>17</v>
      </c>
      <c r="D204" t="s">
        <v>39</v>
      </c>
      <c r="E204" t="s">
        <v>29</v>
      </c>
      <c r="F204" t="s">
        <v>45</v>
      </c>
      <c r="G204" t="s">
        <v>155</v>
      </c>
      <c r="H204" t="s">
        <v>167</v>
      </c>
      <c r="I204">
        <v>-1.6882539999999999</v>
      </c>
      <c r="J204">
        <v>29.237154</v>
      </c>
      <c r="K204" t="s">
        <v>37</v>
      </c>
      <c r="L204">
        <v>280</v>
      </c>
      <c r="M204">
        <v>70</v>
      </c>
      <c r="N204">
        <v>350</v>
      </c>
      <c r="O204" t="s">
        <v>31</v>
      </c>
      <c r="P204">
        <v>11153</v>
      </c>
      <c r="Q204">
        <v>11153</v>
      </c>
    </row>
    <row r="205" spans="1:17" x14ac:dyDescent="0.3">
      <c r="A205">
        <v>1204</v>
      </c>
      <c r="B205">
        <v>180</v>
      </c>
      <c r="C205" t="s">
        <v>17</v>
      </c>
      <c r="D205" t="s">
        <v>39</v>
      </c>
      <c r="E205" t="s">
        <v>29</v>
      </c>
      <c r="F205" t="s">
        <v>45</v>
      </c>
      <c r="G205" t="s">
        <v>155</v>
      </c>
      <c r="H205" t="s">
        <v>168</v>
      </c>
      <c r="I205">
        <v>-1.186903</v>
      </c>
      <c r="J205">
        <v>29.446131999999999</v>
      </c>
      <c r="K205" t="s">
        <v>37</v>
      </c>
      <c r="L205">
        <v>40</v>
      </c>
      <c r="M205">
        <v>20</v>
      </c>
      <c r="N205">
        <v>60</v>
      </c>
      <c r="O205" t="s">
        <v>40</v>
      </c>
      <c r="P205">
        <v>17797</v>
      </c>
      <c r="Q205">
        <v>17797</v>
      </c>
    </row>
    <row r="206" spans="1:17" x14ac:dyDescent="0.3">
      <c r="A206">
        <v>1205</v>
      </c>
      <c r="B206">
        <v>109</v>
      </c>
      <c r="C206" t="s">
        <v>17</v>
      </c>
      <c r="D206" t="s">
        <v>55</v>
      </c>
      <c r="E206" t="s">
        <v>29</v>
      </c>
      <c r="F206" t="s">
        <v>45</v>
      </c>
      <c r="G206" t="s">
        <v>155</v>
      </c>
      <c r="H206" t="s">
        <v>169</v>
      </c>
      <c r="I206">
        <v>-3.0852219999999999</v>
      </c>
      <c r="J206">
        <v>29.079170999999999</v>
      </c>
      <c r="K206" t="s">
        <v>37</v>
      </c>
      <c r="L206">
        <v>20</v>
      </c>
      <c r="M206">
        <v>130</v>
      </c>
      <c r="N206">
        <v>150</v>
      </c>
      <c r="O206" t="s">
        <v>26</v>
      </c>
      <c r="P206">
        <v>12004</v>
      </c>
      <c r="Q206">
        <v>12004</v>
      </c>
    </row>
    <row r="207" spans="1:17" x14ac:dyDescent="0.3">
      <c r="A207">
        <v>1206</v>
      </c>
      <c r="B207">
        <v>34</v>
      </c>
      <c r="C207" t="s">
        <v>48</v>
      </c>
      <c r="D207" t="s">
        <v>33</v>
      </c>
      <c r="E207" t="s">
        <v>29</v>
      </c>
      <c r="F207" t="s">
        <v>45</v>
      </c>
      <c r="G207" t="s">
        <v>155</v>
      </c>
      <c r="H207" t="s">
        <v>170</v>
      </c>
      <c r="I207">
        <v>-7.2965619999999998</v>
      </c>
      <c r="J207">
        <v>27.387191000000001</v>
      </c>
      <c r="K207" t="s">
        <v>37</v>
      </c>
      <c r="L207">
        <v>90</v>
      </c>
      <c r="M207">
        <v>30</v>
      </c>
      <c r="N207">
        <v>120</v>
      </c>
      <c r="O207" t="s">
        <v>41</v>
      </c>
      <c r="P207">
        <v>15963</v>
      </c>
      <c r="Q207">
        <v>15963</v>
      </c>
    </row>
    <row r="208" spans="1:17" x14ac:dyDescent="0.3">
      <c r="A208">
        <v>1207</v>
      </c>
      <c r="B208">
        <v>134</v>
      </c>
      <c r="C208" t="s">
        <v>17</v>
      </c>
      <c r="D208" t="s">
        <v>28</v>
      </c>
      <c r="E208" t="s">
        <v>29</v>
      </c>
      <c r="F208" t="s">
        <v>45</v>
      </c>
      <c r="G208" t="s">
        <v>155</v>
      </c>
      <c r="H208" t="s">
        <v>169</v>
      </c>
      <c r="I208">
        <v>-3.0852219999999999</v>
      </c>
      <c r="J208">
        <v>29.079170999999999</v>
      </c>
      <c r="K208" t="s">
        <v>37</v>
      </c>
      <c r="L208">
        <v>400</v>
      </c>
      <c r="M208">
        <v>100</v>
      </c>
      <c r="N208">
        <v>500</v>
      </c>
      <c r="O208" t="s">
        <v>31</v>
      </c>
      <c r="P208">
        <v>16847</v>
      </c>
      <c r="Q208">
        <v>16847</v>
      </c>
    </row>
    <row r="209" spans="1:17" x14ac:dyDescent="0.3">
      <c r="A209">
        <v>1208</v>
      </c>
      <c r="B209">
        <v>61</v>
      </c>
      <c r="C209" t="s">
        <v>48</v>
      </c>
      <c r="D209" t="s">
        <v>39</v>
      </c>
      <c r="E209" t="s">
        <v>34</v>
      </c>
      <c r="F209" t="s">
        <v>45</v>
      </c>
      <c r="G209" t="s">
        <v>155</v>
      </c>
      <c r="H209" t="s">
        <v>169</v>
      </c>
      <c r="I209">
        <v>-3.0852219999999999</v>
      </c>
      <c r="J209">
        <v>29.079170999999999</v>
      </c>
      <c r="K209" t="s">
        <v>37</v>
      </c>
      <c r="L209">
        <v>80</v>
      </c>
      <c r="M209">
        <v>40</v>
      </c>
      <c r="N209">
        <v>120</v>
      </c>
      <c r="O209" t="s">
        <v>31</v>
      </c>
      <c r="P209">
        <v>10000</v>
      </c>
      <c r="Q209">
        <v>10000</v>
      </c>
    </row>
    <row r="210" spans="1:17" x14ac:dyDescent="0.3">
      <c r="A210">
        <v>1209</v>
      </c>
      <c r="B210">
        <v>107</v>
      </c>
      <c r="C210" t="s">
        <v>17</v>
      </c>
      <c r="D210" t="s">
        <v>28</v>
      </c>
      <c r="E210" t="s">
        <v>34</v>
      </c>
      <c r="F210" t="s">
        <v>45</v>
      </c>
      <c r="G210" t="s">
        <v>155</v>
      </c>
      <c r="H210" t="s">
        <v>169</v>
      </c>
      <c r="I210">
        <v>-3.0852219999999999</v>
      </c>
      <c r="J210">
        <v>29.079170999999999</v>
      </c>
      <c r="K210" t="s">
        <v>37</v>
      </c>
      <c r="L210">
        <v>90</v>
      </c>
      <c r="M210">
        <v>60</v>
      </c>
      <c r="N210">
        <v>150</v>
      </c>
      <c r="O210" t="s">
        <v>41</v>
      </c>
      <c r="P210">
        <v>8869</v>
      </c>
      <c r="Q210">
        <v>8869</v>
      </c>
    </row>
    <row r="211" spans="1:17" x14ac:dyDescent="0.3">
      <c r="A211">
        <v>1210</v>
      </c>
      <c r="B211">
        <v>65</v>
      </c>
      <c r="C211" t="s">
        <v>48</v>
      </c>
      <c r="D211" t="s">
        <v>39</v>
      </c>
      <c r="E211" t="s">
        <v>19</v>
      </c>
      <c r="F211" t="s">
        <v>45</v>
      </c>
      <c r="G211" t="s">
        <v>155</v>
      </c>
      <c r="H211" t="s">
        <v>169</v>
      </c>
      <c r="I211">
        <v>-3.0852219999999999</v>
      </c>
      <c r="J211">
        <v>29.079170999999999</v>
      </c>
      <c r="K211" t="s">
        <v>37</v>
      </c>
      <c r="L211">
        <v>60</v>
      </c>
      <c r="M211">
        <v>30</v>
      </c>
      <c r="N211">
        <v>90</v>
      </c>
      <c r="O211" t="s">
        <v>31</v>
      </c>
      <c r="P211">
        <v>16500</v>
      </c>
      <c r="Q211">
        <v>16500</v>
      </c>
    </row>
    <row r="212" spans="1:17" x14ac:dyDescent="0.3">
      <c r="A212">
        <v>1211</v>
      </c>
      <c r="B212">
        <v>63</v>
      </c>
      <c r="C212" t="s">
        <v>48</v>
      </c>
      <c r="D212" t="s">
        <v>39</v>
      </c>
      <c r="E212" t="s">
        <v>29</v>
      </c>
      <c r="F212" t="s">
        <v>45</v>
      </c>
      <c r="G212" t="s">
        <v>155</v>
      </c>
      <c r="H212" t="s">
        <v>171</v>
      </c>
      <c r="I212">
        <v>-3.4055870000000001</v>
      </c>
      <c r="J212">
        <v>29.137550999999998</v>
      </c>
      <c r="K212" t="s">
        <v>37</v>
      </c>
      <c r="L212">
        <v>120</v>
      </c>
      <c r="M212">
        <v>80</v>
      </c>
      <c r="N212">
        <v>200</v>
      </c>
      <c r="O212" t="s">
        <v>31</v>
      </c>
      <c r="P212">
        <v>15371</v>
      </c>
      <c r="Q212">
        <v>15371</v>
      </c>
    </row>
    <row r="213" spans="1:17" x14ac:dyDescent="0.3">
      <c r="A213">
        <v>1212</v>
      </c>
      <c r="B213">
        <v>423</v>
      </c>
      <c r="C213" t="s">
        <v>25</v>
      </c>
      <c r="D213" t="s">
        <v>18</v>
      </c>
      <c r="E213" t="s">
        <v>34</v>
      </c>
      <c r="F213" t="s">
        <v>45</v>
      </c>
      <c r="G213" t="s">
        <v>155</v>
      </c>
      <c r="H213" t="s">
        <v>172</v>
      </c>
      <c r="I213">
        <v>0.124969</v>
      </c>
      <c r="J213">
        <v>29.291955000000002</v>
      </c>
      <c r="K213" t="s">
        <v>23</v>
      </c>
      <c r="L213">
        <v>70</v>
      </c>
      <c r="M213">
        <v>35</v>
      </c>
      <c r="N213">
        <v>105</v>
      </c>
      <c r="O213" t="s">
        <v>41</v>
      </c>
      <c r="P213">
        <v>15090</v>
      </c>
      <c r="Q213">
        <v>15090</v>
      </c>
    </row>
    <row r="214" spans="1:17" x14ac:dyDescent="0.3">
      <c r="A214">
        <v>1213</v>
      </c>
      <c r="B214">
        <v>118</v>
      </c>
      <c r="C214" t="s">
        <v>17</v>
      </c>
      <c r="D214" t="s">
        <v>28</v>
      </c>
      <c r="E214" t="s">
        <v>29</v>
      </c>
      <c r="F214" t="s">
        <v>45</v>
      </c>
      <c r="G214" t="s">
        <v>155</v>
      </c>
      <c r="H214" t="s">
        <v>173</v>
      </c>
      <c r="I214">
        <v>-1.3710709999999999</v>
      </c>
      <c r="J214">
        <v>28.881995</v>
      </c>
      <c r="K214" t="s">
        <v>37</v>
      </c>
      <c r="L214">
        <v>400</v>
      </c>
      <c r="M214">
        <v>300</v>
      </c>
      <c r="N214">
        <v>700</v>
      </c>
      <c r="O214" t="s">
        <v>24</v>
      </c>
      <c r="P214">
        <v>34598</v>
      </c>
      <c r="Q214">
        <v>34598</v>
      </c>
    </row>
    <row r="215" spans="1:17" x14ac:dyDescent="0.3">
      <c r="A215">
        <v>1214</v>
      </c>
      <c r="B215">
        <v>321</v>
      </c>
      <c r="C215" t="s">
        <v>25</v>
      </c>
      <c r="D215" t="s">
        <v>18</v>
      </c>
      <c r="E215" t="s">
        <v>34</v>
      </c>
      <c r="F215" t="s">
        <v>45</v>
      </c>
      <c r="G215" t="s">
        <v>155</v>
      </c>
      <c r="H215" t="s">
        <v>167</v>
      </c>
      <c r="I215">
        <v>-1.6882539999999999</v>
      </c>
      <c r="J215">
        <v>29.237154</v>
      </c>
      <c r="K215" t="s">
        <v>37</v>
      </c>
      <c r="L215">
        <v>100</v>
      </c>
      <c r="M215">
        <v>80</v>
      </c>
      <c r="N215">
        <v>180</v>
      </c>
      <c r="O215" t="s">
        <v>41</v>
      </c>
      <c r="P215">
        <v>33840</v>
      </c>
      <c r="Q215">
        <v>33840</v>
      </c>
    </row>
    <row r="216" spans="1:17" x14ac:dyDescent="0.3">
      <c r="A216">
        <v>1215</v>
      </c>
      <c r="B216">
        <v>180</v>
      </c>
      <c r="C216" t="s">
        <v>17</v>
      </c>
      <c r="D216" t="s">
        <v>18</v>
      </c>
      <c r="E216" t="s">
        <v>19</v>
      </c>
      <c r="F216" t="s">
        <v>45</v>
      </c>
      <c r="G216" t="s">
        <v>155</v>
      </c>
      <c r="H216" t="s">
        <v>169</v>
      </c>
      <c r="I216">
        <v>-3.0852219999999999</v>
      </c>
      <c r="J216">
        <v>29.079170999999999</v>
      </c>
      <c r="K216" t="s">
        <v>37</v>
      </c>
      <c r="L216">
        <v>120</v>
      </c>
      <c r="M216">
        <v>180</v>
      </c>
      <c r="N216">
        <v>300</v>
      </c>
      <c r="O216" t="s">
        <v>24</v>
      </c>
      <c r="P216">
        <v>10000</v>
      </c>
      <c r="Q216">
        <v>10000</v>
      </c>
    </row>
    <row r="217" spans="1:17" x14ac:dyDescent="0.3">
      <c r="A217">
        <v>1216</v>
      </c>
      <c r="B217">
        <v>84</v>
      </c>
      <c r="C217" t="s">
        <v>48</v>
      </c>
      <c r="D217" t="s">
        <v>33</v>
      </c>
      <c r="E217" t="s">
        <v>29</v>
      </c>
      <c r="F217" t="s">
        <v>45</v>
      </c>
      <c r="G217" t="s">
        <v>155</v>
      </c>
      <c r="H217" t="s">
        <v>159</v>
      </c>
      <c r="I217">
        <v>-2.4680599999999999</v>
      </c>
      <c r="J217">
        <v>28.82028</v>
      </c>
      <c r="K217" t="s">
        <v>37</v>
      </c>
      <c r="L217">
        <v>40</v>
      </c>
      <c r="M217">
        <v>20</v>
      </c>
      <c r="N217">
        <v>60</v>
      </c>
      <c r="O217" t="s">
        <v>24</v>
      </c>
      <c r="P217">
        <v>32997</v>
      </c>
      <c r="Q217">
        <v>32997</v>
      </c>
    </row>
    <row r="218" spans="1:17" x14ac:dyDescent="0.3">
      <c r="A218">
        <v>1217</v>
      </c>
      <c r="B218">
        <v>95</v>
      </c>
      <c r="C218" t="s">
        <v>17</v>
      </c>
      <c r="D218" t="s">
        <v>28</v>
      </c>
      <c r="E218" t="s">
        <v>29</v>
      </c>
      <c r="F218" t="s">
        <v>45</v>
      </c>
      <c r="G218" t="s">
        <v>155</v>
      </c>
      <c r="H218" t="s">
        <v>159</v>
      </c>
      <c r="I218">
        <v>-2.4680599999999999</v>
      </c>
      <c r="J218">
        <v>28.82028</v>
      </c>
      <c r="K218" t="s">
        <v>37</v>
      </c>
      <c r="L218">
        <v>50</v>
      </c>
      <c r="M218">
        <v>300</v>
      </c>
      <c r="N218">
        <v>350</v>
      </c>
      <c r="O218" t="s">
        <v>24</v>
      </c>
      <c r="P218">
        <v>8630</v>
      </c>
      <c r="Q218">
        <v>8630</v>
      </c>
    </row>
    <row r="219" spans="1:17" x14ac:dyDescent="0.3">
      <c r="A219">
        <v>1218</v>
      </c>
      <c r="B219">
        <v>180</v>
      </c>
      <c r="C219" t="s">
        <v>17</v>
      </c>
      <c r="D219" t="s">
        <v>28</v>
      </c>
      <c r="E219" t="s">
        <v>29</v>
      </c>
      <c r="F219" t="s">
        <v>27</v>
      </c>
      <c r="G219" t="s">
        <v>155</v>
      </c>
      <c r="H219" t="s">
        <v>171</v>
      </c>
      <c r="I219">
        <v>-3.4055870000000001</v>
      </c>
      <c r="J219">
        <v>29.137550999999998</v>
      </c>
      <c r="K219" t="s">
        <v>37</v>
      </c>
      <c r="L219">
        <v>300</v>
      </c>
      <c r="M219">
        <v>500</v>
      </c>
      <c r="N219">
        <v>800</v>
      </c>
      <c r="O219" t="s">
        <v>24</v>
      </c>
      <c r="P219">
        <v>37195</v>
      </c>
      <c r="Q219">
        <v>37195</v>
      </c>
    </row>
    <row r="220" spans="1:17" x14ac:dyDescent="0.3">
      <c r="A220">
        <v>1219</v>
      </c>
      <c r="B220">
        <v>54</v>
      </c>
      <c r="C220" t="s">
        <v>48</v>
      </c>
      <c r="D220" t="s">
        <v>28</v>
      </c>
      <c r="E220" t="s">
        <v>29</v>
      </c>
      <c r="F220" t="s">
        <v>45</v>
      </c>
      <c r="G220" t="s">
        <v>155</v>
      </c>
      <c r="H220" t="s">
        <v>166</v>
      </c>
      <c r="I220">
        <v>-0.68179999999999996</v>
      </c>
      <c r="J220">
        <v>25.458599</v>
      </c>
      <c r="K220" t="s">
        <v>37</v>
      </c>
      <c r="L220">
        <v>600</v>
      </c>
      <c r="M220">
        <v>500</v>
      </c>
      <c r="N220">
        <v>1100</v>
      </c>
      <c r="O220" t="s">
        <v>24</v>
      </c>
      <c r="P220">
        <v>29472</v>
      </c>
      <c r="Q220">
        <v>29472</v>
      </c>
    </row>
    <row r="221" spans="1:17" x14ac:dyDescent="0.3">
      <c r="A221">
        <v>1220</v>
      </c>
      <c r="B221">
        <v>54</v>
      </c>
      <c r="C221" t="s">
        <v>48</v>
      </c>
      <c r="D221" t="s">
        <v>28</v>
      </c>
      <c r="E221" t="s">
        <v>29</v>
      </c>
      <c r="F221" t="s">
        <v>45</v>
      </c>
      <c r="G221" t="s">
        <v>155</v>
      </c>
      <c r="H221" t="s">
        <v>174</v>
      </c>
      <c r="I221">
        <v>-0.79400300000000001</v>
      </c>
      <c r="J221">
        <v>25.517237999999999</v>
      </c>
      <c r="K221" t="s">
        <v>37</v>
      </c>
      <c r="L221">
        <v>500</v>
      </c>
      <c r="M221">
        <v>400</v>
      </c>
      <c r="N221">
        <v>900</v>
      </c>
      <c r="O221" t="s">
        <v>24</v>
      </c>
      <c r="P221">
        <v>16733</v>
      </c>
      <c r="Q221">
        <v>16733</v>
      </c>
    </row>
    <row r="222" spans="1:17" x14ac:dyDescent="0.3">
      <c r="A222">
        <v>1221</v>
      </c>
      <c r="B222">
        <v>281</v>
      </c>
      <c r="C222" t="s">
        <v>25</v>
      </c>
      <c r="D222" t="s">
        <v>33</v>
      </c>
      <c r="E222" t="s">
        <v>29</v>
      </c>
      <c r="F222" t="s">
        <v>45</v>
      </c>
      <c r="G222" t="s">
        <v>155</v>
      </c>
      <c r="H222" t="s">
        <v>173</v>
      </c>
      <c r="I222">
        <v>-1.3710709999999999</v>
      </c>
      <c r="J222">
        <v>28.881995</v>
      </c>
      <c r="K222" t="s">
        <v>23</v>
      </c>
      <c r="L222">
        <v>30</v>
      </c>
      <c r="M222">
        <v>15</v>
      </c>
      <c r="N222">
        <v>45</v>
      </c>
      <c r="O222" t="s">
        <v>31</v>
      </c>
      <c r="P222">
        <v>37782</v>
      </c>
      <c r="Q222">
        <v>37782</v>
      </c>
    </row>
    <row r="223" spans="1:17" x14ac:dyDescent="0.3">
      <c r="A223">
        <v>1222</v>
      </c>
      <c r="B223">
        <v>121</v>
      </c>
      <c r="C223" t="s">
        <v>17</v>
      </c>
      <c r="D223" t="s">
        <v>39</v>
      </c>
      <c r="E223" t="s">
        <v>29</v>
      </c>
      <c r="F223" t="s">
        <v>45</v>
      </c>
      <c r="G223" t="s">
        <v>155</v>
      </c>
      <c r="H223" t="s">
        <v>175</v>
      </c>
      <c r="I223">
        <v>3.039876</v>
      </c>
      <c r="J223">
        <v>29.532841000000001</v>
      </c>
      <c r="K223" t="s">
        <v>37</v>
      </c>
      <c r="L223">
        <v>500</v>
      </c>
      <c r="M223">
        <v>100</v>
      </c>
      <c r="N223">
        <v>600</v>
      </c>
      <c r="O223" t="s">
        <v>41</v>
      </c>
      <c r="P223">
        <v>28454</v>
      </c>
      <c r="Q223">
        <v>28454</v>
      </c>
    </row>
    <row r="224" spans="1:17" x14ac:dyDescent="0.3">
      <c r="A224">
        <v>1223</v>
      </c>
      <c r="B224">
        <v>180</v>
      </c>
      <c r="C224" t="s">
        <v>17</v>
      </c>
      <c r="D224" t="s">
        <v>33</v>
      </c>
      <c r="E224" t="s">
        <v>19</v>
      </c>
      <c r="F224" t="s">
        <v>45</v>
      </c>
      <c r="G224" t="s">
        <v>155</v>
      </c>
      <c r="H224" t="s">
        <v>159</v>
      </c>
      <c r="I224">
        <v>-2.4680599999999999</v>
      </c>
      <c r="J224">
        <v>28.82028</v>
      </c>
      <c r="K224" t="s">
        <v>37</v>
      </c>
      <c r="L224">
        <v>360</v>
      </c>
      <c r="M224">
        <v>240</v>
      </c>
      <c r="N224">
        <v>600</v>
      </c>
      <c r="O224" t="s">
        <v>41</v>
      </c>
      <c r="P224">
        <v>23838</v>
      </c>
      <c r="Q224">
        <v>23838</v>
      </c>
    </row>
    <row r="225" spans="1:17" x14ac:dyDescent="0.3">
      <c r="A225">
        <v>1224</v>
      </c>
      <c r="B225">
        <v>180</v>
      </c>
      <c r="C225" t="s">
        <v>17</v>
      </c>
      <c r="D225" t="s">
        <v>28</v>
      </c>
      <c r="E225" t="s">
        <v>29</v>
      </c>
      <c r="F225" t="s">
        <v>27</v>
      </c>
      <c r="G225" t="s">
        <v>155</v>
      </c>
      <c r="H225" t="s">
        <v>159</v>
      </c>
      <c r="I225">
        <v>-2.4680599999999999</v>
      </c>
      <c r="J225">
        <v>28.82028</v>
      </c>
      <c r="K225" t="s">
        <v>37</v>
      </c>
      <c r="L225">
        <v>300</v>
      </c>
      <c r="M225">
        <v>100</v>
      </c>
      <c r="N225">
        <v>400</v>
      </c>
      <c r="O225" t="s">
        <v>24</v>
      </c>
      <c r="P225">
        <v>11451</v>
      </c>
      <c r="Q225">
        <v>11451</v>
      </c>
    </row>
    <row r="226" spans="1:17" x14ac:dyDescent="0.3">
      <c r="A226">
        <v>1225</v>
      </c>
      <c r="B226">
        <v>180</v>
      </c>
      <c r="C226" t="s">
        <v>17</v>
      </c>
      <c r="D226" t="s">
        <v>39</v>
      </c>
      <c r="E226" t="s">
        <v>29</v>
      </c>
      <c r="F226" t="s">
        <v>45</v>
      </c>
      <c r="G226" t="s">
        <v>155</v>
      </c>
      <c r="H226" t="s">
        <v>176</v>
      </c>
      <c r="I226">
        <v>-10.716995000000001</v>
      </c>
      <c r="J226">
        <v>25.466992000000001</v>
      </c>
      <c r="K226" t="s">
        <v>37</v>
      </c>
      <c r="L226">
        <v>30</v>
      </c>
      <c r="M226">
        <v>10</v>
      </c>
      <c r="N226">
        <v>40</v>
      </c>
      <c r="O226" t="s">
        <v>31</v>
      </c>
      <c r="P226">
        <v>39130.5</v>
      </c>
      <c r="Q226">
        <v>39130.5</v>
      </c>
    </row>
    <row r="227" spans="1:17" x14ac:dyDescent="0.3">
      <c r="A227">
        <v>1226</v>
      </c>
      <c r="B227">
        <v>90</v>
      </c>
      <c r="C227" t="s">
        <v>17</v>
      </c>
      <c r="D227" t="s">
        <v>28</v>
      </c>
      <c r="E227" t="s">
        <v>29</v>
      </c>
      <c r="F227" t="s">
        <v>27</v>
      </c>
      <c r="G227" t="s">
        <v>155</v>
      </c>
      <c r="H227" t="s">
        <v>177</v>
      </c>
      <c r="I227">
        <v>0.69598000000000004</v>
      </c>
      <c r="J227">
        <v>29.5197</v>
      </c>
      <c r="K227" t="s">
        <v>37</v>
      </c>
      <c r="L227">
        <v>120</v>
      </c>
      <c r="M227">
        <v>180</v>
      </c>
      <c r="N227">
        <v>300</v>
      </c>
      <c r="O227" t="s">
        <v>32</v>
      </c>
      <c r="P227">
        <v>45486.5</v>
      </c>
      <c r="Q227">
        <v>45486.5</v>
      </c>
    </row>
    <row r="228" spans="1:17" x14ac:dyDescent="0.3">
      <c r="A228">
        <v>1227</v>
      </c>
      <c r="B228">
        <v>180</v>
      </c>
      <c r="C228" t="s">
        <v>17</v>
      </c>
      <c r="D228" t="s">
        <v>39</v>
      </c>
      <c r="E228" t="s">
        <v>29</v>
      </c>
      <c r="F228" t="s">
        <v>27</v>
      </c>
      <c r="G228" t="s">
        <v>155</v>
      </c>
      <c r="H228" t="s">
        <v>177</v>
      </c>
      <c r="I228">
        <v>0.69598000000000004</v>
      </c>
      <c r="J228">
        <v>29.5197</v>
      </c>
      <c r="K228" t="s">
        <v>37</v>
      </c>
      <c r="L228">
        <v>40</v>
      </c>
      <c r="M228">
        <v>20</v>
      </c>
      <c r="N228">
        <v>60</v>
      </c>
      <c r="O228" t="s">
        <v>31</v>
      </c>
      <c r="P228">
        <v>34981.24</v>
      </c>
      <c r="Q228">
        <v>34981.24</v>
      </c>
    </row>
    <row r="229" spans="1:17" x14ac:dyDescent="0.3">
      <c r="A229">
        <v>1228</v>
      </c>
      <c r="B229">
        <v>180</v>
      </c>
      <c r="C229" t="s">
        <v>17</v>
      </c>
      <c r="D229" t="s">
        <v>39</v>
      </c>
      <c r="E229" t="s">
        <v>29</v>
      </c>
      <c r="F229" t="s">
        <v>45</v>
      </c>
      <c r="G229" t="s">
        <v>155</v>
      </c>
      <c r="H229" t="s">
        <v>158</v>
      </c>
      <c r="I229">
        <v>1.56667</v>
      </c>
      <c r="J229">
        <v>30.25</v>
      </c>
      <c r="K229" t="s">
        <v>37</v>
      </c>
      <c r="L229">
        <v>50</v>
      </c>
      <c r="M229">
        <v>30</v>
      </c>
      <c r="N229">
        <v>80</v>
      </c>
      <c r="O229" t="s">
        <v>31</v>
      </c>
      <c r="P229">
        <v>37528.65</v>
      </c>
      <c r="Q229">
        <v>37528.65</v>
      </c>
    </row>
    <row r="230" spans="1:17" x14ac:dyDescent="0.3">
      <c r="A230">
        <v>1229</v>
      </c>
      <c r="B230">
        <v>180</v>
      </c>
      <c r="C230" t="s">
        <v>17</v>
      </c>
      <c r="D230" t="s">
        <v>39</v>
      </c>
      <c r="E230" t="s">
        <v>29</v>
      </c>
      <c r="F230" t="s">
        <v>45</v>
      </c>
      <c r="G230" t="s">
        <v>155</v>
      </c>
      <c r="H230" t="s">
        <v>178</v>
      </c>
      <c r="I230">
        <v>1.833062</v>
      </c>
      <c r="J230">
        <v>29.498076999999999</v>
      </c>
      <c r="K230" t="s">
        <v>23</v>
      </c>
      <c r="L230">
        <v>80</v>
      </c>
      <c r="M230">
        <v>40</v>
      </c>
      <c r="N230">
        <v>120</v>
      </c>
      <c r="O230" t="s">
        <v>31</v>
      </c>
      <c r="P230">
        <v>49336</v>
      </c>
      <c r="Q230">
        <v>49336</v>
      </c>
    </row>
    <row r="231" spans="1:17" x14ac:dyDescent="0.3">
      <c r="A231">
        <v>1230</v>
      </c>
      <c r="B231">
        <v>231</v>
      </c>
      <c r="C231" t="s">
        <v>25</v>
      </c>
      <c r="D231" t="s">
        <v>28</v>
      </c>
      <c r="E231" t="s">
        <v>29</v>
      </c>
      <c r="F231" t="s">
        <v>45</v>
      </c>
      <c r="G231" t="s">
        <v>155</v>
      </c>
      <c r="H231" t="s">
        <v>178</v>
      </c>
      <c r="I231">
        <v>1.833062</v>
      </c>
      <c r="J231">
        <v>29.498076999999999</v>
      </c>
      <c r="K231" t="s">
        <v>23</v>
      </c>
      <c r="L231">
        <v>100</v>
      </c>
      <c r="M231">
        <v>500</v>
      </c>
      <c r="N231">
        <v>600</v>
      </c>
      <c r="O231" t="s">
        <v>24</v>
      </c>
      <c r="P231">
        <v>35995</v>
      </c>
      <c r="Q231">
        <v>35995</v>
      </c>
    </row>
    <row r="232" spans="1:17" x14ac:dyDescent="0.3">
      <c r="A232">
        <v>1231</v>
      </c>
      <c r="B232">
        <v>18</v>
      </c>
      <c r="C232" t="s">
        <v>48</v>
      </c>
      <c r="D232" t="s">
        <v>28</v>
      </c>
      <c r="E232" t="s">
        <v>29</v>
      </c>
      <c r="F232" t="s">
        <v>27</v>
      </c>
      <c r="G232" t="s">
        <v>155</v>
      </c>
      <c r="H232" t="s">
        <v>158</v>
      </c>
      <c r="I232">
        <v>1.56667</v>
      </c>
      <c r="J232">
        <v>30.25</v>
      </c>
      <c r="K232" t="s">
        <v>37</v>
      </c>
      <c r="L232">
        <v>500</v>
      </c>
      <c r="M232">
        <v>300</v>
      </c>
      <c r="N232">
        <v>800</v>
      </c>
      <c r="O232" t="s">
        <v>24</v>
      </c>
      <c r="P232">
        <v>48500</v>
      </c>
      <c r="Q232">
        <v>48500</v>
      </c>
    </row>
    <row r="233" spans="1:17" x14ac:dyDescent="0.3">
      <c r="A233">
        <v>1232</v>
      </c>
      <c r="B233">
        <v>91</v>
      </c>
      <c r="C233" t="s">
        <v>17</v>
      </c>
      <c r="D233" t="s">
        <v>39</v>
      </c>
      <c r="E233" t="s">
        <v>29</v>
      </c>
      <c r="F233" t="s">
        <v>45</v>
      </c>
      <c r="G233" t="s">
        <v>155</v>
      </c>
      <c r="H233" t="s">
        <v>179</v>
      </c>
      <c r="I233">
        <v>-2.1602769999999998</v>
      </c>
      <c r="J233">
        <v>29.056111000000001</v>
      </c>
      <c r="K233" t="s">
        <v>37</v>
      </c>
      <c r="L233">
        <v>35</v>
      </c>
      <c r="M233">
        <v>25</v>
      </c>
      <c r="N233">
        <v>60</v>
      </c>
      <c r="O233" t="s">
        <v>31</v>
      </c>
      <c r="P233">
        <v>20470</v>
      </c>
      <c r="Q233">
        <v>20470</v>
      </c>
    </row>
    <row r="234" spans="1:17" x14ac:dyDescent="0.3">
      <c r="A234">
        <v>1233</v>
      </c>
      <c r="B234">
        <v>64</v>
      </c>
      <c r="C234" t="s">
        <v>48</v>
      </c>
      <c r="D234" t="s">
        <v>28</v>
      </c>
      <c r="E234" t="s">
        <v>29</v>
      </c>
      <c r="F234" t="s">
        <v>27</v>
      </c>
      <c r="G234" t="s">
        <v>155</v>
      </c>
      <c r="H234" t="s">
        <v>161</v>
      </c>
      <c r="I234">
        <v>-2.3088880000000001</v>
      </c>
      <c r="J234">
        <v>28.808610999999999</v>
      </c>
      <c r="K234" t="s">
        <v>37</v>
      </c>
      <c r="L234">
        <v>150</v>
      </c>
      <c r="M234">
        <v>30</v>
      </c>
      <c r="N234">
        <v>180</v>
      </c>
      <c r="O234" t="s">
        <v>35</v>
      </c>
      <c r="P234">
        <v>18700</v>
      </c>
      <c r="Q234">
        <v>18700</v>
      </c>
    </row>
    <row r="235" spans="1:17" x14ac:dyDescent="0.3">
      <c r="A235">
        <v>1234</v>
      </c>
      <c r="B235">
        <v>110</v>
      </c>
      <c r="C235" t="s">
        <v>17</v>
      </c>
      <c r="D235" t="s">
        <v>39</v>
      </c>
      <c r="E235" t="s">
        <v>29</v>
      </c>
      <c r="F235" t="s">
        <v>27</v>
      </c>
      <c r="G235" t="s">
        <v>155</v>
      </c>
      <c r="H235" t="s">
        <v>180</v>
      </c>
      <c r="I235">
        <v>-3.05</v>
      </c>
      <c r="J235">
        <v>28.433333000000001</v>
      </c>
      <c r="K235" t="s">
        <v>37</v>
      </c>
      <c r="L235">
        <v>100</v>
      </c>
      <c r="M235">
        <v>60</v>
      </c>
      <c r="N235">
        <v>160</v>
      </c>
      <c r="O235" t="s">
        <v>31</v>
      </c>
      <c r="P235">
        <v>36615</v>
      </c>
      <c r="Q235">
        <v>36615</v>
      </c>
    </row>
    <row r="236" spans="1:17" x14ac:dyDescent="0.3">
      <c r="A236">
        <v>1235</v>
      </c>
      <c r="B236">
        <v>180</v>
      </c>
      <c r="C236" t="s">
        <v>17</v>
      </c>
      <c r="D236" t="s">
        <v>55</v>
      </c>
      <c r="E236" t="s">
        <v>181</v>
      </c>
      <c r="F236" t="s">
        <v>45</v>
      </c>
      <c r="G236" t="s">
        <v>155</v>
      </c>
      <c r="H236" t="s">
        <v>167</v>
      </c>
      <c r="I236">
        <v>-1.6882539999999999</v>
      </c>
      <c r="J236">
        <v>29.237154</v>
      </c>
      <c r="K236" t="s">
        <v>37</v>
      </c>
      <c r="L236">
        <v>5000</v>
      </c>
      <c r="M236">
        <v>3000</v>
      </c>
      <c r="N236">
        <v>8000</v>
      </c>
      <c r="O236" t="s">
        <v>38</v>
      </c>
      <c r="P236">
        <v>50000</v>
      </c>
      <c r="Q236">
        <v>50000</v>
      </c>
    </row>
    <row r="237" spans="1:17" x14ac:dyDescent="0.3">
      <c r="A237">
        <v>1236</v>
      </c>
      <c r="B237">
        <v>283</v>
      </c>
      <c r="C237" t="s">
        <v>25</v>
      </c>
      <c r="D237" t="s">
        <v>39</v>
      </c>
      <c r="E237" t="s">
        <v>29</v>
      </c>
      <c r="F237" t="s">
        <v>45</v>
      </c>
      <c r="G237" t="s">
        <v>155</v>
      </c>
      <c r="H237" t="s">
        <v>165</v>
      </c>
      <c r="I237">
        <v>2.7932579999999998</v>
      </c>
      <c r="J237">
        <v>24.728705000000001</v>
      </c>
      <c r="K237" t="s">
        <v>37</v>
      </c>
      <c r="L237">
        <v>100</v>
      </c>
      <c r="M237">
        <v>50</v>
      </c>
      <c r="N237">
        <v>150</v>
      </c>
      <c r="O237" t="s">
        <v>40</v>
      </c>
      <c r="P237">
        <v>49125</v>
      </c>
      <c r="Q237">
        <v>49125</v>
      </c>
    </row>
    <row r="238" spans="1:17" x14ac:dyDescent="0.3">
      <c r="A238">
        <v>1237</v>
      </c>
      <c r="B238">
        <v>180</v>
      </c>
      <c r="C238" t="s">
        <v>17</v>
      </c>
      <c r="D238" t="s">
        <v>39</v>
      </c>
      <c r="E238" t="s">
        <v>29</v>
      </c>
      <c r="F238" t="s">
        <v>45</v>
      </c>
      <c r="G238" t="s">
        <v>155</v>
      </c>
      <c r="H238" t="s">
        <v>169</v>
      </c>
      <c r="I238">
        <v>-3.0852219999999999</v>
      </c>
      <c r="J238">
        <v>29.079170999999999</v>
      </c>
      <c r="K238" t="s">
        <v>37</v>
      </c>
      <c r="L238">
        <v>60</v>
      </c>
      <c r="M238">
        <v>20</v>
      </c>
      <c r="N238">
        <v>80</v>
      </c>
      <c r="O238" t="s">
        <v>31</v>
      </c>
      <c r="P238">
        <v>13361</v>
      </c>
      <c r="Q238">
        <v>13361</v>
      </c>
    </row>
    <row r="239" spans="1:17" x14ac:dyDescent="0.3">
      <c r="A239">
        <v>1238</v>
      </c>
      <c r="B239">
        <v>180</v>
      </c>
      <c r="C239" t="s">
        <v>17</v>
      </c>
      <c r="D239" t="s">
        <v>28</v>
      </c>
      <c r="E239" t="s">
        <v>29</v>
      </c>
      <c r="F239" t="s">
        <v>45</v>
      </c>
      <c r="G239" t="s">
        <v>155</v>
      </c>
      <c r="H239" t="s">
        <v>169</v>
      </c>
      <c r="I239">
        <v>-3.0852219999999999</v>
      </c>
      <c r="J239">
        <v>29.079170999999999</v>
      </c>
      <c r="K239" t="s">
        <v>37</v>
      </c>
      <c r="L239">
        <v>180</v>
      </c>
      <c r="M239">
        <v>70</v>
      </c>
      <c r="N239">
        <v>250</v>
      </c>
      <c r="O239" t="s">
        <v>38</v>
      </c>
      <c r="P239">
        <v>25100</v>
      </c>
      <c r="Q239">
        <v>25100</v>
      </c>
    </row>
    <row r="240" spans="1:17" x14ac:dyDescent="0.3">
      <c r="A240">
        <v>1239</v>
      </c>
      <c r="B240">
        <v>61</v>
      </c>
      <c r="C240" t="s">
        <v>48</v>
      </c>
      <c r="D240" t="s">
        <v>28</v>
      </c>
      <c r="E240" t="s">
        <v>29</v>
      </c>
      <c r="F240" t="s">
        <v>27</v>
      </c>
      <c r="G240" t="s">
        <v>155</v>
      </c>
      <c r="H240" t="s">
        <v>182</v>
      </c>
      <c r="I240">
        <v>-2.6333329999999999</v>
      </c>
      <c r="J240">
        <v>28.666665999999999</v>
      </c>
      <c r="K240" t="s">
        <v>37</v>
      </c>
      <c r="L240">
        <v>300</v>
      </c>
      <c r="M240">
        <v>400</v>
      </c>
      <c r="N240">
        <v>700</v>
      </c>
      <c r="O240" t="s">
        <v>24</v>
      </c>
      <c r="P240">
        <v>8944</v>
      </c>
      <c r="Q240">
        <v>8944</v>
      </c>
    </row>
    <row r="241" spans="1:17" x14ac:dyDescent="0.3">
      <c r="A241">
        <v>1240</v>
      </c>
      <c r="B241">
        <v>180</v>
      </c>
      <c r="C241" t="s">
        <v>17</v>
      </c>
      <c r="D241" t="s">
        <v>28</v>
      </c>
      <c r="E241" t="s">
        <v>29</v>
      </c>
      <c r="F241" t="s">
        <v>45</v>
      </c>
      <c r="G241" t="s">
        <v>155</v>
      </c>
      <c r="H241" t="s">
        <v>183</v>
      </c>
      <c r="I241">
        <v>-6.8814219999999997</v>
      </c>
      <c r="J241">
        <v>20.923584999999999</v>
      </c>
      <c r="K241" t="s">
        <v>37</v>
      </c>
      <c r="L241">
        <v>80</v>
      </c>
      <c r="M241">
        <v>40</v>
      </c>
      <c r="N241">
        <v>120</v>
      </c>
      <c r="O241" t="s">
        <v>31</v>
      </c>
      <c r="P241">
        <v>9865</v>
      </c>
      <c r="Q241">
        <v>9865</v>
      </c>
    </row>
    <row r="242" spans="1:17" x14ac:dyDescent="0.3">
      <c r="A242">
        <v>1241</v>
      </c>
      <c r="B242">
        <v>180</v>
      </c>
      <c r="C242" t="s">
        <v>17</v>
      </c>
      <c r="D242" t="s">
        <v>28</v>
      </c>
      <c r="E242" t="s">
        <v>29</v>
      </c>
      <c r="F242" t="s">
        <v>27</v>
      </c>
      <c r="G242" t="s">
        <v>155</v>
      </c>
      <c r="H242" t="s">
        <v>177</v>
      </c>
      <c r="I242">
        <v>0.69598000000000004</v>
      </c>
      <c r="J242">
        <v>29.5197</v>
      </c>
      <c r="K242" t="s">
        <v>37</v>
      </c>
      <c r="L242">
        <v>120</v>
      </c>
      <c r="M242">
        <v>80</v>
      </c>
      <c r="N242">
        <v>200</v>
      </c>
      <c r="O242" t="s">
        <v>38</v>
      </c>
      <c r="P242">
        <v>49965</v>
      </c>
      <c r="Q242">
        <v>49965</v>
      </c>
    </row>
    <row r="243" spans="1:17" x14ac:dyDescent="0.3">
      <c r="A243">
        <v>1242</v>
      </c>
      <c r="B243">
        <v>180</v>
      </c>
      <c r="C243" t="s">
        <v>17</v>
      </c>
      <c r="D243" t="s">
        <v>39</v>
      </c>
      <c r="E243" t="s">
        <v>29</v>
      </c>
      <c r="F243" t="s">
        <v>45</v>
      </c>
      <c r="G243" t="s">
        <v>155</v>
      </c>
      <c r="H243" t="s">
        <v>159</v>
      </c>
      <c r="I243">
        <v>-2.4680599999999999</v>
      </c>
      <c r="J243">
        <v>28.82028</v>
      </c>
      <c r="K243" t="s">
        <v>37</v>
      </c>
      <c r="L243">
        <v>80</v>
      </c>
      <c r="M243">
        <v>40</v>
      </c>
      <c r="N243">
        <v>120</v>
      </c>
      <c r="O243" t="s">
        <v>31</v>
      </c>
      <c r="P243">
        <v>6929</v>
      </c>
      <c r="Q243">
        <v>6929</v>
      </c>
    </row>
    <row r="244" spans="1:17" x14ac:dyDescent="0.3">
      <c r="A244">
        <v>1243</v>
      </c>
      <c r="B244">
        <v>286</v>
      </c>
      <c r="C244" t="s">
        <v>25</v>
      </c>
      <c r="D244" t="s">
        <v>18</v>
      </c>
      <c r="E244" t="s">
        <v>19</v>
      </c>
      <c r="F244" t="s">
        <v>30</v>
      </c>
      <c r="G244" t="s">
        <v>21</v>
      </c>
      <c r="H244" t="s">
        <v>22</v>
      </c>
      <c r="I244">
        <v>15.430638999999999</v>
      </c>
      <c r="J244">
        <v>-4.5404850000000003</v>
      </c>
      <c r="K244" t="s">
        <v>23</v>
      </c>
      <c r="L244">
        <v>12691</v>
      </c>
      <c r="M244">
        <v>47535</v>
      </c>
      <c r="N244">
        <v>60226</v>
      </c>
      <c r="O244" t="s">
        <v>24</v>
      </c>
      <c r="P244">
        <v>41206.269999999997</v>
      </c>
      <c r="Q244">
        <v>41206.269999999997</v>
      </c>
    </row>
    <row r="245" spans="1:17" x14ac:dyDescent="0.3">
      <c r="A245">
        <v>1244</v>
      </c>
      <c r="B245">
        <v>25</v>
      </c>
      <c r="C245" t="s">
        <v>48</v>
      </c>
      <c r="D245" t="s">
        <v>28</v>
      </c>
      <c r="E245" t="s">
        <v>29</v>
      </c>
      <c r="F245" t="s">
        <v>45</v>
      </c>
      <c r="G245" t="s">
        <v>155</v>
      </c>
      <c r="H245" t="s">
        <v>184</v>
      </c>
      <c r="I245">
        <v>-4.3808920000000002</v>
      </c>
      <c r="J245">
        <v>15.323745000000001</v>
      </c>
      <c r="K245" t="s">
        <v>37</v>
      </c>
      <c r="L245">
        <v>180</v>
      </c>
      <c r="M245">
        <v>120</v>
      </c>
      <c r="N245">
        <v>300</v>
      </c>
      <c r="O245" t="s">
        <v>35</v>
      </c>
      <c r="P245">
        <v>49485</v>
      </c>
      <c r="Q245">
        <v>49485</v>
      </c>
    </row>
    <row r="246" spans="1:17" x14ac:dyDescent="0.3">
      <c r="A246">
        <v>1245</v>
      </c>
      <c r="B246">
        <v>84</v>
      </c>
      <c r="C246" t="s">
        <v>48</v>
      </c>
      <c r="D246" t="s">
        <v>28</v>
      </c>
      <c r="E246" t="s">
        <v>29</v>
      </c>
      <c r="F246" t="s">
        <v>45</v>
      </c>
      <c r="G246" t="s">
        <v>155</v>
      </c>
      <c r="H246" t="s">
        <v>162</v>
      </c>
      <c r="I246">
        <v>-2.7</v>
      </c>
      <c r="J246">
        <v>27.333333</v>
      </c>
      <c r="K246" t="s">
        <v>37</v>
      </c>
      <c r="L246">
        <v>100</v>
      </c>
      <c r="M246">
        <v>300</v>
      </c>
      <c r="N246">
        <v>400</v>
      </c>
      <c r="O246" t="s">
        <v>24</v>
      </c>
      <c r="P246">
        <v>20382</v>
      </c>
      <c r="Q246">
        <v>20382</v>
      </c>
    </row>
    <row r="247" spans="1:17" x14ac:dyDescent="0.3">
      <c r="A247">
        <v>1246</v>
      </c>
      <c r="B247">
        <v>175</v>
      </c>
      <c r="C247" t="s">
        <v>17</v>
      </c>
      <c r="D247" t="s">
        <v>28</v>
      </c>
      <c r="E247" t="s">
        <v>29</v>
      </c>
      <c r="F247" t="s">
        <v>45</v>
      </c>
      <c r="G247" t="s">
        <v>155</v>
      </c>
      <c r="H247" t="s">
        <v>156</v>
      </c>
      <c r="I247">
        <v>-4.3224470000000004</v>
      </c>
      <c r="J247">
        <v>15.307045</v>
      </c>
      <c r="K247" t="s">
        <v>37</v>
      </c>
      <c r="L247">
        <v>600</v>
      </c>
      <c r="M247">
        <v>200</v>
      </c>
      <c r="N247">
        <v>800</v>
      </c>
      <c r="O247" t="s">
        <v>31</v>
      </c>
      <c r="P247">
        <v>7775</v>
      </c>
      <c r="Q247">
        <v>7775</v>
      </c>
    </row>
    <row r="248" spans="1:17" x14ac:dyDescent="0.3">
      <c r="A248">
        <v>1247</v>
      </c>
      <c r="B248">
        <v>180</v>
      </c>
      <c r="C248" t="s">
        <v>17</v>
      </c>
      <c r="D248" t="s">
        <v>28</v>
      </c>
      <c r="E248" t="s">
        <v>29</v>
      </c>
      <c r="F248" t="s">
        <v>45</v>
      </c>
      <c r="G248" t="s">
        <v>155</v>
      </c>
      <c r="H248" t="s">
        <v>156</v>
      </c>
      <c r="I248">
        <v>-4.3224470000000004</v>
      </c>
      <c r="J248">
        <v>15.307045</v>
      </c>
      <c r="K248" t="s">
        <v>37</v>
      </c>
      <c r="L248">
        <v>90</v>
      </c>
      <c r="M248">
        <v>70</v>
      </c>
      <c r="N248">
        <v>160</v>
      </c>
      <c r="O248" t="s">
        <v>41</v>
      </c>
      <c r="P248">
        <v>48900</v>
      </c>
      <c r="Q248">
        <v>48900</v>
      </c>
    </row>
    <row r="249" spans="1:17" x14ac:dyDescent="0.3">
      <c r="A249">
        <v>1248</v>
      </c>
      <c r="B249">
        <v>92</v>
      </c>
      <c r="C249" t="s">
        <v>17</v>
      </c>
      <c r="D249" t="s">
        <v>39</v>
      </c>
      <c r="E249" t="s">
        <v>29</v>
      </c>
      <c r="F249" t="s">
        <v>45</v>
      </c>
      <c r="G249" t="s">
        <v>155</v>
      </c>
      <c r="H249" t="s">
        <v>171</v>
      </c>
      <c r="I249">
        <v>-3.4055870000000001</v>
      </c>
      <c r="J249">
        <v>29.137550999999998</v>
      </c>
      <c r="K249" t="s">
        <v>37</v>
      </c>
      <c r="L249">
        <v>500</v>
      </c>
      <c r="M249">
        <v>200</v>
      </c>
      <c r="N249">
        <v>700</v>
      </c>
      <c r="O249" t="s">
        <v>31</v>
      </c>
      <c r="P249">
        <v>23789</v>
      </c>
      <c r="Q249">
        <v>23789</v>
      </c>
    </row>
    <row r="250" spans="1:17" x14ac:dyDescent="0.3">
      <c r="A250">
        <v>1249</v>
      </c>
      <c r="B250">
        <v>180</v>
      </c>
      <c r="C250" t="s">
        <v>17</v>
      </c>
      <c r="D250" t="s">
        <v>39</v>
      </c>
      <c r="E250" t="s">
        <v>29</v>
      </c>
      <c r="F250" t="s">
        <v>45</v>
      </c>
      <c r="G250" t="s">
        <v>155</v>
      </c>
      <c r="H250" t="s">
        <v>169</v>
      </c>
      <c r="I250">
        <v>-3.0852219999999999</v>
      </c>
      <c r="J250">
        <v>29.079170999999999</v>
      </c>
      <c r="K250" t="s">
        <v>37</v>
      </c>
      <c r="L250">
        <v>600</v>
      </c>
      <c r="M250">
        <v>300</v>
      </c>
      <c r="N250">
        <v>900</v>
      </c>
      <c r="O250" t="s">
        <v>31</v>
      </c>
      <c r="P250">
        <v>21149</v>
      </c>
      <c r="Q250">
        <v>21149</v>
      </c>
    </row>
    <row r="251" spans="1:17" x14ac:dyDescent="0.3">
      <c r="A251">
        <v>1250</v>
      </c>
      <c r="B251">
        <v>180</v>
      </c>
      <c r="C251" t="s">
        <v>17</v>
      </c>
      <c r="D251" t="s">
        <v>28</v>
      </c>
      <c r="E251" t="s">
        <v>29</v>
      </c>
      <c r="F251" t="s">
        <v>45</v>
      </c>
      <c r="G251" t="s">
        <v>155</v>
      </c>
      <c r="H251" t="s">
        <v>159</v>
      </c>
      <c r="I251">
        <v>-2.4680599999999999</v>
      </c>
      <c r="J251">
        <v>28.82028</v>
      </c>
      <c r="K251" t="s">
        <v>37</v>
      </c>
      <c r="L251">
        <v>800</v>
      </c>
      <c r="M251">
        <v>400</v>
      </c>
      <c r="N251">
        <v>1200</v>
      </c>
      <c r="O251" t="s">
        <v>24</v>
      </c>
      <c r="P251">
        <v>43200</v>
      </c>
      <c r="Q251">
        <v>43200</v>
      </c>
    </row>
    <row r="252" spans="1:17" x14ac:dyDescent="0.3">
      <c r="A252">
        <v>1251</v>
      </c>
      <c r="B252">
        <v>180</v>
      </c>
      <c r="C252" t="s">
        <v>17</v>
      </c>
      <c r="D252" t="s">
        <v>28</v>
      </c>
      <c r="E252" t="s">
        <v>29</v>
      </c>
      <c r="F252" t="s">
        <v>45</v>
      </c>
      <c r="G252" t="s">
        <v>155</v>
      </c>
      <c r="H252" t="s">
        <v>159</v>
      </c>
      <c r="I252">
        <v>-2.4680599999999999</v>
      </c>
      <c r="J252">
        <v>28.82028</v>
      </c>
      <c r="K252" t="s">
        <v>37</v>
      </c>
      <c r="L252">
        <v>100</v>
      </c>
      <c r="M252">
        <v>50</v>
      </c>
      <c r="N252">
        <v>150</v>
      </c>
      <c r="O252" t="s">
        <v>26</v>
      </c>
      <c r="P252">
        <v>17850</v>
      </c>
      <c r="Q252">
        <v>17850</v>
      </c>
    </row>
    <row r="253" spans="1:17" x14ac:dyDescent="0.3">
      <c r="A253">
        <v>1252</v>
      </c>
      <c r="B253">
        <v>180</v>
      </c>
      <c r="C253" t="s">
        <v>17</v>
      </c>
      <c r="D253" t="s">
        <v>28</v>
      </c>
      <c r="E253" t="s">
        <v>29</v>
      </c>
      <c r="F253" t="s">
        <v>45</v>
      </c>
      <c r="G253" t="s">
        <v>155</v>
      </c>
      <c r="H253" t="s">
        <v>168</v>
      </c>
      <c r="I253">
        <v>-1.186903</v>
      </c>
      <c r="J253">
        <v>29.446131999999999</v>
      </c>
      <c r="K253" t="s">
        <v>37</v>
      </c>
      <c r="L253">
        <v>400</v>
      </c>
      <c r="M253">
        <v>500</v>
      </c>
      <c r="N253">
        <v>900</v>
      </c>
      <c r="O253" t="s">
        <v>24</v>
      </c>
      <c r="P253">
        <v>23655</v>
      </c>
      <c r="Q253">
        <v>23655</v>
      </c>
    </row>
    <row r="254" spans="1:17" x14ac:dyDescent="0.3">
      <c r="A254">
        <v>1253</v>
      </c>
      <c r="B254">
        <v>180</v>
      </c>
      <c r="C254" t="s">
        <v>17</v>
      </c>
      <c r="D254" t="s">
        <v>39</v>
      </c>
      <c r="E254" t="s">
        <v>29</v>
      </c>
      <c r="F254" t="s">
        <v>45</v>
      </c>
      <c r="G254" t="s">
        <v>155</v>
      </c>
      <c r="H254" t="s">
        <v>167</v>
      </c>
      <c r="I254">
        <v>-1.6882539999999999</v>
      </c>
      <c r="J254">
        <v>29.237154</v>
      </c>
      <c r="K254" t="s">
        <v>37</v>
      </c>
      <c r="L254">
        <v>60</v>
      </c>
      <c r="M254">
        <v>40</v>
      </c>
      <c r="N254">
        <v>100</v>
      </c>
      <c r="O254" t="s">
        <v>31</v>
      </c>
      <c r="P254">
        <v>15879</v>
      </c>
      <c r="Q254">
        <v>15879</v>
      </c>
    </row>
    <row r="255" spans="1:17" x14ac:dyDescent="0.3">
      <c r="A255">
        <v>1254</v>
      </c>
      <c r="B255">
        <v>180</v>
      </c>
      <c r="C255" t="s">
        <v>17</v>
      </c>
      <c r="D255" t="s">
        <v>39</v>
      </c>
      <c r="E255" t="s">
        <v>29</v>
      </c>
      <c r="F255" t="s">
        <v>45</v>
      </c>
      <c r="G255" t="s">
        <v>155</v>
      </c>
      <c r="H255" t="s">
        <v>166</v>
      </c>
      <c r="I255">
        <v>-0.68179999999999996</v>
      </c>
      <c r="J255">
        <v>25.458599</v>
      </c>
      <c r="K255" t="s">
        <v>23</v>
      </c>
      <c r="L255">
        <v>40</v>
      </c>
      <c r="M255">
        <v>20</v>
      </c>
      <c r="N255">
        <v>60</v>
      </c>
      <c r="O255" t="s">
        <v>31</v>
      </c>
      <c r="P255">
        <v>15997</v>
      </c>
      <c r="Q255">
        <v>15997</v>
      </c>
    </row>
    <row r="256" spans="1:17" x14ac:dyDescent="0.3">
      <c r="A256">
        <v>1255</v>
      </c>
      <c r="B256">
        <v>180</v>
      </c>
      <c r="C256" t="s">
        <v>17</v>
      </c>
      <c r="D256" t="s">
        <v>97</v>
      </c>
      <c r="E256" t="s">
        <v>29</v>
      </c>
      <c r="F256" t="s">
        <v>45</v>
      </c>
      <c r="G256" t="s">
        <v>155</v>
      </c>
      <c r="H256" t="s">
        <v>168</v>
      </c>
      <c r="I256">
        <v>-1.186903</v>
      </c>
      <c r="J256">
        <v>29.446131999999999</v>
      </c>
      <c r="K256" t="s">
        <v>23</v>
      </c>
      <c r="L256">
        <v>90</v>
      </c>
      <c r="M256">
        <v>30</v>
      </c>
      <c r="N256">
        <v>120</v>
      </c>
      <c r="O256" t="s">
        <v>41</v>
      </c>
      <c r="P256">
        <v>11636</v>
      </c>
      <c r="Q256">
        <v>11636</v>
      </c>
    </row>
    <row r="257" spans="1:17" x14ac:dyDescent="0.3">
      <c r="A257">
        <v>1256</v>
      </c>
      <c r="B257">
        <v>180</v>
      </c>
      <c r="C257" t="s">
        <v>17</v>
      </c>
      <c r="D257" t="s">
        <v>18</v>
      </c>
      <c r="E257" t="s">
        <v>29</v>
      </c>
      <c r="F257" t="s">
        <v>45</v>
      </c>
      <c r="G257" t="s">
        <v>155</v>
      </c>
      <c r="H257" t="s">
        <v>171</v>
      </c>
      <c r="I257">
        <v>-3.4055870000000001</v>
      </c>
      <c r="J257">
        <v>29.137550999999998</v>
      </c>
      <c r="K257" t="s">
        <v>37</v>
      </c>
      <c r="L257">
        <v>400</v>
      </c>
      <c r="M257">
        <v>200</v>
      </c>
      <c r="N257">
        <v>600</v>
      </c>
      <c r="O257" t="s">
        <v>41</v>
      </c>
      <c r="P257">
        <v>40351</v>
      </c>
      <c r="Q257">
        <v>40351</v>
      </c>
    </row>
    <row r="258" spans="1:17" x14ac:dyDescent="0.3">
      <c r="A258">
        <v>1257</v>
      </c>
      <c r="B258">
        <v>87</v>
      </c>
      <c r="C258" t="s">
        <v>48</v>
      </c>
      <c r="D258" t="s">
        <v>28</v>
      </c>
      <c r="E258" t="s">
        <v>29</v>
      </c>
      <c r="F258" t="s">
        <v>45</v>
      </c>
      <c r="G258" t="s">
        <v>155</v>
      </c>
      <c r="H258" t="s">
        <v>159</v>
      </c>
      <c r="I258">
        <v>-2.4680599999999999</v>
      </c>
      <c r="J258">
        <v>28.82028</v>
      </c>
      <c r="K258" t="s">
        <v>37</v>
      </c>
      <c r="L258">
        <v>400</v>
      </c>
      <c r="M258">
        <v>500</v>
      </c>
      <c r="N258">
        <v>900</v>
      </c>
      <c r="O258" t="s">
        <v>24</v>
      </c>
      <c r="P258">
        <v>37950</v>
      </c>
      <c r="Q258">
        <v>37950</v>
      </c>
    </row>
    <row r="259" spans="1:17" x14ac:dyDescent="0.3">
      <c r="A259">
        <v>1258</v>
      </c>
      <c r="B259">
        <v>112</v>
      </c>
      <c r="C259" t="s">
        <v>17</v>
      </c>
      <c r="D259" t="s">
        <v>28</v>
      </c>
      <c r="E259" t="s">
        <v>29</v>
      </c>
      <c r="F259" t="s">
        <v>45</v>
      </c>
      <c r="G259" t="s">
        <v>155</v>
      </c>
      <c r="H259" t="s">
        <v>178</v>
      </c>
      <c r="I259">
        <v>1.833062</v>
      </c>
      <c r="J259">
        <v>29.498076999999999</v>
      </c>
      <c r="K259" t="s">
        <v>37</v>
      </c>
      <c r="L259">
        <v>60</v>
      </c>
      <c r="M259">
        <v>20</v>
      </c>
      <c r="N259">
        <v>80</v>
      </c>
      <c r="O259" t="s">
        <v>41</v>
      </c>
      <c r="P259">
        <v>10969</v>
      </c>
      <c r="Q259">
        <v>10969</v>
      </c>
    </row>
    <row r="260" spans="1:17" x14ac:dyDescent="0.3">
      <c r="A260">
        <v>1259</v>
      </c>
      <c r="B260">
        <v>85</v>
      </c>
      <c r="C260" t="s">
        <v>48</v>
      </c>
      <c r="D260" t="s">
        <v>28</v>
      </c>
      <c r="E260" t="s">
        <v>29</v>
      </c>
      <c r="F260" t="s">
        <v>45</v>
      </c>
      <c r="G260" t="s">
        <v>155</v>
      </c>
      <c r="H260" t="s">
        <v>156</v>
      </c>
      <c r="I260">
        <v>-4.3224470000000004</v>
      </c>
      <c r="J260">
        <v>15.307045</v>
      </c>
      <c r="K260" t="s">
        <v>37</v>
      </c>
      <c r="L260">
        <v>400</v>
      </c>
      <c r="M260">
        <v>400</v>
      </c>
      <c r="N260">
        <v>800</v>
      </c>
      <c r="O260" t="s">
        <v>41</v>
      </c>
      <c r="P260">
        <v>14420</v>
      </c>
      <c r="Q260">
        <v>14420</v>
      </c>
    </row>
    <row r="261" spans="1:17" x14ac:dyDescent="0.3">
      <c r="A261">
        <v>1260</v>
      </c>
      <c r="B261">
        <v>132</v>
      </c>
      <c r="C261" t="s">
        <v>17</v>
      </c>
      <c r="D261" t="s">
        <v>55</v>
      </c>
      <c r="E261" t="s">
        <v>29</v>
      </c>
      <c r="F261" t="s">
        <v>45</v>
      </c>
      <c r="G261" t="s">
        <v>155</v>
      </c>
      <c r="H261" t="s">
        <v>185</v>
      </c>
      <c r="I261">
        <v>1.35</v>
      </c>
      <c r="J261">
        <v>29.05</v>
      </c>
      <c r="K261" t="s">
        <v>23</v>
      </c>
      <c r="L261">
        <v>50</v>
      </c>
      <c r="M261">
        <v>350</v>
      </c>
      <c r="N261">
        <v>400</v>
      </c>
      <c r="O261" t="s">
        <v>41</v>
      </c>
      <c r="P261">
        <v>19950</v>
      </c>
      <c r="Q261">
        <v>19950</v>
      </c>
    </row>
    <row r="262" spans="1:17" x14ac:dyDescent="0.3">
      <c r="A262">
        <v>1261</v>
      </c>
      <c r="B262">
        <v>48</v>
      </c>
      <c r="C262" t="s">
        <v>48</v>
      </c>
      <c r="D262" t="s">
        <v>39</v>
      </c>
      <c r="E262" t="s">
        <v>29</v>
      </c>
      <c r="F262" t="s">
        <v>45</v>
      </c>
      <c r="G262" t="s">
        <v>155</v>
      </c>
      <c r="H262" t="s">
        <v>166</v>
      </c>
      <c r="I262">
        <v>-1.4303170000000001</v>
      </c>
      <c r="J262">
        <v>28.074895000000001</v>
      </c>
      <c r="K262" t="s">
        <v>23</v>
      </c>
      <c r="L262">
        <v>40</v>
      </c>
      <c r="M262">
        <v>20</v>
      </c>
      <c r="N262">
        <v>60</v>
      </c>
      <c r="O262" t="s">
        <v>31</v>
      </c>
      <c r="P262">
        <v>8675</v>
      </c>
      <c r="Q262">
        <v>8675</v>
      </c>
    </row>
    <row r="263" spans="1:17" x14ac:dyDescent="0.3">
      <c r="A263">
        <v>1262</v>
      </c>
      <c r="B263">
        <v>185</v>
      </c>
      <c r="C263" t="s">
        <v>25</v>
      </c>
      <c r="D263" t="s">
        <v>28</v>
      </c>
      <c r="E263" t="s">
        <v>29</v>
      </c>
      <c r="F263" t="s">
        <v>45</v>
      </c>
      <c r="G263" t="s">
        <v>155</v>
      </c>
      <c r="H263" t="s">
        <v>186</v>
      </c>
      <c r="I263">
        <v>-3.0852219999999999</v>
      </c>
      <c r="J263">
        <v>29.079170999999999</v>
      </c>
      <c r="K263" t="s">
        <v>23</v>
      </c>
      <c r="L263">
        <v>80</v>
      </c>
      <c r="M263">
        <v>40</v>
      </c>
      <c r="N263">
        <v>120</v>
      </c>
      <c r="O263" t="s">
        <v>31</v>
      </c>
      <c r="P263">
        <v>36025</v>
      </c>
      <c r="Q263">
        <v>36025</v>
      </c>
    </row>
    <row r="264" spans="1:17" x14ac:dyDescent="0.3">
      <c r="A264">
        <v>1263</v>
      </c>
      <c r="B264">
        <v>50</v>
      </c>
      <c r="C264" t="s">
        <v>48</v>
      </c>
      <c r="D264" t="s">
        <v>28</v>
      </c>
      <c r="E264" t="s">
        <v>29</v>
      </c>
      <c r="F264" t="s">
        <v>45</v>
      </c>
      <c r="G264" t="s">
        <v>155</v>
      </c>
      <c r="H264" t="s">
        <v>183</v>
      </c>
      <c r="I264">
        <v>-2.5061559999999998</v>
      </c>
      <c r="J264">
        <v>28.861830000000001</v>
      </c>
      <c r="K264" t="s">
        <v>23</v>
      </c>
      <c r="L264">
        <v>110</v>
      </c>
      <c r="M264">
        <v>50</v>
      </c>
      <c r="N264">
        <v>160</v>
      </c>
      <c r="O264" t="s">
        <v>41</v>
      </c>
      <c r="P264">
        <v>9865</v>
      </c>
      <c r="Q264">
        <v>9865</v>
      </c>
    </row>
    <row r="265" spans="1:17" x14ac:dyDescent="0.3">
      <c r="A265">
        <v>1264</v>
      </c>
      <c r="B265">
        <v>81</v>
      </c>
      <c r="C265" t="s">
        <v>48</v>
      </c>
      <c r="D265" t="s">
        <v>28</v>
      </c>
      <c r="E265" t="s">
        <v>29</v>
      </c>
      <c r="F265" t="s">
        <v>45</v>
      </c>
      <c r="G265" t="s">
        <v>155</v>
      </c>
      <c r="H265" t="s">
        <v>187</v>
      </c>
      <c r="I265">
        <v>-0.33333000000000002</v>
      </c>
      <c r="J265">
        <v>28.116669999999999</v>
      </c>
      <c r="K265" t="s">
        <v>37</v>
      </c>
      <c r="L265">
        <v>60</v>
      </c>
      <c r="M265">
        <v>740</v>
      </c>
      <c r="N265">
        <v>800</v>
      </c>
      <c r="O265" t="s">
        <v>26</v>
      </c>
      <c r="P265">
        <v>19210</v>
      </c>
      <c r="Q265">
        <v>19210</v>
      </c>
    </row>
    <row r="266" spans="1:17" x14ac:dyDescent="0.3">
      <c r="A266">
        <v>1265</v>
      </c>
      <c r="B266">
        <v>174</v>
      </c>
      <c r="C266" t="s">
        <v>17</v>
      </c>
      <c r="D266" t="s">
        <v>28</v>
      </c>
      <c r="E266" t="s">
        <v>29</v>
      </c>
      <c r="F266" t="s">
        <v>45</v>
      </c>
      <c r="G266" t="s">
        <v>155</v>
      </c>
      <c r="H266" t="s">
        <v>188</v>
      </c>
      <c r="I266">
        <v>3.9074170000000001</v>
      </c>
      <c r="J266">
        <v>28.375775999999998</v>
      </c>
      <c r="K266" t="s">
        <v>37</v>
      </c>
      <c r="L266">
        <v>50</v>
      </c>
      <c r="M266">
        <v>550</v>
      </c>
      <c r="N266">
        <v>600</v>
      </c>
      <c r="O266" t="s">
        <v>26</v>
      </c>
      <c r="P266">
        <v>24139</v>
      </c>
      <c r="Q266">
        <v>24139</v>
      </c>
    </row>
    <row r="267" spans="1:17" x14ac:dyDescent="0.3">
      <c r="A267">
        <v>1266</v>
      </c>
      <c r="B267">
        <v>217</v>
      </c>
      <c r="C267" t="s">
        <v>25</v>
      </c>
      <c r="D267" t="s">
        <v>28</v>
      </c>
      <c r="E267" t="s">
        <v>29</v>
      </c>
      <c r="F267" t="s">
        <v>45</v>
      </c>
      <c r="G267" t="s">
        <v>155</v>
      </c>
      <c r="H267" t="s">
        <v>157</v>
      </c>
      <c r="I267">
        <v>3.6166700000000001</v>
      </c>
      <c r="J267">
        <v>28.566669999999998</v>
      </c>
      <c r="K267" t="s">
        <v>23</v>
      </c>
      <c r="L267">
        <v>100</v>
      </c>
      <c r="M267">
        <v>1100</v>
      </c>
      <c r="N267">
        <v>1200</v>
      </c>
      <c r="O267" t="s">
        <v>26</v>
      </c>
      <c r="P267">
        <v>31067</v>
      </c>
      <c r="Q267">
        <v>31067</v>
      </c>
    </row>
    <row r="268" spans="1:17" x14ac:dyDescent="0.3">
      <c r="A268">
        <v>1267</v>
      </c>
      <c r="B268">
        <v>177</v>
      </c>
      <c r="C268" t="s">
        <v>17</v>
      </c>
      <c r="D268" t="s">
        <v>28</v>
      </c>
      <c r="E268" t="s">
        <v>29</v>
      </c>
      <c r="F268" t="s">
        <v>45</v>
      </c>
      <c r="G268" t="s">
        <v>155</v>
      </c>
      <c r="H268" t="s">
        <v>189</v>
      </c>
      <c r="I268">
        <v>2.9333300000000002</v>
      </c>
      <c r="J268">
        <v>30.15</v>
      </c>
      <c r="K268" t="s">
        <v>37</v>
      </c>
      <c r="L268">
        <v>73</v>
      </c>
      <c r="M268">
        <v>215</v>
      </c>
      <c r="N268">
        <v>288</v>
      </c>
      <c r="O268" t="s">
        <v>32</v>
      </c>
      <c r="P268">
        <v>29335</v>
      </c>
      <c r="Q268">
        <v>29335</v>
      </c>
    </row>
    <row r="269" spans="1:17" x14ac:dyDescent="0.3">
      <c r="A269">
        <v>1268</v>
      </c>
      <c r="B269">
        <v>191</v>
      </c>
      <c r="C269" t="s">
        <v>25</v>
      </c>
      <c r="D269" t="s">
        <v>55</v>
      </c>
      <c r="E269" t="s">
        <v>181</v>
      </c>
      <c r="F269" t="s">
        <v>45</v>
      </c>
      <c r="G269" t="s">
        <v>155</v>
      </c>
      <c r="H269" t="s">
        <v>157</v>
      </c>
      <c r="I269">
        <v>3.6166700000000001</v>
      </c>
      <c r="J269">
        <v>28.566669999999998</v>
      </c>
      <c r="K269" t="s">
        <v>23</v>
      </c>
      <c r="L269">
        <v>90</v>
      </c>
      <c r="M269">
        <v>60</v>
      </c>
      <c r="N269">
        <v>150</v>
      </c>
      <c r="O269" t="s">
        <v>35</v>
      </c>
      <c r="P269">
        <v>20110</v>
      </c>
      <c r="Q269">
        <v>20110</v>
      </c>
    </row>
    <row r="270" spans="1:17" x14ac:dyDescent="0.3">
      <c r="A270">
        <v>1269</v>
      </c>
      <c r="B270">
        <v>95</v>
      </c>
      <c r="C270" t="s">
        <v>17</v>
      </c>
      <c r="D270" t="s">
        <v>18</v>
      </c>
      <c r="E270" t="s">
        <v>29</v>
      </c>
      <c r="F270" t="s">
        <v>27</v>
      </c>
      <c r="G270" t="s">
        <v>155</v>
      </c>
      <c r="H270" t="s">
        <v>158</v>
      </c>
      <c r="I270">
        <v>1.56667</v>
      </c>
      <c r="J270">
        <v>30.25</v>
      </c>
      <c r="K270" t="s">
        <v>37</v>
      </c>
      <c r="L270">
        <v>156</v>
      </c>
      <c r="M270">
        <v>260</v>
      </c>
      <c r="N270">
        <v>416</v>
      </c>
      <c r="O270" t="s">
        <v>32</v>
      </c>
      <c r="P270">
        <v>12953</v>
      </c>
      <c r="Q270">
        <v>12953</v>
      </c>
    </row>
    <row r="271" spans="1:17" x14ac:dyDescent="0.3">
      <c r="A271">
        <v>1270</v>
      </c>
      <c r="B271">
        <v>70</v>
      </c>
      <c r="C271" t="s">
        <v>48</v>
      </c>
      <c r="D271" t="s">
        <v>28</v>
      </c>
      <c r="E271" t="s">
        <v>29</v>
      </c>
      <c r="F271" t="s">
        <v>45</v>
      </c>
      <c r="G271" t="s">
        <v>155</v>
      </c>
      <c r="H271" t="s">
        <v>167</v>
      </c>
      <c r="I271">
        <v>-1.6882539999999999</v>
      </c>
      <c r="J271">
        <v>29.237154</v>
      </c>
      <c r="K271" t="s">
        <v>37</v>
      </c>
      <c r="L271">
        <v>270</v>
      </c>
      <c r="M271">
        <v>80</v>
      </c>
      <c r="N271">
        <v>350</v>
      </c>
      <c r="O271" t="s">
        <v>31</v>
      </c>
      <c r="P271">
        <v>49829</v>
      </c>
      <c r="Q271">
        <v>49829</v>
      </c>
    </row>
    <row r="272" spans="1:17" x14ac:dyDescent="0.3">
      <c r="A272">
        <v>1271</v>
      </c>
      <c r="B272">
        <v>117</v>
      </c>
      <c r="C272" t="s">
        <v>17</v>
      </c>
      <c r="D272" t="s">
        <v>28</v>
      </c>
      <c r="E272" t="s">
        <v>29</v>
      </c>
      <c r="F272" t="s">
        <v>45</v>
      </c>
      <c r="G272" t="s">
        <v>155</v>
      </c>
      <c r="H272" t="s">
        <v>190</v>
      </c>
      <c r="I272">
        <v>1.9152469999999999</v>
      </c>
      <c r="J272">
        <v>30.503844000000001</v>
      </c>
      <c r="K272" t="s">
        <v>23</v>
      </c>
      <c r="L272">
        <v>800</v>
      </c>
      <c r="M272">
        <v>465</v>
      </c>
      <c r="N272">
        <v>1265</v>
      </c>
      <c r="O272" t="s">
        <v>26</v>
      </c>
      <c r="P272">
        <v>12425</v>
      </c>
      <c r="Q272">
        <v>12425</v>
      </c>
    </row>
    <row r="273" spans="1:17" x14ac:dyDescent="0.3">
      <c r="A273">
        <v>1272</v>
      </c>
      <c r="B273">
        <v>470</v>
      </c>
      <c r="C273" t="s">
        <v>25</v>
      </c>
      <c r="D273" t="s">
        <v>39</v>
      </c>
      <c r="E273" t="s">
        <v>29</v>
      </c>
      <c r="F273" t="s">
        <v>45</v>
      </c>
      <c r="G273" t="s">
        <v>155</v>
      </c>
      <c r="H273" t="s">
        <v>190</v>
      </c>
      <c r="I273">
        <v>1.9152469999999999</v>
      </c>
      <c r="J273">
        <v>30.503844000000001</v>
      </c>
      <c r="K273" t="s">
        <v>23</v>
      </c>
      <c r="L273">
        <v>22</v>
      </c>
      <c r="M273">
        <v>78</v>
      </c>
      <c r="N273">
        <v>100</v>
      </c>
      <c r="O273" t="s">
        <v>40</v>
      </c>
      <c r="P273">
        <v>24302</v>
      </c>
      <c r="Q273">
        <v>24302</v>
      </c>
    </row>
    <row r="274" spans="1:17" x14ac:dyDescent="0.3">
      <c r="A274">
        <v>1273</v>
      </c>
      <c r="B274">
        <v>479</v>
      </c>
      <c r="C274" t="s">
        <v>25</v>
      </c>
      <c r="D274" t="s">
        <v>18</v>
      </c>
      <c r="E274" t="s">
        <v>29</v>
      </c>
      <c r="F274" t="s">
        <v>27</v>
      </c>
      <c r="G274" t="s">
        <v>155</v>
      </c>
      <c r="H274" t="s">
        <v>158</v>
      </c>
      <c r="I274">
        <v>1.56667</v>
      </c>
      <c r="J274">
        <v>30.25</v>
      </c>
      <c r="K274" t="s">
        <v>37</v>
      </c>
      <c r="L274">
        <v>20</v>
      </c>
      <c r="M274">
        <v>60</v>
      </c>
      <c r="N274">
        <v>80</v>
      </c>
      <c r="O274" t="s">
        <v>35</v>
      </c>
      <c r="P274">
        <v>11993</v>
      </c>
      <c r="Q274">
        <v>11993</v>
      </c>
    </row>
    <row r="275" spans="1:17" x14ac:dyDescent="0.3">
      <c r="A275">
        <v>1274</v>
      </c>
      <c r="B275">
        <v>138</v>
      </c>
      <c r="C275" t="s">
        <v>17</v>
      </c>
      <c r="D275" t="s">
        <v>39</v>
      </c>
      <c r="E275" t="s">
        <v>29</v>
      </c>
      <c r="F275" t="s">
        <v>45</v>
      </c>
      <c r="G275" t="s">
        <v>155</v>
      </c>
      <c r="H275" t="s">
        <v>191</v>
      </c>
      <c r="I275">
        <v>-5.8958300000000001</v>
      </c>
      <c r="J275">
        <v>22.41778</v>
      </c>
      <c r="K275" t="s">
        <v>23</v>
      </c>
      <c r="L275">
        <v>520</v>
      </c>
      <c r="M275">
        <v>80</v>
      </c>
      <c r="N275">
        <v>600</v>
      </c>
      <c r="O275" t="s">
        <v>31</v>
      </c>
      <c r="P275">
        <v>10990</v>
      </c>
      <c r="Q275">
        <v>10990</v>
      </c>
    </row>
    <row r="276" spans="1:17" x14ac:dyDescent="0.3">
      <c r="A276">
        <v>1275</v>
      </c>
      <c r="B276">
        <v>53</v>
      </c>
      <c r="C276" t="s">
        <v>48</v>
      </c>
      <c r="D276" t="s">
        <v>28</v>
      </c>
      <c r="E276" t="s">
        <v>29</v>
      </c>
      <c r="F276" t="s">
        <v>45</v>
      </c>
      <c r="G276" t="s">
        <v>155</v>
      </c>
      <c r="H276" t="s">
        <v>191</v>
      </c>
      <c r="I276">
        <v>-5.8958300000000001</v>
      </c>
      <c r="J276">
        <v>22.41778</v>
      </c>
      <c r="K276" t="s">
        <v>23</v>
      </c>
      <c r="L276">
        <v>2350</v>
      </c>
      <c r="M276">
        <v>5000</v>
      </c>
      <c r="N276">
        <v>7350</v>
      </c>
      <c r="O276" t="s">
        <v>26</v>
      </c>
      <c r="P276">
        <v>34200</v>
      </c>
      <c r="Q276">
        <v>34200</v>
      </c>
    </row>
    <row r="277" spans="1:17" x14ac:dyDescent="0.3">
      <c r="A277">
        <v>1276</v>
      </c>
      <c r="B277">
        <v>40</v>
      </c>
      <c r="C277" t="s">
        <v>48</v>
      </c>
      <c r="D277" t="s">
        <v>28</v>
      </c>
      <c r="E277" t="s">
        <v>29</v>
      </c>
      <c r="F277" t="s">
        <v>27</v>
      </c>
      <c r="G277" t="s">
        <v>155</v>
      </c>
      <c r="H277" t="s">
        <v>192</v>
      </c>
      <c r="I277">
        <v>-7.1965440000000003</v>
      </c>
      <c r="J277">
        <v>22.397188</v>
      </c>
      <c r="K277" t="s">
        <v>23</v>
      </c>
      <c r="L277">
        <v>700</v>
      </c>
      <c r="M277">
        <v>1800</v>
      </c>
      <c r="N277">
        <v>2500</v>
      </c>
      <c r="O277" t="s">
        <v>26</v>
      </c>
      <c r="P277">
        <v>5869</v>
      </c>
      <c r="Q277">
        <v>5869</v>
      </c>
    </row>
    <row r="278" spans="1:17" x14ac:dyDescent="0.3">
      <c r="A278">
        <v>1277</v>
      </c>
      <c r="B278">
        <v>53</v>
      </c>
      <c r="C278" t="s">
        <v>48</v>
      </c>
      <c r="D278" t="s">
        <v>28</v>
      </c>
      <c r="E278" t="s">
        <v>29</v>
      </c>
      <c r="F278" t="s">
        <v>27</v>
      </c>
      <c r="G278" t="s">
        <v>155</v>
      </c>
      <c r="H278" t="s">
        <v>193</v>
      </c>
      <c r="I278">
        <v>-6.4801500000000001</v>
      </c>
      <c r="J278">
        <v>22.856947999999999</v>
      </c>
      <c r="K278" t="s">
        <v>23</v>
      </c>
      <c r="L278">
        <v>5000</v>
      </c>
      <c r="M278">
        <v>7000</v>
      </c>
      <c r="N278">
        <v>12000</v>
      </c>
      <c r="O278" t="s">
        <v>41</v>
      </c>
      <c r="P278">
        <v>5280</v>
      </c>
      <c r="Q278">
        <v>5280</v>
      </c>
    </row>
    <row r="279" spans="1:17" x14ac:dyDescent="0.3">
      <c r="A279">
        <v>1278</v>
      </c>
      <c r="B279">
        <v>112</v>
      </c>
      <c r="C279" t="s">
        <v>17</v>
      </c>
      <c r="D279" t="s">
        <v>28</v>
      </c>
      <c r="E279" t="s">
        <v>29</v>
      </c>
      <c r="F279" t="s">
        <v>27</v>
      </c>
      <c r="G279" t="s">
        <v>155</v>
      </c>
      <c r="H279" t="s">
        <v>194</v>
      </c>
      <c r="I279">
        <v>-5.8958300000000001</v>
      </c>
      <c r="J279">
        <v>22.41778</v>
      </c>
      <c r="K279" t="s">
        <v>23</v>
      </c>
      <c r="L279">
        <v>2800</v>
      </c>
      <c r="M279">
        <v>450</v>
      </c>
      <c r="N279">
        <v>3250</v>
      </c>
      <c r="O279" t="s">
        <v>24</v>
      </c>
      <c r="P279">
        <v>8378</v>
      </c>
      <c r="Q279">
        <v>8378</v>
      </c>
    </row>
    <row r="280" spans="1:17" x14ac:dyDescent="0.3">
      <c r="A280">
        <v>1279</v>
      </c>
      <c r="B280">
        <v>166</v>
      </c>
      <c r="C280" t="s">
        <v>17</v>
      </c>
      <c r="D280" t="s">
        <v>39</v>
      </c>
      <c r="E280" t="s">
        <v>29</v>
      </c>
      <c r="F280" t="s">
        <v>45</v>
      </c>
      <c r="G280" t="s">
        <v>155</v>
      </c>
      <c r="H280" t="s">
        <v>195</v>
      </c>
      <c r="I280">
        <v>-6.4166699999999999</v>
      </c>
      <c r="J280">
        <v>20.8</v>
      </c>
      <c r="K280" t="s">
        <v>23</v>
      </c>
      <c r="L280">
        <v>6</v>
      </c>
      <c r="M280">
        <v>414</v>
      </c>
      <c r="N280">
        <v>420</v>
      </c>
      <c r="O280" t="s">
        <v>31</v>
      </c>
      <c r="P280">
        <v>14960</v>
      </c>
      <c r="Q280">
        <v>14960</v>
      </c>
    </row>
    <row r="281" spans="1:17" x14ac:dyDescent="0.3">
      <c r="A281">
        <v>1280</v>
      </c>
      <c r="B281">
        <v>123</v>
      </c>
      <c r="C281" t="s">
        <v>17</v>
      </c>
      <c r="D281" t="s">
        <v>28</v>
      </c>
      <c r="E281" t="s">
        <v>29</v>
      </c>
      <c r="F281" t="s">
        <v>45</v>
      </c>
      <c r="G281" t="s">
        <v>155</v>
      </c>
      <c r="H281" t="s">
        <v>195</v>
      </c>
      <c r="I281">
        <v>-6.4166699999999999</v>
      </c>
      <c r="J281">
        <v>20.8</v>
      </c>
      <c r="K281" t="s">
        <v>23</v>
      </c>
      <c r="L281">
        <v>300</v>
      </c>
      <c r="M281">
        <v>600</v>
      </c>
      <c r="N281">
        <v>900</v>
      </c>
      <c r="O281" t="s">
        <v>24</v>
      </c>
      <c r="P281">
        <v>41400</v>
      </c>
      <c r="Q281">
        <v>41400</v>
      </c>
    </row>
    <row r="282" spans="1:17" x14ac:dyDescent="0.3">
      <c r="A282">
        <v>1281</v>
      </c>
      <c r="B282">
        <v>180</v>
      </c>
      <c r="C282" t="s">
        <v>17</v>
      </c>
      <c r="D282" t="s">
        <v>28</v>
      </c>
      <c r="E282" t="s">
        <v>29</v>
      </c>
      <c r="F282" t="s">
        <v>45</v>
      </c>
      <c r="G282" t="s">
        <v>155</v>
      </c>
      <c r="H282" t="s">
        <v>183</v>
      </c>
      <c r="I282">
        <v>-6.8814219999999997</v>
      </c>
      <c r="J282">
        <v>20.923584999999999</v>
      </c>
      <c r="K282" t="s">
        <v>37</v>
      </c>
      <c r="L282">
        <v>50</v>
      </c>
      <c r="M282">
        <v>300</v>
      </c>
      <c r="N282">
        <v>350</v>
      </c>
      <c r="O282" t="s">
        <v>26</v>
      </c>
      <c r="P282">
        <v>21000</v>
      </c>
      <c r="Q282">
        <v>21000</v>
      </c>
    </row>
    <row r="283" spans="1:17" x14ac:dyDescent="0.3">
      <c r="A283">
        <v>1282</v>
      </c>
      <c r="B283">
        <v>232</v>
      </c>
      <c r="C283" t="s">
        <v>25</v>
      </c>
      <c r="D283" t="s">
        <v>39</v>
      </c>
      <c r="E283" t="s">
        <v>196</v>
      </c>
      <c r="F283" t="s">
        <v>45</v>
      </c>
      <c r="G283" t="s">
        <v>155</v>
      </c>
      <c r="H283" t="s">
        <v>197</v>
      </c>
      <c r="I283">
        <v>-2.5061559999999998</v>
      </c>
      <c r="J283">
        <v>28.861830000000001</v>
      </c>
      <c r="K283" t="s">
        <v>37</v>
      </c>
      <c r="L283">
        <v>200</v>
      </c>
      <c r="M283">
        <v>500</v>
      </c>
      <c r="N283">
        <v>700</v>
      </c>
      <c r="O283" t="s">
        <v>31</v>
      </c>
      <c r="P283">
        <v>21000</v>
      </c>
      <c r="Q283">
        <v>21000</v>
      </c>
    </row>
    <row r="284" spans="1:17" x14ac:dyDescent="0.3">
      <c r="A284">
        <v>1283</v>
      </c>
      <c r="B284">
        <v>180</v>
      </c>
      <c r="C284" t="s">
        <v>17</v>
      </c>
      <c r="D284" t="s">
        <v>28</v>
      </c>
      <c r="E284" t="s">
        <v>29</v>
      </c>
      <c r="F284" t="s">
        <v>45</v>
      </c>
      <c r="G284" t="s">
        <v>155</v>
      </c>
      <c r="H284" t="s">
        <v>198</v>
      </c>
      <c r="I284">
        <v>-2.1049250000000002</v>
      </c>
      <c r="J284">
        <v>28.919383</v>
      </c>
      <c r="K284" t="s">
        <v>23</v>
      </c>
      <c r="L284">
        <v>5000</v>
      </c>
      <c r="M284">
        <v>7000</v>
      </c>
      <c r="N284">
        <v>12000</v>
      </c>
      <c r="O284" t="s">
        <v>24</v>
      </c>
      <c r="P284">
        <v>49055</v>
      </c>
      <c r="Q284">
        <v>49055</v>
      </c>
    </row>
    <row r="285" spans="1:17" x14ac:dyDescent="0.3">
      <c r="A285">
        <v>1284</v>
      </c>
      <c r="B285">
        <v>54</v>
      </c>
      <c r="C285" t="s">
        <v>48</v>
      </c>
      <c r="D285" t="s">
        <v>33</v>
      </c>
      <c r="E285" t="s">
        <v>19</v>
      </c>
      <c r="F285" t="s">
        <v>45</v>
      </c>
      <c r="G285" t="s">
        <v>155</v>
      </c>
      <c r="H285" t="s">
        <v>159</v>
      </c>
      <c r="I285">
        <v>-2.4680599999999999</v>
      </c>
      <c r="J285">
        <v>28.82028</v>
      </c>
      <c r="K285" t="s">
        <v>23</v>
      </c>
      <c r="L285">
        <v>18</v>
      </c>
      <c r="M285">
        <v>42</v>
      </c>
      <c r="N285">
        <v>60</v>
      </c>
      <c r="O285" t="s">
        <v>41</v>
      </c>
      <c r="P285">
        <v>5611</v>
      </c>
      <c r="Q285">
        <v>5611</v>
      </c>
    </row>
    <row r="286" spans="1:17" x14ac:dyDescent="0.3">
      <c r="A286">
        <v>1285</v>
      </c>
      <c r="B286">
        <v>169</v>
      </c>
      <c r="C286" t="s">
        <v>17</v>
      </c>
      <c r="D286" t="s">
        <v>28</v>
      </c>
      <c r="E286" t="s">
        <v>29</v>
      </c>
      <c r="F286" t="s">
        <v>45</v>
      </c>
      <c r="G286" t="s">
        <v>155</v>
      </c>
      <c r="H286" t="s">
        <v>199</v>
      </c>
      <c r="I286">
        <v>-2.6283300000000001</v>
      </c>
      <c r="J286">
        <v>28.66583</v>
      </c>
      <c r="K286" t="s">
        <v>23</v>
      </c>
      <c r="L286">
        <v>195</v>
      </c>
      <c r="M286">
        <v>505</v>
      </c>
      <c r="N286">
        <v>700</v>
      </c>
      <c r="O286" t="s">
        <v>32</v>
      </c>
      <c r="P286">
        <v>13600</v>
      </c>
      <c r="Q286">
        <v>13600</v>
      </c>
    </row>
    <row r="287" spans="1:17" x14ac:dyDescent="0.3">
      <c r="A287">
        <v>1286</v>
      </c>
      <c r="B287">
        <v>154</v>
      </c>
      <c r="C287" t="s">
        <v>17</v>
      </c>
      <c r="D287" t="s">
        <v>28</v>
      </c>
      <c r="E287" t="s">
        <v>29</v>
      </c>
      <c r="F287" t="s">
        <v>45</v>
      </c>
      <c r="G287" t="s">
        <v>155</v>
      </c>
      <c r="H287" t="s">
        <v>200</v>
      </c>
      <c r="I287">
        <v>-2.0666699999999998</v>
      </c>
      <c r="J287">
        <v>28.566669999999998</v>
      </c>
      <c r="K287" t="s">
        <v>23</v>
      </c>
      <c r="L287">
        <v>208</v>
      </c>
      <c r="M287">
        <v>692</v>
      </c>
      <c r="N287">
        <v>900</v>
      </c>
      <c r="O287" t="s">
        <v>32</v>
      </c>
      <c r="P287">
        <v>14600</v>
      </c>
      <c r="Q287">
        <v>14600</v>
      </c>
    </row>
    <row r="288" spans="1:17" x14ac:dyDescent="0.3">
      <c r="A288">
        <v>1287</v>
      </c>
      <c r="B288">
        <v>156</v>
      </c>
      <c r="C288" t="s">
        <v>17</v>
      </c>
      <c r="D288" t="s">
        <v>39</v>
      </c>
      <c r="E288" t="s">
        <v>29</v>
      </c>
      <c r="F288" t="s">
        <v>45</v>
      </c>
      <c r="G288" t="s">
        <v>155</v>
      </c>
      <c r="H288" t="s">
        <v>177</v>
      </c>
      <c r="I288">
        <v>0.69598000000000004</v>
      </c>
      <c r="J288">
        <v>29.5197</v>
      </c>
      <c r="K288" t="s">
        <v>37</v>
      </c>
      <c r="L288">
        <v>700</v>
      </c>
      <c r="M288">
        <v>100</v>
      </c>
      <c r="N288">
        <v>800</v>
      </c>
      <c r="O288" t="s">
        <v>31</v>
      </c>
      <c r="P288">
        <v>14800</v>
      </c>
      <c r="Q288">
        <v>14800</v>
      </c>
    </row>
    <row r="289" spans="1:17" x14ac:dyDescent="0.3">
      <c r="A289">
        <v>1288</v>
      </c>
      <c r="B289">
        <v>163</v>
      </c>
      <c r="C289" t="s">
        <v>17</v>
      </c>
      <c r="D289" t="s">
        <v>18</v>
      </c>
      <c r="E289" t="s">
        <v>29</v>
      </c>
      <c r="F289" t="s">
        <v>27</v>
      </c>
      <c r="G289" t="s">
        <v>155</v>
      </c>
      <c r="H289" t="s">
        <v>186</v>
      </c>
      <c r="I289">
        <v>0.49366599999999999</v>
      </c>
      <c r="J289">
        <v>29.471969999999999</v>
      </c>
      <c r="K289" t="s">
        <v>23</v>
      </c>
      <c r="L289">
        <v>8400</v>
      </c>
      <c r="M289">
        <v>3600</v>
      </c>
      <c r="N289">
        <v>12000</v>
      </c>
      <c r="O289" t="s">
        <v>24</v>
      </c>
      <c r="P289">
        <v>36390</v>
      </c>
      <c r="Q289">
        <v>36390</v>
      </c>
    </row>
    <row r="290" spans="1:17" x14ac:dyDescent="0.3">
      <c r="A290">
        <v>1289</v>
      </c>
      <c r="B290">
        <v>121</v>
      </c>
      <c r="C290" t="s">
        <v>17</v>
      </c>
      <c r="D290" t="s">
        <v>18</v>
      </c>
      <c r="E290" t="s">
        <v>29</v>
      </c>
      <c r="F290" t="s">
        <v>27</v>
      </c>
      <c r="G290" t="s">
        <v>155</v>
      </c>
      <c r="H290" t="s">
        <v>201</v>
      </c>
      <c r="I290">
        <v>-5.5583299999999998</v>
      </c>
      <c r="J290">
        <v>22.343330000000002</v>
      </c>
      <c r="K290" t="s">
        <v>23</v>
      </c>
      <c r="L290">
        <v>1400</v>
      </c>
      <c r="M290">
        <v>600</v>
      </c>
      <c r="N290">
        <v>2000</v>
      </c>
      <c r="O290" t="s">
        <v>24</v>
      </c>
      <c r="P290">
        <v>27210</v>
      </c>
      <c r="Q290">
        <v>27210</v>
      </c>
    </row>
    <row r="291" spans="1:17" x14ac:dyDescent="0.3">
      <c r="A291">
        <v>1290</v>
      </c>
      <c r="B291">
        <v>106</v>
      </c>
      <c r="C291" t="s">
        <v>17</v>
      </c>
      <c r="D291" t="s">
        <v>28</v>
      </c>
      <c r="E291" t="s">
        <v>29</v>
      </c>
      <c r="F291" t="s">
        <v>45</v>
      </c>
      <c r="G291" t="s">
        <v>155</v>
      </c>
      <c r="H291" t="s">
        <v>202</v>
      </c>
      <c r="I291">
        <v>-5.60229</v>
      </c>
      <c r="J291">
        <v>13.037710000000001</v>
      </c>
      <c r="K291" t="s">
        <v>23</v>
      </c>
      <c r="L291">
        <v>130</v>
      </c>
      <c r="M291">
        <v>93</v>
      </c>
      <c r="N291">
        <v>223</v>
      </c>
      <c r="O291" t="s">
        <v>32</v>
      </c>
      <c r="P291">
        <v>18031</v>
      </c>
      <c r="Q291">
        <v>18031</v>
      </c>
    </row>
    <row r="292" spans="1:17" x14ac:dyDescent="0.3">
      <c r="A292">
        <v>1291</v>
      </c>
      <c r="B292">
        <v>190</v>
      </c>
      <c r="C292" t="s">
        <v>25</v>
      </c>
      <c r="D292" t="s">
        <v>39</v>
      </c>
      <c r="E292" t="s">
        <v>29</v>
      </c>
      <c r="F292" t="s">
        <v>45</v>
      </c>
      <c r="G292" t="s">
        <v>155</v>
      </c>
      <c r="H292" t="s">
        <v>169</v>
      </c>
      <c r="I292">
        <v>-11.66667</v>
      </c>
      <c r="J292">
        <v>27.466670000000001</v>
      </c>
      <c r="K292" t="s">
        <v>23</v>
      </c>
      <c r="L292">
        <v>23</v>
      </c>
      <c r="M292">
        <v>93</v>
      </c>
      <c r="N292">
        <v>116</v>
      </c>
      <c r="O292" t="s">
        <v>40</v>
      </c>
      <c r="P292">
        <v>49955</v>
      </c>
      <c r="Q292">
        <v>49955</v>
      </c>
    </row>
    <row r="293" spans="1:17" x14ac:dyDescent="0.3">
      <c r="A293">
        <v>1292</v>
      </c>
      <c r="B293">
        <v>107</v>
      </c>
      <c r="C293" t="s">
        <v>17</v>
      </c>
      <c r="D293" t="s">
        <v>39</v>
      </c>
      <c r="E293" t="s">
        <v>29</v>
      </c>
      <c r="F293" t="s">
        <v>27</v>
      </c>
      <c r="G293" t="s">
        <v>155</v>
      </c>
      <c r="H293" t="s">
        <v>203</v>
      </c>
      <c r="I293">
        <v>-3.0852219999999999</v>
      </c>
      <c r="J293">
        <v>29.079170999999999</v>
      </c>
      <c r="K293" t="s">
        <v>23</v>
      </c>
      <c r="L293">
        <v>30</v>
      </c>
      <c r="M293">
        <v>570</v>
      </c>
      <c r="N293">
        <v>600</v>
      </c>
      <c r="O293" t="s">
        <v>31</v>
      </c>
      <c r="P293">
        <v>17144</v>
      </c>
      <c r="Q293">
        <v>17144</v>
      </c>
    </row>
    <row r="294" spans="1:17" x14ac:dyDescent="0.3">
      <c r="A294">
        <v>1293</v>
      </c>
      <c r="B294">
        <v>132</v>
      </c>
      <c r="C294" t="s">
        <v>17</v>
      </c>
      <c r="D294" t="s">
        <v>39</v>
      </c>
      <c r="E294" t="s">
        <v>196</v>
      </c>
      <c r="F294" t="s">
        <v>45</v>
      </c>
      <c r="G294" t="s">
        <v>155</v>
      </c>
      <c r="H294" t="s">
        <v>204</v>
      </c>
      <c r="I294">
        <v>-3.9344199999999998</v>
      </c>
      <c r="J294">
        <v>28.730060000000002</v>
      </c>
      <c r="K294" t="s">
        <v>23</v>
      </c>
      <c r="L294">
        <v>80</v>
      </c>
      <c r="M294">
        <v>240</v>
      </c>
      <c r="N294">
        <v>320</v>
      </c>
      <c r="O294" t="s">
        <v>31</v>
      </c>
      <c r="P294">
        <v>13954</v>
      </c>
      <c r="Q294">
        <v>13954</v>
      </c>
    </row>
    <row r="295" spans="1:17" x14ac:dyDescent="0.3">
      <c r="A295">
        <v>1294</v>
      </c>
      <c r="B295">
        <v>55</v>
      </c>
      <c r="C295" t="s">
        <v>48</v>
      </c>
      <c r="D295" t="s">
        <v>39</v>
      </c>
      <c r="E295" t="s">
        <v>29</v>
      </c>
      <c r="F295" t="s">
        <v>45</v>
      </c>
      <c r="G295" t="s">
        <v>155</v>
      </c>
      <c r="H295" t="s">
        <v>167</v>
      </c>
      <c r="I295">
        <v>-5.3833299999999999</v>
      </c>
      <c r="J295">
        <v>26.816669999999998</v>
      </c>
      <c r="K295" t="s">
        <v>37</v>
      </c>
      <c r="L295">
        <v>12</v>
      </c>
      <c r="M295">
        <v>68</v>
      </c>
      <c r="N295">
        <v>80</v>
      </c>
      <c r="O295" t="s">
        <v>40</v>
      </c>
      <c r="P295">
        <v>6784</v>
      </c>
      <c r="Q295">
        <v>6784</v>
      </c>
    </row>
    <row r="296" spans="1:17" x14ac:dyDescent="0.3">
      <c r="A296">
        <v>1295</v>
      </c>
      <c r="B296">
        <v>123</v>
      </c>
      <c r="C296" t="s">
        <v>17</v>
      </c>
      <c r="D296" t="s">
        <v>39</v>
      </c>
      <c r="E296" t="s">
        <v>29</v>
      </c>
      <c r="F296" t="s">
        <v>45</v>
      </c>
      <c r="G296" t="s">
        <v>155</v>
      </c>
      <c r="H296" t="s">
        <v>167</v>
      </c>
      <c r="I296">
        <v>-5.9328580000000004</v>
      </c>
      <c r="J296">
        <v>29.179974999999999</v>
      </c>
      <c r="K296" t="s">
        <v>37</v>
      </c>
      <c r="L296">
        <v>600</v>
      </c>
      <c r="M296">
        <v>1534</v>
      </c>
      <c r="N296">
        <v>2134</v>
      </c>
      <c r="O296" t="s">
        <v>31</v>
      </c>
      <c r="P296">
        <v>16145</v>
      </c>
      <c r="Q296">
        <v>16145</v>
      </c>
    </row>
    <row r="297" spans="1:17" x14ac:dyDescent="0.3">
      <c r="A297">
        <v>1296</v>
      </c>
      <c r="B297">
        <v>92</v>
      </c>
      <c r="C297" t="s">
        <v>17</v>
      </c>
      <c r="D297" t="s">
        <v>97</v>
      </c>
      <c r="E297" t="s">
        <v>29</v>
      </c>
      <c r="F297" t="s">
        <v>45</v>
      </c>
      <c r="G297" t="s">
        <v>155</v>
      </c>
      <c r="H297" t="s">
        <v>205</v>
      </c>
      <c r="I297">
        <v>-5.3856440000000001</v>
      </c>
      <c r="J297">
        <v>26.999243</v>
      </c>
      <c r="K297" t="s">
        <v>23</v>
      </c>
      <c r="L297">
        <v>280</v>
      </c>
      <c r="M297">
        <v>360</v>
      </c>
      <c r="N297">
        <v>640</v>
      </c>
      <c r="O297" t="s">
        <v>26</v>
      </c>
      <c r="P297">
        <v>49543</v>
      </c>
      <c r="Q297">
        <v>49543</v>
      </c>
    </row>
    <row r="298" spans="1:17" x14ac:dyDescent="0.3">
      <c r="A298">
        <v>1297</v>
      </c>
      <c r="B298">
        <v>2</v>
      </c>
      <c r="C298" t="s">
        <v>48</v>
      </c>
      <c r="D298" t="s">
        <v>55</v>
      </c>
      <c r="E298" t="s">
        <v>181</v>
      </c>
      <c r="F298" t="s">
        <v>45</v>
      </c>
      <c r="G298" t="s">
        <v>155</v>
      </c>
      <c r="H298" t="s">
        <v>167</v>
      </c>
      <c r="I298">
        <v>-7.0582159999999998</v>
      </c>
      <c r="J298">
        <v>29.780774999999998</v>
      </c>
      <c r="K298" t="s">
        <v>37</v>
      </c>
      <c r="L298">
        <v>24500</v>
      </c>
      <c r="M298">
        <v>10500</v>
      </c>
      <c r="N298">
        <v>35000</v>
      </c>
      <c r="O298" t="s">
        <v>41</v>
      </c>
      <c r="P298">
        <v>49975</v>
      </c>
      <c r="Q298">
        <v>49975</v>
      </c>
    </row>
    <row r="299" spans="1:17" x14ac:dyDescent="0.3">
      <c r="A299">
        <v>1298</v>
      </c>
      <c r="B299">
        <v>40</v>
      </c>
      <c r="C299" t="s">
        <v>48</v>
      </c>
      <c r="D299" t="s">
        <v>28</v>
      </c>
      <c r="E299" t="s">
        <v>29</v>
      </c>
      <c r="F299" t="s">
        <v>45</v>
      </c>
      <c r="G299" t="s">
        <v>155</v>
      </c>
      <c r="H299" t="s">
        <v>206</v>
      </c>
      <c r="I299">
        <v>-1.6882539999999999</v>
      </c>
      <c r="J299">
        <v>29.237154</v>
      </c>
      <c r="K299" t="s">
        <v>23</v>
      </c>
      <c r="L299">
        <v>5000</v>
      </c>
      <c r="M299">
        <v>7000</v>
      </c>
      <c r="N299">
        <v>12000</v>
      </c>
      <c r="O299" t="s">
        <v>24</v>
      </c>
      <c r="P299">
        <v>20510</v>
      </c>
      <c r="Q299">
        <v>20510</v>
      </c>
    </row>
    <row r="300" spans="1:17" x14ac:dyDescent="0.3">
      <c r="A300">
        <v>1299</v>
      </c>
      <c r="B300">
        <v>132</v>
      </c>
      <c r="C300" t="s">
        <v>17</v>
      </c>
      <c r="D300" t="s">
        <v>28</v>
      </c>
      <c r="E300" t="s">
        <v>29</v>
      </c>
      <c r="F300" t="s">
        <v>45</v>
      </c>
      <c r="G300" t="s">
        <v>155</v>
      </c>
      <c r="H300" t="s">
        <v>207</v>
      </c>
      <c r="I300">
        <v>-1.6882539999999999</v>
      </c>
      <c r="J300">
        <v>29.237154</v>
      </c>
      <c r="K300" t="s">
        <v>23</v>
      </c>
      <c r="L300">
        <v>15400</v>
      </c>
      <c r="M300">
        <v>6600</v>
      </c>
      <c r="N300">
        <v>22000</v>
      </c>
      <c r="O300" t="s">
        <v>24</v>
      </c>
      <c r="P300">
        <v>30010</v>
      </c>
      <c r="Q300">
        <v>30010</v>
      </c>
    </row>
    <row r="301" spans="1:17" x14ac:dyDescent="0.3">
      <c r="A301">
        <v>1300</v>
      </c>
      <c r="B301">
        <v>30</v>
      </c>
      <c r="C301" t="s">
        <v>48</v>
      </c>
      <c r="D301" t="s">
        <v>18</v>
      </c>
      <c r="E301" t="s">
        <v>29</v>
      </c>
      <c r="F301" t="s">
        <v>45</v>
      </c>
      <c r="G301" t="s">
        <v>155</v>
      </c>
      <c r="H301" t="s">
        <v>208</v>
      </c>
      <c r="I301">
        <v>-1.47692</v>
      </c>
      <c r="J301">
        <v>29.347809999999999</v>
      </c>
      <c r="K301" t="s">
        <v>23</v>
      </c>
      <c r="L301">
        <v>80</v>
      </c>
      <c r="M301">
        <v>120</v>
      </c>
      <c r="N301">
        <v>200</v>
      </c>
      <c r="O301" t="s">
        <v>32</v>
      </c>
      <c r="P301">
        <v>10249</v>
      </c>
      <c r="Q301">
        <v>10249</v>
      </c>
    </row>
    <row r="302" spans="1:17" x14ac:dyDescent="0.3">
      <c r="A302">
        <v>1301</v>
      </c>
      <c r="B302">
        <v>44</v>
      </c>
      <c r="C302" t="s">
        <v>48</v>
      </c>
      <c r="D302" t="s">
        <v>28</v>
      </c>
      <c r="E302" t="s">
        <v>29</v>
      </c>
      <c r="F302" t="s">
        <v>45</v>
      </c>
      <c r="G302" t="s">
        <v>155</v>
      </c>
      <c r="H302" t="s">
        <v>209</v>
      </c>
      <c r="I302">
        <v>-1.6882539999999999</v>
      </c>
      <c r="J302">
        <v>29.237154</v>
      </c>
      <c r="K302" t="s">
        <v>23</v>
      </c>
      <c r="L302">
        <v>1200</v>
      </c>
      <c r="M302">
        <v>1600</v>
      </c>
      <c r="N302">
        <v>2800</v>
      </c>
      <c r="O302" t="s">
        <v>24</v>
      </c>
      <c r="P302">
        <v>20510</v>
      </c>
      <c r="Q302">
        <v>20510</v>
      </c>
    </row>
    <row r="303" spans="1:17" x14ac:dyDescent="0.3">
      <c r="A303">
        <v>1302</v>
      </c>
      <c r="B303">
        <v>424</v>
      </c>
      <c r="C303" t="s">
        <v>25</v>
      </c>
      <c r="D303" t="s">
        <v>28</v>
      </c>
      <c r="E303" t="s">
        <v>29</v>
      </c>
      <c r="F303" t="s">
        <v>45</v>
      </c>
      <c r="G303" t="s">
        <v>155</v>
      </c>
      <c r="H303" t="s">
        <v>164</v>
      </c>
      <c r="I303">
        <v>0.51840200000000003</v>
      </c>
      <c r="J303">
        <v>25.205729000000002</v>
      </c>
      <c r="K303" t="s">
        <v>37</v>
      </c>
      <c r="L303">
        <v>97</v>
      </c>
      <c r="M303">
        <v>503</v>
      </c>
      <c r="N303">
        <v>600</v>
      </c>
      <c r="O303" t="s">
        <v>32</v>
      </c>
      <c r="P303">
        <v>39085</v>
      </c>
      <c r="Q303">
        <v>39085</v>
      </c>
    </row>
    <row r="304" spans="1:17" x14ac:dyDescent="0.3">
      <c r="A304">
        <v>1303</v>
      </c>
      <c r="B304">
        <v>53</v>
      </c>
      <c r="C304" t="s">
        <v>48</v>
      </c>
      <c r="D304" t="s">
        <v>39</v>
      </c>
      <c r="E304" t="s">
        <v>29</v>
      </c>
      <c r="F304" t="s">
        <v>45</v>
      </c>
      <c r="G304" t="s">
        <v>155</v>
      </c>
      <c r="H304" t="s">
        <v>210</v>
      </c>
      <c r="I304">
        <v>-1.1166700000000001</v>
      </c>
      <c r="J304">
        <v>29.033329999999999</v>
      </c>
      <c r="K304" t="s">
        <v>37</v>
      </c>
      <c r="L304">
        <v>80</v>
      </c>
      <c r="M304">
        <v>0</v>
      </c>
      <c r="N304">
        <v>80</v>
      </c>
      <c r="O304" t="s">
        <v>31</v>
      </c>
      <c r="P304">
        <v>26025</v>
      </c>
      <c r="Q304">
        <v>26025</v>
      </c>
    </row>
    <row r="305" spans="1:17" x14ac:dyDescent="0.3">
      <c r="A305">
        <v>1304</v>
      </c>
      <c r="B305">
        <v>78</v>
      </c>
      <c r="C305" t="s">
        <v>48</v>
      </c>
      <c r="D305" t="s">
        <v>55</v>
      </c>
      <c r="E305" t="s">
        <v>19</v>
      </c>
      <c r="F305" t="s">
        <v>45</v>
      </c>
      <c r="G305" t="s">
        <v>155</v>
      </c>
      <c r="H305" t="s">
        <v>172</v>
      </c>
      <c r="I305">
        <v>-1.5711010000000001</v>
      </c>
      <c r="J305">
        <v>29.052596000000001</v>
      </c>
      <c r="K305" t="s">
        <v>23</v>
      </c>
      <c r="L305">
        <v>300</v>
      </c>
      <c r="M305">
        <v>150</v>
      </c>
      <c r="N305">
        <v>450</v>
      </c>
      <c r="O305" t="s">
        <v>41</v>
      </c>
      <c r="P305">
        <v>49760</v>
      </c>
      <c r="Q305">
        <v>49760</v>
      </c>
    </row>
    <row r="306" spans="1:17" x14ac:dyDescent="0.3">
      <c r="A306">
        <v>1305</v>
      </c>
      <c r="B306">
        <v>56</v>
      </c>
      <c r="C306" t="s">
        <v>48</v>
      </c>
      <c r="D306" t="s">
        <v>55</v>
      </c>
      <c r="E306" t="s">
        <v>34</v>
      </c>
      <c r="F306" t="s">
        <v>45</v>
      </c>
      <c r="G306" t="s">
        <v>155</v>
      </c>
      <c r="H306" t="s">
        <v>159</v>
      </c>
      <c r="I306">
        <v>-1.3833299999999999</v>
      </c>
      <c r="J306">
        <v>28.95</v>
      </c>
      <c r="K306" t="s">
        <v>23</v>
      </c>
      <c r="L306">
        <v>250</v>
      </c>
      <c r="M306">
        <v>150</v>
      </c>
      <c r="N306">
        <v>400</v>
      </c>
      <c r="O306" t="s">
        <v>41</v>
      </c>
      <c r="P306">
        <v>8488</v>
      </c>
      <c r="Q306">
        <v>8488</v>
      </c>
    </row>
    <row r="307" spans="1:17" x14ac:dyDescent="0.3">
      <c r="A307">
        <v>1306</v>
      </c>
      <c r="B307">
        <v>126</v>
      </c>
      <c r="C307" t="s">
        <v>17</v>
      </c>
      <c r="D307" t="s">
        <v>39</v>
      </c>
      <c r="E307" t="s">
        <v>29</v>
      </c>
      <c r="F307" t="s">
        <v>45</v>
      </c>
      <c r="G307" t="s">
        <v>155</v>
      </c>
      <c r="H307" t="s">
        <v>183</v>
      </c>
      <c r="I307">
        <v>-0.6</v>
      </c>
      <c r="J307">
        <v>29.25</v>
      </c>
      <c r="K307" t="s">
        <v>23</v>
      </c>
      <c r="L307">
        <v>150</v>
      </c>
      <c r="M307">
        <v>3150</v>
      </c>
      <c r="N307">
        <v>3300</v>
      </c>
      <c r="O307" t="s">
        <v>26</v>
      </c>
      <c r="P307">
        <v>27300</v>
      </c>
      <c r="Q307">
        <v>27300</v>
      </c>
    </row>
    <row r="308" spans="1:17" x14ac:dyDescent="0.3">
      <c r="A308">
        <v>1307</v>
      </c>
      <c r="B308">
        <v>125</v>
      </c>
      <c r="C308" t="s">
        <v>17</v>
      </c>
      <c r="D308" t="s">
        <v>28</v>
      </c>
      <c r="E308" t="s">
        <v>29</v>
      </c>
      <c r="F308" t="s">
        <v>45</v>
      </c>
      <c r="G308" t="s">
        <v>155</v>
      </c>
      <c r="H308" t="s">
        <v>183</v>
      </c>
      <c r="I308">
        <v>-4.3621800000000004</v>
      </c>
      <c r="J308">
        <v>15.284475</v>
      </c>
      <c r="K308" t="s">
        <v>37</v>
      </c>
      <c r="L308">
        <v>2600</v>
      </c>
      <c r="M308">
        <v>3000</v>
      </c>
      <c r="N308">
        <v>5600</v>
      </c>
      <c r="O308" t="s">
        <v>38</v>
      </c>
      <c r="P308">
        <v>41676</v>
      </c>
      <c r="Q308">
        <v>41676</v>
      </c>
    </row>
    <row r="309" spans="1:17" x14ac:dyDescent="0.3">
      <c r="A309">
        <v>1308</v>
      </c>
      <c r="B309">
        <v>39</v>
      </c>
      <c r="C309" t="s">
        <v>48</v>
      </c>
      <c r="D309" t="s">
        <v>28</v>
      </c>
      <c r="E309" t="s">
        <v>29</v>
      </c>
      <c r="F309" t="s">
        <v>45</v>
      </c>
      <c r="G309" t="s">
        <v>155</v>
      </c>
      <c r="H309" t="s">
        <v>183</v>
      </c>
      <c r="I309">
        <v>0.13492000000000001</v>
      </c>
      <c r="J309">
        <v>29.292269999999998</v>
      </c>
      <c r="K309" t="s">
        <v>37</v>
      </c>
      <c r="L309">
        <v>240</v>
      </c>
      <c r="M309">
        <v>549</v>
      </c>
      <c r="N309">
        <v>789</v>
      </c>
      <c r="O309" t="s">
        <v>32</v>
      </c>
      <c r="P309">
        <v>33373</v>
      </c>
      <c r="Q309">
        <v>33373</v>
      </c>
    </row>
    <row r="310" spans="1:17" x14ac:dyDescent="0.3">
      <c r="A310">
        <v>1309</v>
      </c>
      <c r="B310">
        <v>71</v>
      </c>
      <c r="C310" t="s">
        <v>48</v>
      </c>
      <c r="D310" t="s">
        <v>28</v>
      </c>
      <c r="E310" t="s">
        <v>29</v>
      </c>
      <c r="F310" t="s">
        <v>45</v>
      </c>
      <c r="G310" t="s">
        <v>155</v>
      </c>
      <c r="H310" t="s">
        <v>211</v>
      </c>
      <c r="I310">
        <v>0.13492000000000001</v>
      </c>
      <c r="J310">
        <v>29.292269999999998</v>
      </c>
      <c r="K310" t="s">
        <v>37</v>
      </c>
      <c r="L310">
        <v>20</v>
      </c>
      <c r="M310">
        <v>60</v>
      </c>
      <c r="N310">
        <v>80</v>
      </c>
      <c r="O310" t="s">
        <v>26</v>
      </c>
      <c r="P310">
        <v>21455</v>
      </c>
      <c r="Q310">
        <v>21455</v>
      </c>
    </row>
    <row r="311" spans="1:17" x14ac:dyDescent="0.3">
      <c r="A311">
        <v>1310</v>
      </c>
      <c r="B311">
        <v>43</v>
      </c>
      <c r="C311" t="s">
        <v>48</v>
      </c>
      <c r="D311" t="s">
        <v>18</v>
      </c>
      <c r="E311" t="s">
        <v>29</v>
      </c>
      <c r="F311" t="s">
        <v>27</v>
      </c>
      <c r="G311" t="s">
        <v>155</v>
      </c>
      <c r="H311" t="s">
        <v>212</v>
      </c>
      <c r="I311">
        <v>-2.5061559999999998</v>
      </c>
      <c r="J311">
        <v>28.861830000000001</v>
      </c>
      <c r="K311" t="s">
        <v>23</v>
      </c>
      <c r="L311">
        <v>400</v>
      </c>
      <c r="M311">
        <v>400</v>
      </c>
      <c r="N311">
        <v>800</v>
      </c>
      <c r="O311" t="s">
        <v>26</v>
      </c>
      <c r="P311">
        <v>5684</v>
      </c>
      <c r="Q311">
        <v>5684</v>
      </c>
    </row>
    <row r="312" spans="1:17" x14ac:dyDescent="0.3">
      <c r="A312">
        <v>1311</v>
      </c>
      <c r="B312">
        <v>117</v>
      </c>
      <c r="C312" t="s">
        <v>17</v>
      </c>
      <c r="D312" t="s">
        <v>18</v>
      </c>
      <c r="E312" t="s">
        <v>29</v>
      </c>
      <c r="F312" t="s">
        <v>27</v>
      </c>
      <c r="G312" t="s">
        <v>155</v>
      </c>
      <c r="H312" t="s">
        <v>213</v>
      </c>
      <c r="I312">
        <v>-2.5061559999999998</v>
      </c>
      <c r="J312">
        <v>28.861830000000001</v>
      </c>
      <c r="K312" t="s">
        <v>23</v>
      </c>
      <c r="L312">
        <v>350</v>
      </c>
      <c r="M312">
        <v>350</v>
      </c>
      <c r="N312">
        <v>700</v>
      </c>
      <c r="O312" t="s">
        <v>26</v>
      </c>
      <c r="P312">
        <v>6090</v>
      </c>
      <c r="Q312">
        <v>6090</v>
      </c>
    </row>
    <row r="313" spans="1:17" x14ac:dyDescent="0.3">
      <c r="A313">
        <v>1312</v>
      </c>
      <c r="B313">
        <v>161</v>
      </c>
      <c r="C313" t="s">
        <v>17</v>
      </c>
      <c r="D313" t="s">
        <v>28</v>
      </c>
      <c r="E313" t="s">
        <v>29</v>
      </c>
      <c r="F313" t="s">
        <v>45</v>
      </c>
      <c r="G313" t="s">
        <v>155</v>
      </c>
      <c r="H313" t="s">
        <v>195</v>
      </c>
      <c r="I313">
        <v>-2.5499999999999998</v>
      </c>
      <c r="J313">
        <v>28.866669999999999</v>
      </c>
      <c r="K313" t="s">
        <v>23</v>
      </c>
      <c r="L313">
        <v>40</v>
      </c>
      <c r="M313">
        <v>160</v>
      </c>
      <c r="N313">
        <v>200</v>
      </c>
      <c r="O313" t="s">
        <v>35</v>
      </c>
      <c r="P313">
        <v>15000</v>
      </c>
      <c r="Q313">
        <v>15000</v>
      </c>
    </row>
    <row r="314" spans="1:17" x14ac:dyDescent="0.3">
      <c r="A314">
        <v>1313</v>
      </c>
      <c r="B314">
        <v>343</v>
      </c>
      <c r="C314" t="s">
        <v>25</v>
      </c>
      <c r="D314" t="s">
        <v>39</v>
      </c>
      <c r="E314" t="s">
        <v>29</v>
      </c>
      <c r="F314" t="s">
        <v>45</v>
      </c>
      <c r="G314" t="s">
        <v>155</v>
      </c>
      <c r="H314" t="s">
        <v>214</v>
      </c>
      <c r="I314">
        <v>-2.5061559999999998</v>
      </c>
      <c r="J314">
        <v>28.861830000000001</v>
      </c>
      <c r="K314" t="s">
        <v>23</v>
      </c>
      <c r="L314">
        <v>18</v>
      </c>
      <c r="M314">
        <v>78</v>
      </c>
      <c r="N314">
        <v>96</v>
      </c>
      <c r="O314" t="s">
        <v>31</v>
      </c>
      <c r="P314">
        <v>50000</v>
      </c>
      <c r="Q314">
        <v>50000</v>
      </c>
    </row>
    <row r="315" spans="1:17" x14ac:dyDescent="0.3">
      <c r="A315">
        <v>1314</v>
      </c>
      <c r="B315">
        <v>88</v>
      </c>
      <c r="C315" t="s">
        <v>48</v>
      </c>
      <c r="D315" t="s">
        <v>39</v>
      </c>
      <c r="E315" t="s">
        <v>19</v>
      </c>
      <c r="F315" t="s">
        <v>45</v>
      </c>
      <c r="G315" t="s">
        <v>155</v>
      </c>
      <c r="H315" t="s">
        <v>191</v>
      </c>
      <c r="I315">
        <v>-3.0407899999999999</v>
      </c>
      <c r="J315">
        <v>28.431509999999999</v>
      </c>
      <c r="K315" t="s">
        <v>23</v>
      </c>
      <c r="L315">
        <v>150</v>
      </c>
      <c r="M315">
        <v>200</v>
      </c>
      <c r="N315">
        <v>350</v>
      </c>
      <c r="O315" t="s">
        <v>41</v>
      </c>
      <c r="P315">
        <v>13500</v>
      </c>
      <c r="Q315">
        <v>13500</v>
      </c>
    </row>
    <row r="316" spans="1:17" x14ac:dyDescent="0.3">
      <c r="A316">
        <v>1315</v>
      </c>
      <c r="B316">
        <v>51</v>
      </c>
      <c r="C316" t="s">
        <v>48</v>
      </c>
      <c r="D316" t="s">
        <v>18</v>
      </c>
      <c r="E316" t="s">
        <v>29</v>
      </c>
      <c r="F316" t="s">
        <v>27</v>
      </c>
      <c r="G316" t="s">
        <v>155</v>
      </c>
      <c r="H316" t="s">
        <v>215</v>
      </c>
      <c r="I316">
        <v>-2.293056</v>
      </c>
      <c r="J316">
        <v>28.876944000000002</v>
      </c>
      <c r="K316" t="s">
        <v>23</v>
      </c>
      <c r="L316">
        <v>2400</v>
      </c>
      <c r="M316">
        <v>3600</v>
      </c>
      <c r="N316">
        <v>6000</v>
      </c>
      <c r="O316" t="s">
        <v>24</v>
      </c>
      <c r="P316">
        <v>14520</v>
      </c>
      <c r="Q316">
        <v>14520</v>
      </c>
    </row>
    <row r="317" spans="1:17" x14ac:dyDescent="0.3">
      <c r="A317">
        <v>1316</v>
      </c>
      <c r="B317">
        <v>228</v>
      </c>
      <c r="C317" t="s">
        <v>25</v>
      </c>
      <c r="D317" t="s">
        <v>28</v>
      </c>
      <c r="E317" t="s">
        <v>29</v>
      </c>
      <c r="F317" t="s">
        <v>45</v>
      </c>
      <c r="G317" t="s">
        <v>155</v>
      </c>
      <c r="H317" t="s">
        <v>159</v>
      </c>
      <c r="I317">
        <v>-2.0666699999999998</v>
      </c>
      <c r="J317">
        <v>28.566669999999998</v>
      </c>
      <c r="K317" t="s">
        <v>23</v>
      </c>
      <c r="L317">
        <v>1500</v>
      </c>
      <c r="M317">
        <v>1500</v>
      </c>
      <c r="N317">
        <v>3000</v>
      </c>
      <c r="O317" t="s">
        <v>26</v>
      </c>
      <c r="P317">
        <v>31536</v>
      </c>
      <c r="Q317">
        <v>31536</v>
      </c>
    </row>
    <row r="318" spans="1:17" x14ac:dyDescent="0.3">
      <c r="A318">
        <v>1317</v>
      </c>
      <c r="B318">
        <v>293</v>
      </c>
      <c r="C318" t="s">
        <v>25</v>
      </c>
      <c r="D318" t="s">
        <v>28</v>
      </c>
      <c r="E318" t="s">
        <v>29</v>
      </c>
      <c r="F318" t="s">
        <v>45</v>
      </c>
      <c r="G318" t="s">
        <v>155</v>
      </c>
      <c r="H318" t="s">
        <v>159</v>
      </c>
      <c r="I318">
        <v>-6.1333299999999999</v>
      </c>
      <c r="J318">
        <v>24.483329999999999</v>
      </c>
      <c r="K318" t="s">
        <v>23</v>
      </c>
      <c r="L318">
        <v>1500</v>
      </c>
      <c r="M318">
        <v>1500</v>
      </c>
      <c r="N318">
        <v>3000</v>
      </c>
      <c r="O318" t="s">
        <v>26</v>
      </c>
      <c r="P318">
        <v>31536</v>
      </c>
      <c r="Q318">
        <v>31536</v>
      </c>
    </row>
    <row r="319" spans="1:17" x14ac:dyDescent="0.3">
      <c r="A319">
        <v>1318</v>
      </c>
      <c r="B319">
        <v>382</v>
      </c>
      <c r="C319" t="s">
        <v>25</v>
      </c>
      <c r="D319" t="s">
        <v>28</v>
      </c>
      <c r="E319" t="s">
        <v>29</v>
      </c>
      <c r="F319" t="s">
        <v>45</v>
      </c>
      <c r="G319" t="s">
        <v>155</v>
      </c>
      <c r="H319" t="s">
        <v>192</v>
      </c>
      <c r="I319">
        <v>-5.8958300000000001</v>
      </c>
      <c r="J319">
        <v>22.41778</v>
      </c>
      <c r="K319" t="s">
        <v>23</v>
      </c>
      <c r="L319">
        <v>700</v>
      </c>
      <c r="M319">
        <v>300</v>
      </c>
      <c r="N319">
        <v>1000</v>
      </c>
      <c r="O319" t="s">
        <v>41</v>
      </c>
      <c r="P319">
        <v>45001</v>
      </c>
      <c r="Q319">
        <v>45001</v>
      </c>
    </row>
    <row r="320" spans="1:17" x14ac:dyDescent="0.3">
      <c r="A320">
        <v>1319</v>
      </c>
      <c r="B320">
        <v>62</v>
      </c>
      <c r="C320" t="s">
        <v>48</v>
      </c>
      <c r="D320" t="s">
        <v>28</v>
      </c>
      <c r="E320" t="s">
        <v>29</v>
      </c>
      <c r="F320" t="s">
        <v>45</v>
      </c>
      <c r="G320" t="s">
        <v>155</v>
      </c>
      <c r="H320" t="s">
        <v>216</v>
      </c>
      <c r="I320">
        <v>-0.70101999999999998</v>
      </c>
      <c r="J320">
        <v>29.173500000000001</v>
      </c>
      <c r="K320" t="s">
        <v>37</v>
      </c>
      <c r="L320">
        <v>24000</v>
      </c>
      <c r="M320">
        <v>24000</v>
      </c>
      <c r="N320">
        <v>48000</v>
      </c>
      <c r="O320" t="s">
        <v>26</v>
      </c>
      <c r="P320">
        <v>30271</v>
      </c>
      <c r="Q320">
        <v>30271</v>
      </c>
    </row>
    <row r="321" spans="1:17" x14ac:dyDescent="0.3">
      <c r="A321">
        <v>1320</v>
      </c>
      <c r="B321">
        <v>68</v>
      </c>
      <c r="C321" t="s">
        <v>48</v>
      </c>
      <c r="D321" t="s">
        <v>28</v>
      </c>
      <c r="E321" t="s">
        <v>29</v>
      </c>
      <c r="F321" t="s">
        <v>45</v>
      </c>
      <c r="G321" t="s">
        <v>155</v>
      </c>
      <c r="H321" t="s">
        <v>191</v>
      </c>
      <c r="I321">
        <v>0.49366599999999999</v>
      </c>
      <c r="J321">
        <v>29.471969999999999</v>
      </c>
      <c r="K321" t="s">
        <v>23</v>
      </c>
      <c r="L321">
        <v>3500</v>
      </c>
      <c r="M321">
        <v>1500</v>
      </c>
      <c r="N321">
        <v>5000</v>
      </c>
      <c r="O321" t="s">
        <v>41</v>
      </c>
      <c r="P321">
        <v>15555</v>
      </c>
      <c r="Q321">
        <v>15555</v>
      </c>
    </row>
    <row r="322" spans="1:17" x14ac:dyDescent="0.3">
      <c r="A322">
        <v>1321</v>
      </c>
      <c r="B322">
        <v>279</v>
      </c>
      <c r="C322" t="s">
        <v>25</v>
      </c>
      <c r="D322" t="s">
        <v>28</v>
      </c>
      <c r="E322" t="s">
        <v>29</v>
      </c>
      <c r="F322" t="s">
        <v>45</v>
      </c>
      <c r="G322" t="s">
        <v>155</v>
      </c>
      <c r="H322" t="s">
        <v>217</v>
      </c>
      <c r="I322">
        <v>-7.1965440000000003</v>
      </c>
      <c r="J322">
        <v>22.397188</v>
      </c>
      <c r="K322" t="s">
        <v>23</v>
      </c>
      <c r="L322">
        <v>200</v>
      </c>
      <c r="M322">
        <v>600</v>
      </c>
      <c r="N322">
        <v>800</v>
      </c>
      <c r="O322" t="s">
        <v>41</v>
      </c>
      <c r="P322">
        <v>29600</v>
      </c>
      <c r="Q322">
        <v>29600</v>
      </c>
    </row>
    <row r="323" spans="1:17" x14ac:dyDescent="0.3">
      <c r="A323">
        <v>1322</v>
      </c>
      <c r="B323">
        <v>177</v>
      </c>
      <c r="C323" t="s">
        <v>17</v>
      </c>
      <c r="D323" t="s">
        <v>39</v>
      </c>
      <c r="E323" t="s">
        <v>29</v>
      </c>
      <c r="F323" t="s">
        <v>45</v>
      </c>
      <c r="G323" t="s">
        <v>155</v>
      </c>
      <c r="H323" t="s">
        <v>218</v>
      </c>
      <c r="I323">
        <v>-6</v>
      </c>
      <c r="J323">
        <v>23.25</v>
      </c>
      <c r="K323" t="s">
        <v>37</v>
      </c>
      <c r="L323">
        <v>50</v>
      </c>
      <c r="M323">
        <v>56</v>
      </c>
      <c r="N323">
        <v>106</v>
      </c>
      <c r="O323" t="s">
        <v>31</v>
      </c>
      <c r="P323">
        <v>9000</v>
      </c>
      <c r="Q323">
        <v>9000</v>
      </c>
    </row>
    <row r="324" spans="1:17" x14ac:dyDescent="0.3">
      <c r="A324">
        <v>1323</v>
      </c>
      <c r="B324">
        <v>174</v>
      </c>
      <c r="C324" t="s">
        <v>17</v>
      </c>
      <c r="D324" t="s">
        <v>39</v>
      </c>
      <c r="E324" t="s">
        <v>29</v>
      </c>
      <c r="F324" t="s">
        <v>45</v>
      </c>
      <c r="G324" t="s">
        <v>155</v>
      </c>
      <c r="H324" t="s">
        <v>219</v>
      </c>
      <c r="I324">
        <v>-5.8958300000000001</v>
      </c>
      <c r="J324">
        <v>22.41778</v>
      </c>
      <c r="K324" t="s">
        <v>23</v>
      </c>
      <c r="L324">
        <v>15</v>
      </c>
      <c r="M324">
        <v>85</v>
      </c>
      <c r="N324">
        <v>100</v>
      </c>
      <c r="O324" t="s">
        <v>31</v>
      </c>
      <c r="P324">
        <v>6024</v>
      </c>
      <c r="Q324">
        <v>6024</v>
      </c>
    </row>
    <row r="325" spans="1:17" x14ac:dyDescent="0.3">
      <c r="A325">
        <v>1324</v>
      </c>
      <c r="B325">
        <v>25</v>
      </c>
      <c r="C325" t="s">
        <v>48</v>
      </c>
      <c r="D325" t="s">
        <v>28</v>
      </c>
      <c r="E325" t="s">
        <v>29</v>
      </c>
      <c r="F325" t="s">
        <v>45</v>
      </c>
      <c r="G325" t="s">
        <v>155</v>
      </c>
      <c r="H325" t="s">
        <v>220</v>
      </c>
      <c r="I325">
        <v>0.52234499999999995</v>
      </c>
      <c r="J325">
        <v>25.197333</v>
      </c>
      <c r="K325" t="s">
        <v>37</v>
      </c>
      <c r="L325">
        <v>8</v>
      </c>
      <c r="M325">
        <v>16</v>
      </c>
      <c r="N325">
        <v>24</v>
      </c>
      <c r="O325" t="s">
        <v>31</v>
      </c>
      <c r="P325">
        <v>12474</v>
      </c>
      <c r="Q325">
        <v>12474</v>
      </c>
    </row>
    <row r="326" spans="1:17" x14ac:dyDescent="0.3">
      <c r="A326">
        <v>1325</v>
      </c>
      <c r="B326">
        <v>177</v>
      </c>
      <c r="C326" t="s">
        <v>17</v>
      </c>
      <c r="D326" t="s">
        <v>28</v>
      </c>
      <c r="E326" t="s">
        <v>29</v>
      </c>
      <c r="F326" t="s">
        <v>45</v>
      </c>
      <c r="G326" t="s">
        <v>155</v>
      </c>
      <c r="H326" t="s">
        <v>185</v>
      </c>
      <c r="I326">
        <v>1.35</v>
      </c>
      <c r="J326">
        <v>29.05</v>
      </c>
      <c r="K326" t="s">
        <v>23</v>
      </c>
      <c r="L326">
        <v>60</v>
      </c>
      <c r="M326">
        <v>40</v>
      </c>
      <c r="N326">
        <v>100</v>
      </c>
      <c r="O326" t="s">
        <v>31</v>
      </c>
      <c r="P326">
        <v>23668</v>
      </c>
      <c r="Q326">
        <v>23668</v>
      </c>
    </row>
    <row r="327" spans="1:17" x14ac:dyDescent="0.3">
      <c r="A327">
        <v>1326</v>
      </c>
      <c r="B327">
        <v>90</v>
      </c>
      <c r="C327" t="s">
        <v>17</v>
      </c>
      <c r="D327" t="s">
        <v>39</v>
      </c>
      <c r="E327" t="s">
        <v>29</v>
      </c>
      <c r="F327" t="s">
        <v>45</v>
      </c>
      <c r="G327" t="s">
        <v>155</v>
      </c>
      <c r="H327" t="s">
        <v>221</v>
      </c>
      <c r="I327">
        <v>-10.75</v>
      </c>
      <c r="J327">
        <v>26.433330000000002</v>
      </c>
      <c r="K327" t="s">
        <v>37</v>
      </c>
      <c r="L327">
        <v>510</v>
      </c>
      <c r="M327">
        <v>90</v>
      </c>
      <c r="N327">
        <v>600</v>
      </c>
      <c r="O327" t="s">
        <v>24</v>
      </c>
      <c r="P327">
        <v>49192</v>
      </c>
      <c r="Q327">
        <v>49192</v>
      </c>
    </row>
    <row r="328" spans="1:17" x14ac:dyDescent="0.3">
      <c r="A328">
        <v>1327</v>
      </c>
      <c r="B328">
        <v>87</v>
      </c>
      <c r="C328" t="s">
        <v>48</v>
      </c>
      <c r="D328" t="s">
        <v>28</v>
      </c>
      <c r="E328" t="s">
        <v>29</v>
      </c>
      <c r="F328" t="s">
        <v>45</v>
      </c>
      <c r="G328" t="s">
        <v>155</v>
      </c>
      <c r="H328" t="s">
        <v>222</v>
      </c>
      <c r="I328">
        <v>-1.15767</v>
      </c>
      <c r="J328">
        <v>29.43122</v>
      </c>
      <c r="K328" t="s">
        <v>23</v>
      </c>
      <c r="L328">
        <v>1000</v>
      </c>
      <c r="M328">
        <v>1000</v>
      </c>
      <c r="N328">
        <v>2000</v>
      </c>
      <c r="O328" t="s">
        <v>24</v>
      </c>
      <c r="P328">
        <v>15000</v>
      </c>
      <c r="Q328">
        <v>15000</v>
      </c>
    </row>
    <row r="329" spans="1:17" x14ac:dyDescent="0.3">
      <c r="A329">
        <v>1328</v>
      </c>
      <c r="B329">
        <v>82</v>
      </c>
      <c r="C329" t="s">
        <v>48</v>
      </c>
      <c r="D329" t="s">
        <v>28</v>
      </c>
      <c r="E329" t="s">
        <v>29</v>
      </c>
      <c r="F329" t="s">
        <v>45</v>
      </c>
      <c r="G329" t="s">
        <v>155</v>
      </c>
      <c r="H329" t="s">
        <v>223</v>
      </c>
      <c r="I329">
        <v>-0.68871300000000002</v>
      </c>
      <c r="J329">
        <v>29.383330000000001</v>
      </c>
      <c r="K329" t="s">
        <v>23</v>
      </c>
      <c r="L329">
        <v>7300</v>
      </c>
      <c r="M329">
        <v>14000</v>
      </c>
      <c r="N329">
        <v>21300</v>
      </c>
      <c r="O329" t="s">
        <v>24</v>
      </c>
      <c r="P329">
        <v>10000</v>
      </c>
      <c r="Q329">
        <v>10000</v>
      </c>
    </row>
    <row r="330" spans="1:17" x14ac:dyDescent="0.3">
      <c r="A330">
        <v>1329</v>
      </c>
      <c r="B330">
        <v>113</v>
      </c>
      <c r="C330" t="s">
        <v>17</v>
      </c>
      <c r="D330" t="s">
        <v>18</v>
      </c>
      <c r="E330" t="s">
        <v>29</v>
      </c>
      <c r="F330" t="s">
        <v>27</v>
      </c>
      <c r="G330" t="s">
        <v>155</v>
      </c>
      <c r="H330" t="s">
        <v>224</v>
      </c>
      <c r="I330">
        <v>-1.5405599999999999</v>
      </c>
      <c r="J330">
        <v>29.064170000000001</v>
      </c>
      <c r="K330" t="s">
        <v>37</v>
      </c>
      <c r="L330">
        <v>245</v>
      </c>
      <c r="M330">
        <v>275</v>
      </c>
      <c r="N330">
        <v>520</v>
      </c>
      <c r="O330" t="s">
        <v>32</v>
      </c>
      <c r="P330">
        <v>7616</v>
      </c>
      <c r="Q330">
        <v>7616</v>
      </c>
    </row>
    <row r="331" spans="1:17" x14ac:dyDescent="0.3">
      <c r="A331">
        <v>1330</v>
      </c>
      <c r="B331">
        <v>98</v>
      </c>
      <c r="C331" t="s">
        <v>17</v>
      </c>
      <c r="D331" t="s">
        <v>18</v>
      </c>
      <c r="E331" t="s">
        <v>29</v>
      </c>
      <c r="F331" t="s">
        <v>27</v>
      </c>
      <c r="G331" t="s">
        <v>155</v>
      </c>
      <c r="H331" t="s">
        <v>225</v>
      </c>
      <c r="I331">
        <v>-1.29338</v>
      </c>
      <c r="J331">
        <v>28.583400000000001</v>
      </c>
      <c r="K331" t="s">
        <v>37</v>
      </c>
      <c r="L331">
        <v>100</v>
      </c>
      <c r="M331">
        <v>200</v>
      </c>
      <c r="N331">
        <v>300</v>
      </c>
      <c r="O331" t="s">
        <v>24</v>
      </c>
      <c r="P331">
        <v>17996.03</v>
      </c>
      <c r="Q331">
        <v>17996.03</v>
      </c>
    </row>
    <row r="332" spans="1:17" x14ac:dyDescent="0.3">
      <c r="A332">
        <v>1331</v>
      </c>
      <c r="B332">
        <v>71</v>
      </c>
      <c r="C332" t="s">
        <v>48</v>
      </c>
      <c r="D332" t="s">
        <v>28</v>
      </c>
      <c r="E332" t="s">
        <v>29</v>
      </c>
      <c r="F332" t="s">
        <v>45</v>
      </c>
      <c r="G332" t="s">
        <v>155</v>
      </c>
      <c r="H332" t="s">
        <v>226</v>
      </c>
      <c r="I332">
        <v>-0.94299999999999995</v>
      </c>
      <c r="J332">
        <v>29.06</v>
      </c>
      <c r="K332" t="s">
        <v>37</v>
      </c>
      <c r="L332">
        <v>2000</v>
      </c>
      <c r="M332">
        <v>3000</v>
      </c>
      <c r="N332">
        <v>5000</v>
      </c>
      <c r="O332" t="s">
        <v>24</v>
      </c>
      <c r="P332">
        <v>20510</v>
      </c>
      <c r="Q332">
        <v>20510</v>
      </c>
    </row>
    <row r="333" spans="1:17" x14ac:dyDescent="0.3">
      <c r="A333">
        <v>1332</v>
      </c>
      <c r="B333">
        <v>64</v>
      </c>
      <c r="C333" t="s">
        <v>48</v>
      </c>
      <c r="D333" t="s">
        <v>18</v>
      </c>
      <c r="E333" t="s">
        <v>29</v>
      </c>
      <c r="F333" t="s">
        <v>27</v>
      </c>
      <c r="G333" t="s">
        <v>155</v>
      </c>
      <c r="H333" t="s">
        <v>195</v>
      </c>
      <c r="I333">
        <v>-6.4166699999999999</v>
      </c>
      <c r="J333">
        <v>20.8</v>
      </c>
      <c r="K333" t="s">
        <v>23</v>
      </c>
      <c r="L333">
        <v>400</v>
      </c>
      <c r="M333">
        <v>600</v>
      </c>
      <c r="N333">
        <v>1000</v>
      </c>
      <c r="O333" t="s">
        <v>150</v>
      </c>
      <c r="P333">
        <v>16475</v>
      </c>
      <c r="Q333">
        <v>16475</v>
      </c>
    </row>
    <row r="334" spans="1:17" x14ac:dyDescent="0.3">
      <c r="A334">
        <v>1333</v>
      </c>
      <c r="B334">
        <v>56</v>
      </c>
      <c r="C334" t="s">
        <v>48</v>
      </c>
      <c r="D334" t="s">
        <v>28</v>
      </c>
      <c r="E334" t="s">
        <v>29</v>
      </c>
      <c r="F334" t="s">
        <v>45</v>
      </c>
      <c r="G334" t="s">
        <v>155</v>
      </c>
      <c r="H334" t="s">
        <v>195</v>
      </c>
      <c r="I334">
        <v>-6.4166699999999999</v>
      </c>
      <c r="J334">
        <v>20.8</v>
      </c>
      <c r="K334" t="s">
        <v>23</v>
      </c>
      <c r="L334">
        <v>10000</v>
      </c>
      <c r="M334">
        <v>15000</v>
      </c>
      <c r="N334">
        <v>25000</v>
      </c>
      <c r="O334" t="s">
        <v>26</v>
      </c>
      <c r="P334">
        <v>41400</v>
      </c>
      <c r="Q334">
        <v>41400</v>
      </c>
    </row>
    <row r="335" spans="1:17" x14ac:dyDescent="0.3">
      <c r="A335">
        <v>1334</v>
      </c>
      <c r="B335">
        <v>90</v>
      </c>
      <c r="C335" t="s">
        <v>17</v>
      </c>
      <c r="D335" t="s">
        <v>28</v>
      </c>
      <c r="E335" t="s">
        <v>29</v>
      </c>
      <c r="F335" t="s">
        <v>45</v>
      </c>
      <c r="G335" t="s">
        <v>155</v>
      </c>
      <c r="H335" t="s">
        <v>192</v>
      </c>
      <c r="I335">
        <v>-7.1965440000000003</v>
      </c>
      <c r="J335">
        <v>22.397188</v>
      </c>
      <c r="K335" t="s">
        <v>23</v>
      </c>
      <c r="L335">
        <v>5250</v>
      </c>
      <c r="M335">
        <v>9750</v>
      </c>
      <c r="N335">
        <v>15000</v>
      </c>
      <c r="O335" t="s">
        <v>26</v>
      </c>
      <c r="P335">
        <v>32759</v>
      </c>
      <c r="Q335">
        <v>32759</v>
      </c>
    </row>
    <row r="336" spans="1:17" x14ac:dyDescent="0.3">
      <c r="A336">
        <v>1335</v>
      </c>
      <c r="B336">
        <v>82</v>
      </c>
      <c r="C336" t="s">
        <v>48</v>
      </c>
      <c r="D336" t="s">
        <v>28</v>
      </c>
      <c r="E336" t="s">
        <v>29</v>
      </c>
      <c r="F336" t="s">
        <v>45</v>
      </c>
      <c r="G336" t="s">
        <v>155</v>
      </c>
      <c r="H336" t="s">
        <v>227</v>
      </c>
      <c r="I336">
        <v>-4.727468</v>
      </c>
      <c r="J336">
        <v>24.435155999999999</v>
      </c>
      <c r="K336" t="s">
        <v>37</v>
      </c>
      <c r="L336">
        <v>2400</v>
      </c>
      <c r="M336">
        <v>3600</v>
      </c>
      <c r="N336">
        <v>6000</v>
      </c>
      <c r="O336" t="s">
        <v>26</v>
      </c>
      <c r="P336">
        <v>35605.5</v>
      </c>
      <c r="Q336">
        <v>35605.5</v>
      </c>
    </row>
    <row r="337" spans="1:17" x14ac:dyDescent="0.3">
      <c r="A337">
        <v>1336</v>
      </c>
      <c r="B337">
        <v>27</v>
      </c>
      <c r="C337" t="s">
        <v>48</v>
      </c>
      <c r="D337" t="s">
        <v>55</v>
      </c>
      <c r="E337" t="s">
        <v>29</v>
      </c>
      <c r="F337" t="s">
        <v>45</v>
      </c>
      <c r="G337" t="s">
        <v>155</v>
      </c>
      <c r="H337" t="s">
        <v>191</v>
      </c>
      <c r="I337">
        <v>-5.8958300000000001</v>
      </c>
      <c r="J337">
        <v>22.41778</v>
      </c>
      <c r="K337" t="s">
        <v>23</v>
      </c>
      <c r="L337">
        <v>80</v>
      </c>
      <c r="M337">
        <v>40</v>
      </c>
      <c r="N337">
        <v>120</v>
      </c>
      <c r="O337" t="s">
        <v>41</v>
      </c>
      <c r="P337">
        <v>6400</v>
      </c>
      <c r="Q337">
        <v>6400</v>
      </c>
    </row>
    <row r="338" spans="1:17" x14ac:dyDescent="0.3">
      <c r="A338">
        <v>1337</v>
      </c>
      <c r="B338">
        <v>236</v>
      </c>
      <c r="C338" t="s">
        <v>25</v>
      </c>
      <c r="D338" t="s">
        <v>39</v>
      </c>
      <c r="E338" t="s">
        <v>29</v>
      </c>
      <c r="F338" t="s">
        <v>45</v>
      </c>
      <c r="G338" t="s">
        <v>155</v>
      </c>
      <c r="H338" t="s">
        <v>191</v>
      </c>
      <c r="I338">
        <v>-5.8958300000000001</v>
      </c>
      <c r="J338">
        <v>22.41778</v>
      </c>
      <c r="K338" t="s">
        <v>23</v>
      </c>
      <c r="L338">
        <v>385</v>
      </c>
      <c r="M338">
        <v>465</v>
      </c>
      <c r="N338">
        <v>850</v>
      </c>
      <c r="O338" t="s">
        <v>38</v>
      </c>
      <c r="P338">
        <v>45432.52</v>
      </c>
      <c r="Q338">
        <v>45432.52</v>
      </c>
    </row>
    <row r="339" spans="1:17" x14ac:dyDescent="0.3">
      <c r="A339">
        <v>1338</v>
      </c>
      <c r="B339">
        <v>245</v>
      </c>
      <c r="C339" t="s">
        <v>25</v>
      </c>
      <c r="D339" t="s">
        <v>28</v>
      </c>
      <c r="E339" t="s">
        <v>29</v>
      </c>
      <c r="F339" t="s">
        <v>45</v>
      </c>
      <c r="G339" t="s">
        <v>155</v>
      </c>
      <c r="H339" t="s">
        <v>159</v>
      </c>
      <c r="I339">
        <v>0.49366599999999999</v>
      </c>
      <c r="J339">
        <v>29.471969999999999</v>
      </c>
      <c r="K339" t="s">
        <v>23</v>
      </c>
      <c r="L339">
        <v>1600</v>
      </c>
      <c r="M339">
        <v>2000</v>
      </c>
      <c r="N339">
        <v>3600</v>
      </c>
      <c r="O339" t="s">
        <v>24</v>
      </c>
      <c r="P339">
        <v>41820</v>
      </c>
      <c r="Q339">
        <v>41820</v>
      </c>
    </row>
    <row r="340" spans="1:17" x14ac:dyDescent="0.3">
      <c r="A340">
        <v>1339</v>
      </c>
      <c r="B340">
        <v>243</v>
      </c>
      <c r="C340" t="s">
        <v>25</v>
      </c>
      <c r="D340" t="s">
        <v>28</v>
      </c>
      <c r="E340" t="s">
        <v>29</v>
      </c>
      <c r="F340" t="s">
        <v>45</v>
      </c>
      <c r="G340" t="s">
        <v>155</v>
      </c>
      <c r="H340" t="s">
        <v>159</v>
      </c>
      <c r="I340">
        <v>0.49366599999999999</v>
      </c>
      <c r="J340">
        <v>29.471969999999999</v>
      </c>
      <c r="K340" t="s">
        <v>23</v>
      </c>
      <c r="L340">
        <v>1200</v>
      </c>
      <c r="M340">
        <v>1800</v>
      </c>
      <c r="N340">
        <v>3000</v>
      </c>
      <c r="O340" t="s">
        <v>24</v>
      </c>
      <c r="P340">
        <v>41820</v>
      </c>
      <c r="Q340">
        <v>41820</v>
      </c>
    </row>
    <row r="341" spans="1:17" x14ac:dyDescent="0.3">
      <c r="A341">
        <v>1340</v>
      </c>
      <c r="B341">
        <v>278</v>
      </c>
      <c r="C341" t="s">
        <v>25</v>
      </c>
      <c r="D341" t="s">
        <v>55</v>
      </c>
      <c r="E341" t="s">
        <v>29</v>
      </c>
      <c r="F341" t="s">
        <v>45</v>
      </c>
      <c r="G341" t="s">
        <v>155</v>
      </c>
      <c r="H341" t="s">
        <v>159</v>
      </c>
      <c r="I341">
        <v>0.49366599999999999</v>
      </c>
      <c r="J341">
        <v>29.471969999999999</v>
      </c>
      <c r="K341" t="s">
        <v>23</v>
      </c>
      <c r="L341">
        <v>300</v>
      </c>
      <c r="M341">
        <v>200</v>
      </c>
      <c r="N341">
        <v>500</v>
      </c>
      <c r="O341" t="s">
        <v>24</v>
      </c>
      <c r="P341">
        <v>35550</v>
      </c>
      <c r="Q341">
        <v>35550</v>
      </c>
    </row>
    <row r="342" spans="1:17" x14ac:dyDescent="0.3">
      <c r="A342">
        <v>1341</v>
      </c>
      <c r="B342">
        <v>264</v>
      </c>
      <c r="C342" t="s">
        <v>25</v>
      </c>
      <c r="D342" t="s">
        <v>55</v>
      </c>
      <c r="E342" t="s">
        <v>29</v>
      </c>
      <c r="F342" t="s">
        <v>45</v>
      </c>
      <c r="G342" t="s">
        <v>155</v>
      </c>
      <c r="H342" t="s">
        <v>172</v>
      </c>
      <c r="I342">
        <v>0.13492000000000001</v>
      </c>
      <c r="J342">
        <v>29.292269999999998</v>
      </c>
      <c r="K342" t="s">
        <v>23</v>
      </c>
      <c r="L342">
        <v>200</v>
      </c>
      <c r="M342">
        <v>100</v>
      </c>
      <c r="N342">
        <v>300</v>
      </c>
      <c r="O342" t="s">
        <v>24</v>
      </c>
      <c r="P342">
        <v>42000</v>
      </c>
      <c r="Q342">
        <v>42000</v>
      </c>
    </row>
    <row r="343" spans="1:17" x14ac:dyDescent="0.3">
      <c r="A343">
        <v>1342</v>
      </c>
      <c r="B343">
        <v>264</v>
      </c>
      <c r="C343" t="s">
        <v>25</v>
      </c>
      <c r="D343" t="s">
        <v>39</v>
      </c>
      <c r="E343" t="s">
        <v>29</v>
      </c>
      <c r="F343" t="s">
        <v>45</v>
      </c>
      <c r="G343" t="s">
        <v>155</v>
      </c>
      <c r="H343" t="s">
        <v>158</v>
      </c>
      <c r="I343">
        <v>1.56667</v>
      </c>
      <c r="J343">
        <v>30.25</v>
      </c>
      <c r="K343" t="s">
        <v>23</v>
      </c>
      <c r="L343">
        <v>35</v>
      </c>
      <c r="M343">
        <v>15</v>
      </c>
      <c r="N343">
        <v>50</v>
      </c>
      <c r="O343" t="s">
        <v>31</v>
      </c>
      <c r="P343">
        <v>24700</v>
      </c>
      <c r="Q343">
        <v>24700</v>
      </c>
    </row>
    <row r="344" spans="1:17" x14ac:dyDescent="0.3">
      <c r="A344">
        <v>1343</v>
      </c>
      <c r="B344">
        <v>205</v>
      </c>
      <c r="C344" t="s">
        <v>25</v>
      </c>
      <c r="D344" t="s">
        <v>39</v>
      </c>
      <c r="E344" t="s">
        <v>29</v>
      </c>
      <c r="F344" t="s">
        <v>45</v>
      </c>
      <c r="G344" t="s">
        <v>155</v>
      </c>
      <c r="H344" t="s">
        <v>228</v>
      </c>
      <c r="I344">
        <v>-2.5499999999999998</v>
      </c>
      <c r="J344">
        <v>28.866669999999999</v>
      </c>
      <c r="K344" t="s">
        <v>37</v>
      </c>
      <c r="L344">
        <v>93</v>
      </c>
      <c r="M344">
        <v>47</v>
      </c>
      <c r="N344">
        <v>140</v>
      </c>
      <c r="O344" t="s">
        <v>40</v>
      </c>
      <c r="P344">
        <v>16200</v>
      </c>
      <c r="Q344">
        <v>16200</v>
      </c>
    </row>
    <row r="345" spans="1:17" x14ac:dyDescent="0.3">
      <c r="A345">
        <v>1344</v>
      </c>
      <c r="B345">
        <v>194</v>
      </c>
      <c r="C345" t="s">
        <v>25</v>
      </c>
      <c r="D345" t="s">
        <v>39</v>
      </c>
      <c r="E345" t="s">
        <v>29</v>
      </c>
      <c r="F345" t="s">
        <v>45</v>
      </c>
      <c r="G345" t="s">
        <v>155</v>
      </c>
      <c r="H345" t="s">
        <v>183</v>
      </c>
      <c r="I345">
        <v>-2.5061559999999998</v>
      </c>
      <c r="J345">
        <v>28.861830000000001</v>
      </c>
      <c r="K345" t="s">
        <v>37</v>
      </c>
      <c r="L345">
        <v>1040</v>
      </c>
      <c r="M345">
        <v>960</v>
      </c>
      <c r="N345">
        <v>2000</v>
      </c>
      <c r="O345" t="s">
        <v>31</v>
      </c>
      <c r="P345">
        <v>25348</v>
      </c>
      <c r="Q345">
        <v>25348</v>
      </c>
    </row>
    <row r="346" spans="1:17" x14ac:dyDescent="0.3">
      <c r="A346">
        <v>1345</v>
      </c>
      <c r="B346">
        <v>163</v>
      </c>
      <c r="C346" t="s">
        <v>17</v>
      </c>
      <c r="D346" t="s">
        <v>18</v>
      </c>
      <c r="E346" t="s">
        <v>29</v>
      </c>
      <c r="F346" t="s">
        <v>27</v>
      </c>
      <c r="G346" t="s">
        <v>155</v>
      </c>
      <c r="H346" t="s">
        <v>197</v>
      </c>
      <c r="I346">
        <v>-2.1049250000000002</v>
      </c>
      <c r="J346">
        <v>28.919383</v>
      </c>
      <c r="K346" t="s">
        <v>23</v>
      </c>
      <c r="L346">
        <v>100</v>
      </c>
      <c r="M346">
        <v>500</v>
      </c>
      <c r="N346">
        <v>600</v>
      </c>
      <c r="O346" t="s">
        <v>26</v>
      </c>
      <c r="P346">
        <v>14399</v>
      </c>
      <c r="Q346">
        <v>14399</v>
      </c>
    </row>
    <row r="347" spans="1:17" x14ac:dyDescent="0.3">
      <c r="A347">
        <v>1346</v>
      </c>
      <c r="B347">
        <v>163</v>
      </c>
      <c r="C347" t="s">
        <v>17</v>
      </c>
      <c r="D347" t="s">
        <v>18</v>
      </c>
      <c r="E347" t="s">
        <v>29</v>
      </c>
      <c r="F347" t="s">
        <v>27</v>
      </c>
      <c r="G347" t="s">
        <v>155</v>
      </c>
      <c r="H347" t="s">
        <v>197</v>
      </c>
      <c r="I347">
        <v>-2.1049250000000002</v>
      </c>
      <c r="J347">
        <v>28.919383</v>
      </c>
      <c r="K347" t="s">
        <v>23</v>
      </c>
      <c r="L347">
        <v>120</v>
      </c>
      <c r="M347">
        <v>80</v>
      </c>
      <c r="N347">
        <v>200</v>
      </c>
      <c r="O347" t="s">
        <v>32</v>
      </c>
      <c r="P347">
        <v>15543</v>
      </c>
      <c r="Q347">
        <v>15543</v>
      </c>
    </row>
    <row r="348" spans="1:17" x14ac:dyDescent="0.3">
      <c r="A348">
        <v>1347</v>
      </c>
      <c r="B348">
        <v>174</v>
      </c>
      <c r="C348" t="s">
        <v>17</v>
      </c>
      <c r="D348" t="s">
        <v>28</v>
      </c>
      <c r="E348" t="s">
        <v>29</v>
      </c>
      <c r="F348" t="s">
        <v>45</v>
      </c>
      <c r="G348" t="s">
        <v>155</v>
      </c>
      <c r="H348" t="s">
        <v>229</v>
      </c>
      <c r="I348">
        <v>-8.5500000000000007</v>
      </c>
      <c r="J348">
        <v>28.533329999999999</v>
      </c>
      <c r="K348" t="s">
        <v>23</v>
      </c>
      <c r="L348">
        <v>50</v>
      </c>
      <c r="M348">
        <v>650</v>
      </c>
      <c r="N348">
        <v>700</v>
      </c>
      <c r="O348" t="s">
        <v>150</v>
      </c>
      <c r="P348">
        <v>26100</v>
      </c>
      <c r="Q348">
        <v>26100</v>
      </c>
    </row>
    <row r="349" spans="1:17" x14ac:dyDescent="0.3">
      <c r="A349">
        <v>1348</v>
      </c>
      <c r="B349">
        <v>182</v>
      </c>
      <c r="C349" t="s">
        <v>25</v>
      </c>
      <c r="D349" t="s">
        <v>28</v>
      </c>
      <c r="E349" t="s">
        <v>29</v>
      </c>
      <c r="F349" t="s">
        <v>45</v>
      </c>
      <c r="G349" t="s">
        <v>155</v>
      </c>
      <c r="H349" t="s">
        <v>177</v>
      </c>
      <c r="I349">
        <v>-10.62279</v>
      </c>
      <c r="J349">
        <v>26.758289000000001</v>
      </c>
      <c r="K349" t="s">
        <v>23</v>
      </c>
      <c r="L349">
        <v>140</v>
      </c>
      <c r="M349">
        <v>160</v>
      </c>
      <c r="N349">
        <v>300</v>
      </c>
      <c r="O349" t="s">
        <v>32</v>
      </c>
      <c r="P349">
        <v>25045</v>
      </c>
      <c r="Q349">
        <v>25045</v>
      </c>
    </row>
    <row r="350" spans="1:17" x14ac:dyDescent="0.3">
      <c r="A350">
        <v>1349</v>
      </c>
      <c r="B350">
        <v>151</v>
      </c>
      <c r="C350" t="s">
        <v>17</v>
      </c>
      <c r="D350" t="s">
        <v>55</v>
      </c>
      <c r="E350" t="s">
        <v>29</v>
      </c>
      <c r="F350" t="s">
        <v>45</v>
      </c>
      <c r="G350" t="s">
        <v>155</v>
      </c>
      <c r="H350" t="s">
        <v>158</v>
      </c>
      <c r="I350">
        <v>1.56667</v>
      </c>
      <c r="J350">
        <v>30.25</v>
      </c>
      <c r="K350" t="s">
        <v>23</v>
      </c>
      <c r="L350">
        <v>100</v>
      </c>
      <c r="M350">
        <v>700</v>
      </c>
      <c r="N350">
        <v>800</v>
      </c>
      <c r="O350" t="s">
        <v>26</v>
      </c>
      <c r="P350">
        <v>25000</v>
      </c>
      <c r="Q350">
        <v>25000</v>
      </c>
    </row>
    <row r="351" spans="1:17" x14ac:dyDescent="0.3">
      <c r="A351">
        <v>1350</v>
      </c>
      <c r="B351">
        <v>229</v>
      </c>
      <c r="C351" t="s">
        <v>25</v>
      </c>
      <c r="D351" t="s">
        <v>28</v>
      </c>
      <c r="E351" t="s">
        <v>29</v>
      </c>
      <c r="F351" t="s">
        <v>45</v>
      </c>
      <c r="G351" t="s">
        <v>155</v>
      </c>
      <c r="H351" t="s">
        <v>190</v>
      </c>
      <c r="I351">
        <v>1.9152469999999999</v>
      </c>
      <c r="J351">
        <v>30.503844000000001</v>
      </c>
      <c r="K351" t="s">
        <v>23</v>
      </c>
      <c r="L351">
        <v>150</v>
      </c>
      <c r="M351">
        <v>450</v>
      </c>
      <c r="N351">
        <v>600</v>
      </c>
      <c r="O351" t="s">
        <v>24</v>
      </c>
      <c r="P351">
        <v>27524</v>
      </c>
      <c r="Q351">
        <v>27524</v>
      </c>
    </row>
    <row r="352" spans="1:17" x14ac:dyDescent="0.3">
      <c r="A352">
        <v>1351</v>
      </c>
      <c r="B352">
        <v>102</v>
      </c>
      <c r="C352" t="s">
        <v>17</v>
      </c>
      <c r="D352" t="s">
        <v>28</v>
      </c>
      <c r="E352" t="s">
        <v>29</v>
      </c>
      <c r="F352" t="s">
        <v>45</v>
      </c>
      <c r="G352" t="s">
        <v>155</v>
      </c>
      <c r="H352" t="s">
        <v>164</v>
      </c>
      <c r="I352">
        <v>0.51840200000000003</v>
      </c>
      <c r="J352">
        <v>25.205729000000002</v>
      </c>
      <c r="K352" t="s">
        <v>37</v>
      </c>
      <c r="L352">
        <v>240</v>
      </c>
      <c r="M352">
        <v>2160</v>
      </c>
      <c r="N352">
        <v>2400</v>
      </c>
      <c r="O352" t="s">
        <v>26</v>
      </c>
      <c r="P352">
        <v>16500</v>
      </c>
      <c r="Q352">
        <v>16500</v>
      </c>
    </row>
    <row r="353" spans="1:17" x14ac:dyDescent="0.3">
      <c r="A353">
        <v>1352</v>
      </c>
      <c r="B353">
        <v>105</v>
      </c>
      <c r="C353" t="s">
        <v>17</v>
      </c>
      <c r="D353" t="s">
        <v>28</v>
      </c>
      <c r="E353" t="s">
        <v>29</v>
      </c>
      <c r="F353" t="s">
        <v>45</v>
      </c>
      <c r="G353" t="s">
        <v>155</v>
      </c>
      <c r="H353" t="s">
        <v>164</v>
      </c>
      <c r="I353">
        <v>0.51840200000000003</v>
      </c>
      <c r="J353">
        <v>25.205729000000002</v>
      </c>
      <c r="K353" t="s">
        <v>37</v>
      </c>
      <c r="L353">
        <v>2500</v>
      </c>
      <c r="M353">
        <v>3500</v>
      </c>
      <c r="N353">
        <v>6000</v>
      </c>
      <c r="O353" t="s">
        <v>38</v>
      </c>
      <c r="P353">
        <v>21354</v>
      </c>
      <c r="Q353">
        <v>21354</v>
      </c>
    </row>
    <row r="354" spans="1:17" x14ac:dyDescent="0.3">
      <c r="A354">
        <v>1353</v>
      </c>
      <c r="B354">
        <v>90</v>
      </c>
      <c r="C354" t="s">
        <v>17</v>
      </c>
      <c r="D354" t="s">
        <v>39</v>
      </c>
      <c r="E354" t="s">
        <v>29</v>
      </c>
      <c r="F354" t="s">
        <v>45</v>
      </c>
      <c r="G354" t="s">
        <v>155</v>
      </c>
      <c r="H354" t="s">
        <v>230</v>
      </c>
      <c r="I354">
        <v>4.7072999999999997E-2</v>
      </c>
      <c r="J354">
        <v>18.25648</v>
      </c>
      <c r="K354" t="s">
        <v>37</v>
      </c>
      <c r="L354">
        <v>200</v>
      </c>
      <c r="M354">
        <v>100</v>
      </c>
      <c r="N354">
        <v>300</v>
      </c>
      <c r="O354" t="s">
        <v>40</v>
      </c>
      <c r="P354">
        <v>25139</v>
      </c>
      <c r="Q354">
        <v>25139</v>
      </c>
    </row>
    <row r="355" spans="1:17" x14ac:dyDescent="0.3">
      <c r="A355">
        <v>1354</v>
      </c>
      <c r="B355">
        <v>113</v>
      </c>
      <c r="C355" t="s">
        <v>17</v>
      </c>
      <c r="D355" t="s">
        <v>39</v>
      </c>
      <c r="E355" t="s">
        <v>29</v>
      </c>
      <c r="F355" t="s">
        <v>45</v>
      </c>
      <c r="G355" t="s">
        <v>155</v>
      </c>
      <c r="H355" t="s">
        <v>231</v>
      </c>
      <c r="I355">
        <v>3.2549290000000002</v>
      </c>
      <c r="J355">
        <v>19.775082999999999</v>
      </c>
      <c r="K355" t="s">
        <v>37</v>
      </c>
      <c r="L355">
        <v>110</v>
      </c>
      <c r="M355">
        <v>50</v>
      </c>
      <c r="N355">
        <v>160</v>
      </c>
      <c r="O355" t="s">
        <v>31</v>
      </c>
      <c r="P355">
        <v>9993</v>
      </c>
      <c r="Q355">
        <v>9993</v>
      </c>
    </row>
    <row r="356" spans="1:17" x14ac:dyDescent="0.3">
      <c r="A356">
        <v>1355</v>
      </c>
      <c r="B356">
        <v>30</v>
      </c>
      <c r="C356" t="s">
        <v>48</v>
      </c>
      <c r="D356" t="s">
        <v>28</v>
      </c>
      <c r="E356" t="s">
        <v>29</v>
      </c>
      <c r="F356" t="s">
        <v>45</v>
      </c>
      <c r="G356" t="s">
        <v>155</v>
      </c>
      <c r="H356" t="s">
        <v>230</v>
      </c>
      <c r="I356">
        <v>4.7072999999999997E-2</v>
      </c>
      <c r="J356">
        <v>18.25648</v>
      </c>
      <c r="K356" t="s">
        <v>37</v>
      </c>
      <c r="L356">
        <v>300</v>
      </c>
      <c r="M356">
        <v>500</v>
      </c>
      <c r="N356">
        <v>800</v>
      </c>
      <c r="O356" t="s">
        <v>38</v>
      </c>
      <c r="P356">
        <v>14621</v>
      </c>
      <c r="Q356">
        <v>14621</v>
      </c>
    </row>
    <row r="357" spans="1:17" x14ac:dyDescent="0.3">
      <c r="A357">
        <v>1356</v>
      </c>
      <c r="B357">
        <v>134</v>
      </c>
      <c r="C357" t="s">
        <v>17</v>
      </c>
      <c r="D357" t="s">
        <v>39</v>
      </c>
      <c r="E357" t="s">
        <v>29</v>
      </c>
      <c r="F357" t="s">
        <v>45</v>
      </c>
      <c r="G357" t="s">
        <v>155</v>
      </c>
      <c r="H357" t="s">
        <v>167</v>
      </c>
      <c r="I357">
        <v>-7.0582159999999998</v>
      </c>
      <c r="J357">
        <v>29.780774999999998</v>
      </c>
      <c r="K357" t="s">
        <v>37</v>
      </c>
      <c r="L357">
        <v>200</v>
      </c>
      <c r="M357">
        <v>100</v>
      </c>
      <c r="N357">
        <v>300</v>
      </c>
      <c r="O357" t="s">
        <v>31</v>
      </c>
      <c r="P357">
        <v>26316</v>
      </c>
      <c r="Q357">
        <v>26316</v>
      </c>
    </row>
    <row r="358" spans="1:17" x14ac:dyDescent="0.3">
      <c r="A358">
        <v>1357</v>
      </c>
      <c r="B358">
        <v>191</v>
      </c>
      <c r="C358" t="s">
        <v>25</v>
      </c>
      <c r="D358" t="s">
        <v>28</v>
      </c>
      <c r="E358" t="s">
        <v>29</v>
      </c>
      <c r="F358" t="s">
        <v>45</v>
      </c>
      <c r="G358" t="s">
        <v>155</v>
      </c>
      <c r="H358" t="s">
        <v>167</v>
      </c>
      <c r="I358">
        <v>-7.0582159999999998</v>
      </c>
      <c r="J358">
        <v>29.780774999999998</v>
      </c>
      <c r="K358" t="s">
        <v>37</v>
      </c>
      <c r="L358">
        <v>270</v>
      </c>
      <c r="M358">
        <v>330</v>
      </c>
      <c r="N358">
        <v>600</v>
      </c>
      <c r="O358" t="s">
        <v>38</v>
      </c>
      <c r="P358">
        <v>25933</v>
      </c>
      <c r="Q358">
        <v>25933</v>
      </c>
    </row>
    <row r="359" spans="1:17" x14ac:dyDescent="0.3">
      <c r="A359">
        <v>1358</v>
      </c>
      <c r="B359">
        <v>147</v>
      </c>
      <c r="C359" t="s">
        <v>17</v>
      </c>
      <c r="D359" t="s">
        <v>55</v>
      </c>
      <c r="E359" t="s">
        <v>29</v>
      </c>
      <c r="F359" t="s">
        <v>45</v>
      </c>
      <c r="G359" t="s">
        <v>155</v>
      </c>
      <c r="H359" t="s">
        <v>232</v>
      </c>
      <c r="I359">
        <v>0.98061100000000001</v>
      </c>
      <c r="J359">
        <v>29.877199999999998</v>
      </c>
      <c r="K359" t="s">
        <v>23</v>
      </c>
      <c r="L359">
        <v>150</v>
      </c>
      <c r="M359">
        <v>250</v>
      </c>
      <c r="N359">
        <v>400</v>
      </c>
      <c r="O359" t="s">
        <v>41</v>
      </c>
      <c r="P359">
        <v>30595</v>
      </c>
      <c r="Q359">
        <v>30595</v>
      </c>
    </row>
    <row r="360" spans="1:17" x14ac:dyDescent="0.3">
      <c r="A360">
        <v>1359</v>
      </c>
      <c r="D360" t="s">
        <v>28</v>
      </c>
      <c r="E360" t="s">
        <v>29</v>
      </c>
      <c r="F360" t="s">
        <v>45</v>
      </c>
      <c r="G360" t="s">
        <v>155</v>
      </c>
      <c r="H360" t="s">
        <v>167</v>
      </c>
      <c r="I360">
        <v>-7.0582159999999998</v>
      </c>
      <c r="J360">
        <v>29.780774999999998</v>
      </c>
      <c r="K360" t="s">
        <v>37</v>
      </c>
      <c r="L360">
        <v>5000</v>
      </c>
      <c r="M360">
        <v>3000</v>
      </c>
      <c r="N360">
        <v>8000</v>
      </c>
      <c r="O360" t="s">
        <v>24</v>
      </c>
      <c r="P360">
        <v>49542</v>
      </c>
      <c r="Q360">
        <v>39634</v>
      </c>
    </row>
    <row r="361" spans="1:17" x14ac:dyDescent="0.3">
      <c r="A361">
        <v>1360</v>
      </c>
      <c r="B361">
        <v>277</v>
      </c>
      <c r="C361" t="s">
        <v>25</v>
      </c>
      <c r="D361" t="s">
        <v>39</v>
      </c>
      <c r="E361" t="s">
        <v>29</v>
      </c>
      <c r="F361" t="s">
        <v>45</v>
      </c>
      <c r="G361" t="s">
        <v>155</v>
      </c>
      <c r="H361" t="s">
        <v>183</v>
      </c>
      <c r="I361">
        <v>-2.5061559999999998</v>
      </c>
      <c r="J361">
        <v>28.861830000000001</v>
      </c>
      <c r="K361" t="s">
        <v>37</v>
      </c>
      <c r="L361">
        <v>400</v>
      </c>
      <c r="M361">
        <v>400</v>
      </c>
      <c r="N361">
        <v>800</v>
      </c>
      <c r="O361" t="s">
        <v>38</v>
      </c>
      <c r="P361">
        <v>27337</v>
      </c>
      <c r="Q361">
        <v>27337</v>
      </c>
    </row>
    <row r="362" spans="1:17" x14ac:dyDescent="0.3">
      <c r="A362">
        <v>1361</v>
      </c>
      <c r="B362">
        <v>130</v>
      </c>
      <c r="C362" t="s">
        <v>17</v>
      </c>
      <c r="D362" t="s">
        <v>39</v>
      </c>
      <c r="E362" t="s">
        <v>29</v>
      </c>
      <c r="F362" t="s">
        <v>45</v>
      </c>
      <c r="G362" t="s">
        <v>155</v>
      </c>
      <c r="H362" t="s">
        <v>157</v>
      </c>
      <c r="I362">
        <v>3.7395450000000001</v>
      </c>
      <c r="J362">
        <v>29.292555</v>
      </c>
      <c r="K362" t="s">
        <v>37</v>
      </c>
      <c r="L362">
        <v>120</v>
      </c>
      <c r="M362">
        <v>80</v>
      </c>
      <c r="N362">
        <v>200</v>
      </c>
      <c r="O362" t="s">
        <v>31</v>
      </c>
      <c r="P362">
        <v>23728</v>
      </c>
      <c r="Q362">
        <v>23728</v>
      </c>
    </row>
    <row r="363" spans="1:17" x14ac:dyDescent="0.3">
      <c r="A363">
        <v>1362</v>
      </c>
      <c r="B363">
        <v>169</v>
      </c>
      <c r="C363" t="s">
        <v>17</v>
      </c>
      <c r="D363" t="s">
        <v>39</v>
      </c>
      <c r="E363" t="s">
        <v>29</v>
      </c>
      <c r="F363" t="s">
        <v>45</v>
      </c>
      <c r="G363" t="s">
        <v>155</v>
      </c>
      <c r="H363" t="s">
        <v>233</v>
      </c>
      <c r="I363">
        <v>-6.1258939999999997</v>
      </c>
      <c r="J363">
        <v>23.599810999999999</v>
      </c>
      <c r="K363" t="s">
        <v>37</v>
      </c>
      <c r="L363">
        <v>200</v>
      </c>
      <c r="M363">
        <v>100</v>
      </c>
      <c r="N363">
        <v>300</v>
      </c>
      <c r="O363" t="s">
        <v>31</v>
      </c>
      <c r="P363">
        <v>27903</v>
      </c>
      <c r="Q363">
        <v>27903</v>
      </c>
    </row>
    <row r="364" spans="1:17" x14ac:dyDescent="0.3">
      <c r="A364">
        <v>1363</v>
      </c>
      <c r="B364">
        <v>3</v>
      </c>
      <c r="C364" t="s">
        <v>48</v>
      </c>
      <c r="D364" t="s">
        <v>55</v>
      </c>
      <c r="E364" t="s">
        <v>181</v>
      </c>
      <c r="F364" t="s">
        <v>45</v>
      </c>
      <c r="G364" t="s">
        <v>155</v>
      </c>
      <c r="H364" t="s">
        <v>167</v>
      </c>
      <c r="I364">
        <v>-7.0582159999999998</v>
      </c>
      <c r="J364">
        <v>29.780774999999998</v>
      </c>
      <c r="K364" t="s">
        <v>37</v>
      </c>
      <c r="L364">
        <v>16200</v>
      </c>
      <c r="M364">
        <v>19800</v>
      </c>
      <c r="N364">
        <v>36000</v>
      </c>
      <c r="O364" t="s">
        <v>38</v>
      </c>
      <c r="P364">
        <v>49929</v>
      </c>
      <c r="Q364">
        <v>49929</v>
      </c>
    </row>
    <row r="365" spans="1:17" x14ac:dyDescent="0.3">
      <c r="A365">
        <v>1364</v>
      </c>
      <c r="B365">
        <v>98</v>
      </c>
      <c r="C365" t="s">
        <v>17</v>
      </c>
      <c r="D365" t="s">
        <v>28</v>
      </c>
      <c r="E365" t="s">
        <v>29</v>
      </c>
      <c r="F365" t="s">
        <v>45</v>
      </c>
      <c r="G365" t="s">
        <v>155</v>
      </c>
      <c r="H365" t="s">
        <v>234</v>
      </c>
      <c r="I365">
        <v>-8.7482410000000002</v>
      </c>
      <c r="J365">
        <v>31.427095000000001</v>
      </c>
      <c r="K365" t="s">
        <v>37</v>
      </c>
      <c r="L365">
        <v>60</v>
      </c>
      <c r="M365">
        <v>240</v>
      </c>
      <c r="N365">
        <v>300</v>
      </c>
      <c r="O365" t="s">
        <v>24</v>
      </c>
      <c r="P365">
        <v>7500</v>
      </c>
      <c r="Q365">
        <v>7500</v>
      </c>
    </row>
    <row r="366" spans="1:17" x14ac:dyDescent="0.3">
      <c r="A366">
        <v>1365</v>
      </c>
      <c r="B366">
        <v>165</v>
      </c>
      <c r="C366" t="s">
        <v>17</v>
      </c>
      <c r="D366" t="s">
        <v>39</v>
      </c>
      <c r="E366" t="s">
        <v>29</v>
      </c>
      <c r="F366" t="s">
        <v>45</v>
      </c>
      <c r="G366" t="s">
        <v>155</v>
      </c>
      <c r="H366" t="s">
        <v>169</v>
      </c>
      <c r="I366">
        <v>-5.946021</v>
      </c>
      <c r="J366">
        <v>29.196717</v>
      </c>
      <c r="K366" t="s">
        <v>37</v>
      </c>
      <c r="L366">
        <v>550</v>
      </c>
      <c r="M366">
        <v>150</v>
      </c>
      <c r="N366">
        <v>700</v>
      </c>
      <c r="O366" t="s">
        <v>31</v>
      </c>
      <c r="P366">
        <v>45704</v>
      </c>
      <c r="Q366">
        <v>45704</v>
      </c>
    </row>
    <row r="367" spans="1:17" x14ac:dyDescent="0.3">
      <c r="A367">
        <v>1366</v>
      </c>
      <c r="D367" t="s">
        <v>28</v>
      </c>
      <c r="E367" t="s">
        <v>29</v>
      </c>
      <c r="F367" t="s">
        <v>45</v>
      </c>
      <c r="G367" t="s">
        <v>155</v>
      </c>
      <c r="H367" t="s">
        <v>169</v>
      </c>
      <c r="I367">
        <v>-5.946021</v>
      </c>
      <c r="J367">
        <v>29.196717</v>
      </c>
      <c r="K367" t="s">
        <v>37</v>
      </c>
      <c r="L367">
        <v>30</v>
      </c>
      <c r="M367">
        <v>50</v>
      </c>
      <c r="N367">
        <v>80</v>
      </c>
      <c r="O367" t="s">
        <v>24</v>
      </c>
      <c r="P367">
        <v>32400</v>
      </c>
      <c r="Q367">
        <v>32400</v>
      </c>
    </row>
    <row r="368" spans="1:17" x14ac:dyDescent="0.3">
      <c r="A368">
        <v>1367</v>
      </c>
      <c r="B368">
        <v>179</v>
      </c>
      <c r="C368" t="s">
        <v>17</v>
      </c>
      <c r="D368" t="s">
        <v>28</v>
      </c>
      <c r="E368" t="s">
        <v>29</v>
      </c>
      <c r="F368" t="s">
        <v>45</v>
      </c>
      <c r="G368" t="s">
        <v>155</v>
      </c>
      <c r="H368" t="s">
        <v>235</v>
      </c>
      <c r="I368">
        <v>-6.0500920000000002</v>
      </c>
      <c r="J368">
        <v>26.916069</v>
      </c>
      <c r="K368" t="s">
        <v>23</v>
      </c>
      <c r="L368">
        <v>360</v>
      </c>
      <c r="M368">
        <v>440</v>
      </c>
      <c r="N368">
        <v>800</v>
      </c>
      <c r="O368" t="s">
        <v>24</v>
      </c>
      <c r="P368">
        <v>17383</v>
      </c>
      <c r="Q368">
        <v>17383</v>
      </c>
    </row>
    <row r="369" spans="1:17" x14ac:dyDescent="0.3">
      <c r="A369">
        <v>1368</v>
      </c>
      <c r="B369">
        <v>179</v>
      </c>
      <c r="C369" t="s">
        <v>17</v>
      </c>
      <c r="D369" t="s">
        <v>28</v>
      </c>
      <c r="E369" t="s">
        <v>29</v>
      </c>
      <c r="F369" t="s">
        <v>45</v>
      </c>
      <c r="G369" t="s">
        <v>155</v>
      </c>
      <c r="H369" t="s">
        <v>235</v>
      </c>
      <c r="I369">
        <v>-6.0500920000000002</v>
      </c>
      <c r="J369">
        <v>26.916069</v>
      </c>
      <c r="K369" t="s">
        <v>23</v>
      </c>
      <c r="L369">
        <v>400</v>
      </c>
      <c r="M369">
        <v>200</v>
      </c>
      <c r="N369">
        <v>600</v>
      </c>
      <c r="O369" t="s">
        <v>32</v>
      </c>
      <c r="P369">
        <v>21137</v>
      </c>
      <c r="Q369">
        <v>21137</v>
      </c>
    </row>
    <row r="370" spans="1:17" x14ac:dyDescent="0.3">
      <c r="A370">
        <v>1369</v>
      </c>
      <c r="B370">
        <v>168</v>
      </c>
      <c r="C370" t="s">
        <v>17</v>
      </c>
      <c r="D370" t="s">
        <v>55</v>
      </c>
      <c r="E370" t="s">
        <v>181</v>
      </c>
      <c r="F370" t="s">
        <v>45</v>
      </c>
      <c r="G370" t="s">
        <v>155</v>
      </c>
      <c r="H370" t="s">
        <v>169</v>
      </c>
      <c r="I370">
        <v>-5.946021</v>
      </c>
      <c r="J370">
        <v>29.196717</v>
      </c>
      <c r="K370" t="s">
        <v>23</v>
      </c>
      <c r="L370">
        <v>260</v>
      </c>
      <c r="M370">
        <v>100</v>
      </c>
      <c r="N370">
        <v>360</v>
      </c>
      <c r="O370" t="s">
        <v>150</v>
      </c>
      <c r="P370">
        <v>17913</v>
      </c>
      <c r="Q370">
        <v>17913</v>
      </c>
    </row>
    <row r="371" spans="1:17" x14ac:dyDescent="0.3">
      <c r="A371">
        <v>1370</v>
      </c>
      <c r="B371">
        <v>81</v>
      </c>
      <c r="C371" t="s">
        <v>48</v>
      </c>
      <c r="D371" t="s">
        <v>28</v>
      </c>
      <c r="E371" t="s">
        <v>29</v>
      </c>
      <c r="F371" t="s">
        <v>45</v>
      </c>
      <c r="G371" t="s">
        <v>155</v>
      </c>
      <c r="H371" t="s">
        <v>169</v>
      </c>
      <c r="I371">
        <v>-5.946021</v>
      </c>
      <c r="J371">
        <v>29.196717</v>
      </c>
      <c r="K371" t="s">
        <v>23</v>
      </c>
      <c r="L371">
        <v>2000</v>
      </c>
      <c r="M371">
        <v>3000</v>
      </c>
      <c r="N371">
        <v>5000</v>
      </c>
      <c r="O371" t="s">
        <v>38</v>
      </c>
      <c r="P371">
        <v>19948</v>
      </c>
      <c r="Q371">
        <v>19948</v>
      </c>
    </row>
    <row r="372" spans="1:17" x14ac:dyDescent="0.3">
      <c r="A372">
        <v>1371</v>
      </c>
      <c r="B372">
        <v>88</v>
      </c>
      <c r="C372" t="s">
        <v>48</v>
      </c>
      <c r="D372" t="s">
        <v>28</v>
      </c>
      <c r="E372" t="s">
        <v>29</v>
      </c>
      <c r="F372" t="s">
        <v>45</v>
      </c>
      <c r="G372" t="s">
        <v>155</v>
      </c>
      <c r="H372" t="s">
        <v>182</v>
      </c>
      <c r="I372">
        <v>-2.7707980000000001</v>
      </c>
      <c r="J372">
        <v>28.600004999999999</v>
      </c>
      <c r="K372" t="s">
        <v>23</v>
      </c>
      <c r="L372">
        <v>1200</v>
      </c>
      <c r="M372">
        <v>1800</v>
      </c>
      <c r="N372">
        <v>3000</v>
      </c>
      <c r="O372" t="s">
        <v>24</v>
      </c>
      <c r="P372">
        <v>8713</v>
      </c>
      <c r="Q372">
        <v>8713</v>
      </c>
    </row>
    <row r="373" spans="1:17" x14ac:dyDescent="0.3">
      <c r="A373">
        <v>1372</v>
      </c>
      <c r="B373">
        <v>61</v>
      </c>
      <c r="C373" t="s">
        <v>48</v>
      </c>
      <c r="D373" t="s">
        <v>18</v>
      </c>
      <c r="E373" t="s">
        <v>29</v>
      </c>
      <c r="F373" t="s">
        <v>27</v>
      </c>
      <c r="G373" t="s">
        <v>155</v>
      </c>
      <c r="H373" t="s">
        <v>183</v>
      </c>
      <c r="I373">
        <v>-2.5061559999999998</v>
      </c>
      <c r="J373">
        <v>28.861830000000001</v>
      </c>
      <c r="K373" t="s">
        <v>37</v>
      </c>
      <c r="L373">
        <v>140</v>
      </c>
      <c r="M373">
        <v>100</v>
      </c>
      <c r="N373">
        <v>240</v>
      </c>
      <c r="O373" t="s">
        <v>35</v>
      </c>
      <c r="P373">
        <v>5016</v>
      </c>
      <c r="Q373">
        <v>5016</v>
      </c>
    </row>
    <row r="374" spans="1:17" x14ac:dyDescent="0.3">
      <c r="A374">
        <v>1373</v>
      </c>
      <c r="B374">
        <v>88</v>
      </c>
      <c r="C374" t="s">
        <v>48</v>
      </c>
      <c r="D374" t="s">
        <v>18</v>
      </c>
      <c r="E374" t="s">
        <v>29</v>
      </c>
      <c r="F374" t="s">
        <v>27</v>
      </c>
      <c r="G374" t="s">
        <v>155</v>
      </c>
      <c r="H374" t="s">
        <v>183</v>
      </c>
      <c r="I374">
        <v>-2.5061559999999998</v>
      </c>
      <c r="J374">
        <v>28.861830000000001</v>
      </c>
      <c r="K374" t="s">
        <v>37</v>
      </c>
      <c r="L374">
        <v>240</v>
      </c>
      <c r="M374">
        <v>360</v>
      </c>
      <c r="N374">
        <v>600</v>
      </c>
      <c r="O374" t="s">
        <v>32</v>
      </c>
      <c r="P374">
        <v>9830</v>
      </c>
      <c r="Q374">
        <v>9830</v>
      </c>
    </row>
    <row r="375" spans="1:17" x14ac:dyDescent="0.3">
      <c r="A375">
        <v>1374</v>
      </c>
      <c r="B375">
        <v>88</v>
      </c>
      <c r="C375" t="s">
        <v>48</v>
      </c>
      <c r="D375" t="s">
        <v>18</v>
      </c>
      <c r="E375" t="s">
        <v>29</v>
      </c>
      <c r="F375" t="s">
        <v>27</v>
      </c>
      <c r="G375" t="s">
        <v>155</v>
      </c>
      <c r="H375" t="s">
        <v>183</v>
      </c>
      <c r="I375">
        <v>-2.5061559999999998</v>
      </c>
      <c r="J375">
        <v>28.861830000000001</v>
      </c>
      <c r="K375" t="s">
        <v>37</v>
      </c>
      <c r="L375">
        <v>125</v>
      </c>
      <c r="M375">
        <v>125</v>
      </c>
      <c r="N375">
        <v>250</v>
      </c>
      <c r="O375" t="s">
        <v>38</v>
      </c>
      <c r="P375">
        <v>20871</v>
      </c>
      <c r="Q375">
        <v>20871</v>
      </c>
    </row>
    <row r="376" spans="1:17" x14ac:dyDescent="0.3">
      <c r="A376">
        <v>1375</v>
      </c>
      <c r="D376" t="s">
        <v>28</v>
      </c>
      <c r="E376" t="s">
        <v>29</v>
      </c>
      <c r="F376" t="s">
        <v>45</v>
      </c>
      <c r="G376" t="s">
        <v>155</v>
      </c>
      <c r="H376" t="s">
        <v>183</v>
      </c>
      <c r="I376">
        <v>-2.5061559999999998</v>
      </c>
      <c r="J376">
        <v>28.861830000000001</v>
      </c>
      <c r="K376" t="s">
        <v>37</v>
      </c>
      <c r="L376">
        <v>2200</v>
      </c>
      <c r="M376">
        <v>2800</v>
      </c>
      <c r="N376">
        <v>5000</v>
      </c>
      <c r="O376" t="s">
        <v>38</v>
      </c>
      <c r="P376">
        <v>16266</v>
      </c>
      <c r="Q376">
        <v>16266</v>
      </c>
    </row>
    <row r="377" spans="1:17" x14ac:dyDescent="0.3">
      <c r="A377">
        <v>1376</v>
      </c>
      <c r="B377">
        <v>67</v>
      </c>
      <c r="C377" t="s">
        <v>48</v>
      </c>
      <c r="D377" t="s">
        <v>39</v>
      </c>
      <c r="E377" t="s">
        <v>29</v>
      </c>
      <c r="F377" t="s">
        <v>45</v>
      </c>
      <c r="G377" t="s">
        <v>155</v>
      </c>
      <c r="H377" t="s">
        <v>167</v>
      </c>
      <c r="I377">
        <v>-7.0582159999999998</v>
      </c>
      <c r="J377">
        <v>29.780774999999998</v>
      </c>
      <c r="K377" t="s">
        <v>37</v>
      </c>
      <c r="L377">
        <v>2305</v>
      </c>
      <c r="M377">
        <v>52</v>
      </c>
      <c r="N377">
        <v>2357</v>
      </c>
      <c r="O377" t="s">
        <v>31</v>
      </c>
      <c r="P377">
        <v>5065</v>
      </c>
      <c r="Q377">
        <v>5065</v>
      </c>
    </row>
    <row r="378" spans="1:17" x14ac:dyDescent="0.3">
      <c r="A378">
        <v>1377</v>
      </c>
      <c r="B378">
        <v>135</v>
      </c>
      <c r="C378" t="s">
        <v>17</v>
      </c>
      <c r="D378" t="s">
        <v>28</v>
      </c>
      <c r="E378" t="s">
        <v>29</v>
      </c>
      <c r="F378" t="s">
        <v>45</v>
      </c>
      <c r="G378" t="s">
        <v>155</v>
      </c>
      <c r="H378" t="s">
        <v>167</v>
      </c>
      <c r="I378">
        <v>-7.0582159999999998</v>
      </c>
      <c r="J378">
        <v>29.780774999999998</v>
      </c>
      <c r="K378" t="s">
        <v>37</v>
      </c>
      <c r="L378">
        <v>60</v>
      </c>
      <c r="M378">
        <v>20</v>
      </c>
      <c r="N378">
        <v>80</v>
      </c>
      <c r="O378" t="s">
        <v>41</v>
      </c>
      <c r="P378">
        <v>49600</v>
      </c>
      <c r="Q378">
        <v>49600</v>
      </c>
    </row>
    <row r="379" spans="1:17" x14ac:dyDescent="0.3">
      <c r="A379">
        <v>1378</v>
      </c>
      <c r="B379">
        <v>160</v>
      </c>
      <c r="C379" t="s">
        <v>17</v>
      </c>
      <c r="D379" t="s">
        <v>55</v>
      </c>
      <c r="E379" t="s">
        <v>181</v>
      </c>
      <c r="F379" t="s">
        <v>45</v>
      </c>
      <c r="G379" t="s">
        <v>155</v>
      </c>
      <c r="H379" t="s">
        <v>159</v>
      </c>
      <c r="I379">
        <v>0.49366599999999999</v>
      </c>
      <c r="J379">
        <v>29.471969999999999</v>
      </c>
      <c r="K379" t="s">
        <v>37</v>
      </c>
      <c r="L379">
        <v>60</v>
      </c>
      <c r="M379">
        <v>40</v>
      </c>
      <c r="N379">
        <v>100</v>
      </c>
      <c r="O379" t="s">
        <v>41</v>
      </c>
      <c r="P379">
        <v>18898</v>
      </c>
      <c r="Q379">
        <v>18898</v>
      </c>
    </row>
    <row r="380" spans="1:17" x14ac:dyDescent="0.3">
      <c r="A380">
        <v>1379</v>
      </c>
      <c r="B380">
        <v>155</v>
      </c>
      <c r="C380" t="s">
        <v>17</v>
      </c>
      <c r="D380" t="s">
        <v>28</v>
      </c>
      <c r="E380" t="s">
        <v>29</v>
      </c>
      <c r="F380" t="s">
        <v>45</v>
      </c>
      <c r="G380" t="s">
        <v>155</v>
      </c>
      <c r="H380" t="s">
        <v>159</v>
      </c>
      <c r="I380">
        <v>0.49366599999999999</v>
      </c>
      <c r="J380">
        <v>29.471969999999999</v>
      </c>
      <c r="K380" t="s">
        <v>37</v>
      </c>
      <c r="L380">
        <v>4000</v>
      </c>
      <c r="M380">
        <v>3000</v>
      </c>
      <c r="N380">
        <v>7000</v>
      </c>
      <c r="O380" t="s">
        <v>38</v>
      </c>
      <c r="P380">
        <v>49496</v>
      </c>
      <c r="Q380">
        <v>49496</v>
      </c>
    </row>
    <row r="381" spans="1:17" x14ac:dyDescent="0.3">
      <c r="A381">
        <v>1380</v>
      </c>
      <c r="B381">
        <v>53</v>
      </c>
      <c r="C381" t="s">
        <v>48</v>
      </c>
      <c r="D381" t="s">
        <v>39</v>
      </c>
      <c r="E381" t="s">
        <v>29</v>
      </c>
      <c r="F381" t="s">
        <v>45</v>
      </c>
      <c r="G381" t="s">
        <v>155</v>
      </c>
      <c r="H381" t="s">
        <v>236</v>
      </c>
      <c r="I381">
        <v>-2.95</v>
      </c>
      <c r="J381">
        <v>25.95</v>
      </c>
      <c r="K381" t="s">
        <v>37</v>
      </c>
      <c r="L381">
        <v>9</v>
      </c>
      <c r="M381">
        <v>3</v>
      </c>
      <c r="N381">
        <v>12</v>
      </c>
      <c r="O381" t="s">
        <v>31</v>
      </c>
      <c r="P381">
        <v>35866</v>
      </c>
      <c r="Q381">
        <v>35866</v>
      </c>
    </row>
    <row r="382" spans="1:17" x14ac:dyDescent="0.3">
      <c r="A382">
        <v>1381</v>
      </c>
      <c r="B382">
        <v>42</v>
      </c>
      <c r="C382" t="s">
        <v>48</v>
      </c>
      <c r="D382" t="s">
        <v>18</v>
      </c>
      <c r="E382" t="s">
        <v>29</v>
      </c>
      <c r="F382" t="s">
        <v>27</v>
      </c>
      <c r="G382" t="s">
        <v>155</v>
      </c>
      <c r="H382" t="s">
        <v>167</v>
      </c>
      <c r="I382">
        <v>-7.0582159999999998</v>
      </c>
      <c r="J382">
        <v>29.780774999999998</v>
      </c>
      <c r="K382" t="s">
        <v>37</v>
      </c>
      <c r="L382">
        <v>200</v>
      </c>
      <c r="M382">
        <v>300</v>
      </c>
      <c r="N382">
        <v>500</v>
      </c>
      <c r="O382" t="s">
        <v>38</v>
      </c>
      <c r="P382">
        <v>11306</v>
      </c>
      <c r="Q382">
        <v>11306</v>
      </c>
    </row>
    <row r="383" spans="1:17" x14ac:dyDescent="0.3">
      <c r="A383">
        <v>1382</v>
      </c>
      <c r="B383">
        <v>61</v>
      </c>
      <c r="C383" t="s">
        <v>48</v>
      </c>
      <c r="D383" t="s">
        <v>97</v>
      </c>
      <c r="E383" t="s">
        <v>34</v>
      </c>
      <c r="F383" t="s">
        <v>30</v>
      </c>
      <c r="G383" t="s">
        <v>21</v>
      </c>
      <c r="H383" t="s">
        <v>36</v>
      </c>
      <c r="I383">
        <v>12.639222</v>
      </c>
      <c r="J383">
        <v>-8.0025539999999999</v>
      </c>
      <c r="O383" t="s">
        <v>31</v>
      </c>
      <c r="Q383">
        <v>47936.95</v>
      </c>
    </row>
    <row r="384" spans="1:17" x14ac:dyDescent="0.3">
      <c r="A384">
        <v>1383</v>
      </c>
      <c r="B384">
        <v>61</v>
      </c>
      <c r="C384" t="s">
        <v>48</v>
      </c>
      <c r="D384" t="s">
        <v>97</v>
      </c>
      <c r="E384" t="s">
        <v>34</v>
      </c>
      <c r="F384" t="s">
        <v>30</v>
      </c>
      <c r="G384" t="s">
        <v>21</v>
      </c>
      <c r="H384" t="s">
        <v>36</v>
      </c>
      <c r="I384">
        <v>12.639222</v>
      </c>
      <c r="J384">
        <v>-8.0025539999999999</v>
      </c>
      <c r="O384" t="s">
        <v>31</v>
      </c>
      <c r="Q384">
        <v>47775.11</v>
      </c>
    </row>
    <row r="385" spans="1:17" x14ac:dyDescent="0.3">
      <c r="A385">
        <v>1384</v>
      </c>
      <c r="B385">
        <v>122</v>
      </c>
      <c r="C385" t="s">
        <v>17</v>
      </c>
      <c r="D385" t="s">
        <v>28</v>
      </c>
      <c r="E385" t="s">
        <v>29</v>
      </c>
      <c r="F385" t="s">
        <v>30</v>
      </c>
      <c r="G385" t="s">
        <v>21</v>
      </c>
      <c r="H385" t="s">
        <v>237</v>
      </c>
      <c r="I385">
        <v>12.634931</v>
      </c>
      <c r="J385">
        <v>-8.0104129999999998</v>
      </c>
      <c r="L385">
        <v>800</v>
      </c>
      <c r="M385">
        <v>801</v>
      </c>
      <c r="N385">
        <v>1601</v>
      </c>
      <c r="O385" t="s">
        <v>32</v>
      </c>
      <c r="Q385">
        <v>47369.09</v>
      </c>
    </row>
    <row r="386" spans="1:17" x14ac:dyDescent="0.3">
      <c r="A386">
        <v>1385</v>
      </c>
      <c r="B386">
        <v>90</v>
      </c>
      <c r="C386" t="s">
        <v>17</v>
      </c>
      <c r="D386" t="s">
        <v>28</v>
      </c>
      <c r="E386" t="s">
        <v>29</v>
      </c>
      <c r="F386" t="s">
        <v>20</v>
      </c>
      <c r="G386" t="s">
        <v>21</v>
      </c>
      <c r="H386" t="s">
        <v>237</v>
      </c>
      <c r="I386">
        <v>12.634931</v>
      </c>
      <c r="J386">
        <v>-8.0104129999999998</v>
      </c>
      <c r="L386">
        <v>750</v>
      </c>
      <c r="M386">
        <v>750</v>
      </c>
      <c r="N386">
        <v>1500</v>
      </c>
      <c r="O386" t="s">
        <v>32</v>
      </c>
      <c r="Q386">
        <v>48490.55</v>
      </c>
    </row>
    <row r="387" spans="1:17" x14ac:dyDescent="0.3">
      <c r="A387">
        <v>1386</v>
      </c>
      <c r="B387">
        <v>123</v>
      </c>
      <c r="C387" t="s">
        <v>17</v>
      </c>
      <c r="D387" t="s">
        <v>39</v>
      </c>
      <c r="E387" t="s">
        <v>29</v>
      </c>
      <c r="F387" t="s">
        <v>45</v>
      </c>
      <c r="G387" t="s">
        <v>21</v>
      </c>
      <c r="H387" t="s">
        <v>237</v>
      </c>
      <c r="I387">
        <v>12.634931</v>
      </c>
      <c r="J387">
        <v>-8.0104129999999998</v>
      </c>
      <c r="L387">
        <v>9</v>
      </c>
      <c r="M387">
        <v>9</v>
      </c>
      <c r="N387">
        <v>18</v>
      </c>
      <c r="O387" t="s">
        <v>40</v>
      </c>
      <c r="Q387">
        <v>23568.5</v>
      </c>
    </row>
    <row r="388" spans="1:17" x14ac:dyDescent="0.3">
      <c r="A388">
        <v>1387</v>
      </c>
      <c r="B388">
        <v>151</v>
      </c>
      <c r="C388" t="s">
        <v>17</v>
      </c>
      <c r="D388" t="s">
        <v>33</v>
      </c>
      <c r="E388" t="s">
        <v>19</v>
      </c>
      <c r="F388" t="s">
        <v>238</v>
      </c>
      <c r="G388" t="s">
        <v>21</v>
      </c>
      <c r="H388" t="s">
        <v>36</v>
      </c>
      <c r="I388">
        <v>12.639222</v>
      </c>
      <c r="J388">
        <v>-8.0025539999999999</v>
      </c>
      <c r="L388">
        <v>500</v>
      </c>
      <c r="M388">
        <v>500</v>
      </c>
      <c r="N388">
        <v>1000</v>
      </c>
      <c r="O388" t="s">
        <v>38</v>
      </c>
      <c r="Q388">
        <v>38176.720000000001</v>
      </c>
    </row>
    <row r="389" spans="1:17" x14ac:dyDescent="0.3">
      <c r="A389">
        <v>1388</v>
      </c>
      <c r="B389">
        <v>122</v>
      </c>
      <c r="C389" t="s">
        <v>17</v>
      </c>
      <c r="D389" t="s">
        <v>39</v>
      </c>
      <c r="E389" t="s">
        <v>29</v>
      </c>
      <c r="F389" t="s">
        <v>239</v>
      </c>
      <c r="G389" t="s">
        <v>21</v>
      </c>
      <c r="H389" t="s">
        <v>240</v>
      </c>
      <c r="I389">
        <v>12.601476999999999</v>
      </c>
      <c r="J389">
        <v>-7.9643699999999997</v>
      </c>
      <c r="L389">
        <v>650</v>
      </c>
      <c r="M389">
        <v>650</v>
      </c>
      <c r="N389">
        <v>1300</v>
      </c>
      <c r="O389" t="s">
        <v>40</v>
      </c>
      <c r="Q389">
        <v>45430.13</v>
      </c>
    </row>
    <row r="390" spans="1:17" x14ac:dyDescent="0.3">
      <c r="A390">
        <v>1389</v>
      </c>
      <c r="B390">
        <v>31</v>
      </c>
      <c r="C390" t="s">
        <v>48</v>
      </c>
      <c r="D390" t="s">
        <v>33</v>
      </c>
      <c r="E390" t="s">
        <v>29</v>
      </c>
      <c r="F390" t="s">
        <v>30</v>
      </c>
      <c r="G390" t="s">
        <v>21</v>
      </c>
      <c r="H390" t="s">
        <v>241</v>
      </c>
      <c r="I390">
        <v>12.629951999999999</v>
      </c>
      <c r="J390">
        <v>-8.028162</v>
      </c>
      <c r="L390">
        <v>15</v>
      </c>
      <c r="M390">
        <v>15</v>
      </c>
      <c r="N390">
        <v>30</v>
      </c>
      <c r="O390" t="s">
        <v>31</v>
      </c>
      <c r="Q390">
        <v>28617.09</v>
      </c>
    </row>
    <row r="391" spans="1:17" x14ac:dyDescent="0.3">
      <c r="A391">
        <v>1390</v>
      </c>
      <c r="B391">
        <v>61</v>
      </c>
      <c r="C391" t="s">
        <v>48</v>
      </c>
      <c r="D391" t="s">
        <v>28</v>
      </c>
      <c r="E391" t="s">
        <v>29</v>
      </c>
      <c r="F391" t="s">
        <v>45</v>
      </c>
      <c r="G391" t="s">
        <v>21</v>
      </c>
      <c r="H391" t="s">
        <v>242</v>
      </c>
      <c r="I391">
        <v>12.744885999999999</v>
      </c>
      <c r="J391">
        <v>-8.0744019999999992</v>
      </c>
      <c r="L391">
        <v>2400</v>
      </c>
      <c r="M391">
        <v>2400</v>
      </c>
      <c r="N391">
        <v>4800</v>
      </c>
      <c r="O391" t="s">
        <v>24</v>
      </c>
      <c r="Q391">
        <v>48781.34</v>
      </c>
    </row>
    <row r="392" spans="1:17" x14ac:dyDescent="0.3">
      <c r="A392">
        <v>1391</v>
      </c>
      <c r="B392">
        <v>61</v>
      </c>
      <c r="C392" t="s">
        <v>48</v>
      </c>
      <c r="D392" t="s">
        <v>55</v>
      </c>
      <c r="E392" t="s">
        <v>19</v>
      </c>
      <c r="F392" t="s">
        <v>45</v>
      </c>
      <c r="G392" t="s">
        <v>21</v>
      </c>
      <c r="H392" t="s">
        <v>36</v>
      </c>
      <c r="I392">
        <v>12.639222</v>
      </c>
      <c r="J392">
        <v>-8.0025539999999999</v>
      </c>
      <c r="L392">
        <v>350</v>
      </c>
      <c r="M392">
        <v>350</v>
      </c>
      <c r="N392">
        <v>700</v>
      </c>
      <c r="O392" t="s">
        <v>31</v>
      </c>
      <c r="Q392">
        <v>45770.99</v>
      </c>
    </row>
    <row r="393" spans="1:17" x14ac:dyDescent="0.3">
      <c r="A393">
        <v>1392</v>
      </c>
      <c r="B393">
        <v>184</v>
      </c>
      <c r="C393" t="s">
        <v>25</v>
      </c>
      <c r="D393" t="s">
        <v>39</v>
      </c>
      <c r="E393" t="s">
        <v>29</v>
      </c>
      <c r="F393" t="s">
        <v>45</v>
      </c>
      <c r="G393" t="s">
        <v>21</v>
      </c>
      <c r="H393" t="s">
        <v>36</v>
      </c>
      <c r="I393">
        <v>12.639222</v>
      </c>
      <c r="J393">
        <v>-8.0025539999999999</v>
      </c>
      <c r="L393">
        <v>6</v>
      </c>
      <c r="M393">
        <v>6</v>
      </c>
      <c r="N393">
        <v>12</v>
      </c>
      <c r="O393" t="s">
        <v>31</v>
      </c>
      <c r="Q393">
        <v>49414.34</v>
      </c>
    </row>
    <row r="394" spans="1:17" x14ac:dyDescent="0.3">
      <c r="A394">
        <v>1393</v>
      </c>
      <c r="B394">
        <v>61</v>
      </c>
      <c r="C394" t="s">
        <v>48</v>
      </c>
      <c r="D394" t="s">
        <v>28</v>
      </c>
      <c r="E394" t="s">
        <v>29</v>
      </c>
      <c r="F394" t="s">
        <v>30</v>
      </c>
      <c r="G394" t="s">
        <v>21</v>
      </c>
      <c r="H394" t="s">
        <v>240</v>
      </c>
      <c r="I394">
        <v>12.601476999999999</v>
      </c>
      <c r="J394">
        <v>-7.9643699999999997</v>
      </c>
      <c r="L394">
        <v>17</v>
      </c>
      <c r="M394">
        <v>17</v>
      </c>
      <c r="N394">
        <v>34</v>
      </c>
      <c r="O394" t="s">
        <v>31</v>
      </c>
      <c r="Q394">
        <v>37033.25</v>
      </c>
    </row>
    <row r="395" spans="1:17" x14ac:dyDescent="0.3">
      <c r="A395">
        <v>1394</v>
      </c>
      <c r="B395">
        <v>120</v>
      </c>
      <c r="C395" t="s">
        <v>17</v>
      </c>
      <c r="D395" t="s">
        <v>39</v>
      </c>
      <c r="E395" t="s">
        <v>29</v>
      </c>
      <c r="F395" t="s">
        <v>239</v>
      </c>
      <c r="G395" t="s">
        <v>21</v>
      </c>
      <c r="H395" t="s">
        <v>240</v>
      </c>
      <c r="I395">
        <v>12.601476999999999</v>
      </c>
      <c r="J395">
        <v>-7.9643699999999997</v>
      </c>
      <c r="L395">
        <v>650</v>
      </c>
      <c r="M395">
        <v>650</v>
      </c>
      <c r="N395">
        <v>1300</v>
      </c>
      <c r="O395" t="s">
        <v>40</v>
      </c>
      <c r="Q395">
        <v>49312.87</v>
      </c>
    </row>
    <row r="396" spans="1:17" x14ac:dyDescent="0.3">
      <c r="A396">
        <v>1395</v>
      </c>
      <c r="B396">
        <v>59</v>
      </c>
      <c r="C396" t="s">
        <v>48</v>
      </c>
      <c r="D396" t="s">
        <v>39</v>
      </c>
      <c r="E396" t="s">
        <v>34</v>
      </c>
      <c r="F396" t="s">
        <v>239</v>
      </c>
      <c r="G396" t="s">
        <v>21</v>
      </c>
      <c r="H396" t="s">
        <v>36</v>
      </c>
      <c r="I396">
        <v>12.639222</v>
      </c>
      <c r="J396">
        <v>-8.0025539999999999</v>
      </c>
      <c r="L396">
        <v>311</v>
      </c>
      <c r="M396">
        <v>311</v>
      </c>
      <c r="N396">
        <v>622</v>
      </c>
      <c r="O396" t="s">
        <v>40</v>
      </c>
      <c r="Q396">
        <v>46145.73</v>
      </c>
    </row>
    <row r="397" spans="1:17" x14ac:dyDescent="0.3">
      <c r="A397">
        <v>1396</v>
      </c>
      <c r="B397">
        <v>92</v>
      </c>
      <c r="C397" t="s">
        <v>17</v>
      </c>
      <c r="D397" t="s">
        <v>28</v>
      </c>
      <c r="E397" t="s">
        <v>19</v>
      </c>
      <c r="F397" t="s">
        <v>30</v>
      </c>
      <c r="G397" t="s">
        <v>21</v>
      </c>
      <c r="H397" t="s">
        <v>241</v>
      </c>
      <c r="I397">
        <v>12.629951999999999</v>
      </c>
      <c r="J397">
        <v>-8.028162</v>
      </c>
      <c r="L397">
        <v>2500</v>
      </c>
      <c r="M397">
        <v>2500</v>
      </c>
      <c r="N397">
        <v>5000</v>
      </c>
      <c r="O397" t="s">
        <v>38</v>
      </c>
      <c r="Q397">
        <v>40522.44</v>
      </c>
    </row>
    <row r="398" spans="1:17" x14ac:dyDescent="0.3">
      <c r="A398">
        <v>1397</v>
      </c>
      <c r="B398">
        <v>92</v>
      </c>
      <c r="C398" t="s">
        <v>17</v>
      </c>
      <c r="D398" t="s">
        <v>28</v>
      </c>
      <c r="E398" t="s">
        <v>29</v>
      </c>
      <c r="F398" t="s">
        <v>20</v>
      </c>
      <c r="G398" t="s">
        <v>21</v>
      </c>
      <c r="H398" t="s">
        <v>237</v>
      </c>
      <c r="I398">
        <v>12.634931</v>
      </c>
      <c r="J398">
        <v>-8.0104129999999998</v>
      </c>
      <c r="L398">
        <v>750</v>
      </c>
      <c r="M398">
        <v>750</v>
      </c>
      <c r="N398">
        <v>1500</v>
      </c>
      <c r="O398" t="s">
        <v>32</v>
      </c>
      <c r="Q398">
        <v>49055.85</v>
      </c>
    </row>
    <row r="399" spans="1:17" x14ac:dyDescent="0.3">
      <c r="A399">
        <v>1398</v>
      </c>
      <c r="B399">
        <v>61</v>
      </c>
      <c r="C399" t="s">
        <v>48</v>
      </c>
      <c r="D399" t="s">
        <v>97</v>
      </c>
      <c r="E399" t="s">
        <v>29</v>
      </c>
      <c r="F399" t="s">
        <v>30</v>
      </c>
      <c r="G399" t="s">
        <v>21</v>
      </c>
      <c r="H399" t="s">
        <v>243</v>
      </c>
      <c r="I399">
        <v>13.905265</v>
      </c>
      <c r="J399">
        <v>-4.5554480000000002</v>
      </c>
      <c r="L399">
        <v>250</v>
      </c>
      <c r="M399">
        <v>250</v>
      </c>
      <c r="N399">
        <v>500</v>
      </c>
      <c r="O399" t="s">
        <v>32</v>
      </c>
      <c r="Q399">
        <v>8067.86</v>
      </c>
    </row>
    <row r="400" spans="1:17" x14ac:dyDescent="0.3">
      <c r="A400">
        <v>1400</v>
      </c>
      <c r="D400" t="s">
        <v>28</v>
      </c>
      <c r="E400" t="s">
        <v>34</v>
      </c>
      <c r="F400" t="s">
        <v>30</v>
      </c>
      <c r="G400" t="s">
        <v>21</v>
      </c>
      <c r="H400" t="s">
        <v>36</v>
      </c>
      <c r="I400">
        <v>12.639222</v>
      </c>
      <c r="J400">
        <v>-8.0025539999999999</v>
      </c>
      <c r="L400">
        <v>315</v>
      </c>
      <c r="M400">
        <v>315</v>
      </c>
      <c r="N400">
        <v>630</v>
      </c>
      <c r="O400" t="s">
        <v>31</v>
      </c>
      <c r="Q400">
        <v>48725.54</v>
      </c>
    </row>
    <row r="401" spans="1:17" x14ac:dyDescent="0.3">
      <c r="A401">
        <v>1401</v>
      </c>
      <c r="D401" t="s">
        <v>39</v>
      </c>
      <c r="E401" t="s">
        <v>34</v>
      </c>
      <c r="F401" t="s">
        <v>239</v>
      </c>
      <c r="G401" t="s">
        <v>21</v>
      </c>
      <c r="H401" t="s">
        <v>36</v>
      </c>
      <c r="I401">
        <v>12.639222</v>
      </c>
      <c r="J401">
        <v>-8.0025539999999999</v>
      </c>
      <c r="L401">
        <v>206</v>
      </c>
      <c r="M401">
        <v>206</v>
      </c>
      <c r="N401">
        <v>412</v>
      </c>
      <c r="O401" t="s">
        <v>40</v>
      </c>
      <c r="Q401">
        <v>50490.36</v>
      </c>
    </row>
    <row r="402" spans="1:17" x14ac:dyDescent="0.3">
      <c r="A402">
        <v>1402</v>
      </c>
      <c r="D402" t="s">
        <v>39</v>
      </c>
      <c r="E402" t="s">
        <v>34</v>
      </c>
      <c r="F402" t="s">
        <v>239</v>
      </c>
      <c r="G402" t="s">
        <v>21</v>
      </c>
      <c r="H402" t="s">
        <v>36</v>
      </c>
      <c r="I402">
        <v>12.639222</v>
      </c>
      <c r="J402">
        <v>-8.0025539999999999</v>
      </c>
      <c r="L402">
        <v>200</v>
      </c>
      <c r="M402">
        <v>200</v>
      </c>
      <c r="N402">
        <v>400</v>
      </c>
      <c r="O402" t="s">
        <v>40</v>
      </c>
      <c r="Q402">
        <v>49950.720000000001</v>
      </c>
    </row>
    <row r="403" spans="1:17" x14ac:dyDescent="0.3">
      <c r="A403">
        <v>1403</v>
      </c>
      <c r="B403">
        <v>61</v>
      </c>
      <c r="C403" t="s">
        <v>48</v>
      </c>
      <c r="D403" t="s">
        <v>33</v>
      </c>
      <c r="E403" t="s">
        <v>34</v>
      </c>
      <c r="F403" t="s">
        <v>20</v>
      </c>
      <c r="G403" t="s">
        <v>21</v>
      </c>
      <c r="H403" t="s">
        <v>244</v>
      </c>
      <c r="I403">
        <v>16.264567</v>
      </c>
      <c r="J403">
        <v>-2.8208E-2</v>
      </c>
      <c r="L403">
        <v>250</v>
      </c>
      <c r="M403">
        <v>250</v>
      </c>
      <c r="N403">
        <v>500</v>
      </c>
      <c r="O403" t="s">
        <v>24</v>
      </c>
      <c r="Q403">
        <v>25242.52</v>
      </c>
    </row>
    <row r="404" spans="1:17" x14ac:dyDescent="0.3">
      <c r="A404">
        <v>1404</v>
      </c>
      <c r="B404">
        <v>91</v>
      </c>
      <c r="C404" t="s">
        <v>17</v>
      </c>
      <c r="D404" t="s">
        <v>39</v>
      </c>
      <c r="E404" t="s">
        <v>29</v>
      </c>
      <c r="F404" t="s">
        <v>239</v>
      </c>
      <c r="G404" t="s">
        <v>21</v>
      </c>
      <c r="H404" t="s">
        <v>244</v>
      </c>
      <c r="I404">
        <v>16.264567</v>
      </c>
      <c r="J404">
        <v>-2.8208E-2</v>
      </c>
      <c r="L404">
        <v>5</v>
      </c>
      <c r="M404">
        <v>5</v>
      </c>
      <c r="N404">
        <v>10</v>
      </c>
      <c r="O404" t="s">
        <v>40</v>
      </c>
      <c r="Q404">
        <v>24595.61</v>
      </c>
    </row>
    <row r="405" spans="1:17" x14ac:dyDescent="0.3">
      <c r="A405">
        <v>1405</v>
      </c>
      <c r="B405">
        <v>92</v>
      </c>
      <c r="C405" t="s">
        <v>17</v>
      </c>
      <c r="D405" t="s">
        <v>39</v>
      </c>
      <c r="E405" t="s">
        <v>29</v>
      </c>
      <c r="F405" t="s">
        <v>239</v>
      </c>
      <c r="G405" t="s">
        <v>21</v>
      </c>
      <c r="H405" t="s">
        <v>42</v>
      </c>
      <c r="I405">
        <v>15.915704</v>
      </c>
      <c r="J405">
        <v>2.3949989999999999</v>
      </c>
      <c r="L405">
        <v>60</v>
      </c>
      <c r="M405">
        <v>60</v>
      </c>
      <c r="N405">
        <v>120</v>
      </c>
      <c r="O405" t="s">
        <v>40</v>
      </c>
      <c r="Q405">
        <v>48892.83</v>
      </c>
    </row>
    <row r="406" spans="1:17" x14ac:dyDescent="0.3">
      <c r="A406">
        <v>1406</v>
      </c>
      <c r="B406">
        <v>89</v>
      </c>
      <c r="C406" t="s">
        <v>48</v>
      </c>
      <c r="D406" t="s">
        <v>39</v>
      </c>
      <c r="E406" t="s">
        <v>29</v>
      </c>
      <c r="F406" t="s">
        <v>239</v>
      </c>
      <c r="G406" t="s">
        <v>21</v>
      </c>
      <c r="H406" t="s">
        <v>245</v>
      </c>
      <c r="I406">
        <v>15.673162</v>
      </c>
      <c r="J406">
        <v>0.50541400000000003</v>
      </c>
      <c r="L406">
        <v>30</v>
      </c>
      <c r="M406">
        <v>30</v>
      </c>
      <c r="N406">
        <v>60</v>
      </c>
      <c r="O406" t="s">
        <v>40</v>
      </c>
      <c r="Q406">
        <v>36365.33</v>
      </c>
    </row>
    <row r="407" spans="1:17" x14ac:dyDescent="0.3">
      <c r="A407">
        <v>1407</v>
      </c>
      <c r="B407">
        <v>122</v>
      </c>
      <c r="C407" t="s">
        <v>17</v>
      </c>
      <c r="D407" t="s">
        <v>28</v>
      </c>
      <c r="E407" t="s">
        <v>29</v>
      </c>
      <c r="F407" t="s">
        <v>45</v>
      </c>
      <c r="G407" t="s">
        <v>21</v>
      </c>
      <c r="H407" t="s">
        <v>244</v>
      </c>
      <c r="I407">
        <v>16.264567</v>
      </c>
      <c r="J407">
        <v>-2.8208E-2</v>
      </c>
      <c r="L407">
        <v>59</v>
      </c>
      <c r="M407">
        <v>59</v>
      </c>
      <c r="N407">
        <v>118</v>
      </c>
      <c r="O407" t="s">
        <v>32</v>
      </c>
      <c r="Q407">
        <v>48282.46</v>
      </c>
    </row>
    <row r="408" spans="1:17" x14ac:dyDescent="0.3">
      <c r="A408">
        <v>1408</v>
      </c>
      <c r="B408">
        <v>91</v>
      </c>
      <c r="C408" t="s">
        <v>17</v>
      </c>
      <c r="D408" t="s">
        <v>39</v>
      </c>
      <c r="E408" t="s">
        <v>29</v>
      </c>
      <c r="F408" t="s">
        <v>239</v>
      </c>
      <c r="G408" t="s">
        <v>21</v>
      </c>
      <c r="H408" t="s">
        <v>245</v>
      </c>
      <c r="I408">
        <v>15.673162</v>
      </c>
      <c r="J408">
        <v>0.50541400000000003</v>
      </c>
      <c r="L408">
        <v>10</v>
      </c>
      <c r="M408">
        <v>10</v>
      </c>
      <c r="N408">
        <v>20</v>
      </c>
      <c r="O408" t="s">
        <v>40</v>
      </c>
      <c r="Q408">
        <v>44103.53</v>
      </c>
    </row>
    <row r="409" spans="1:17" x14ac:dyDescent="0.3">
      <c r="A409">
        <v>1409</v>
      </c>
      <c r="B409">
        <v>92</v>
      </c>
      <c r="C409" t="s">
        <v>17</v>
      </c>
      <c r="D409" t="s">
        <v>97</v>
      </c>
      <c r="E409" t="s">
        <v>29</v>
      </c>
      <c r="F409" t="s">
        <v>238</v>
      </c>
      <c r="G409" t="s">
        <v>21</v>
      </c>
      <c r="H409" t="s">
        <v>244</v>
      </c>
      <c r="I409">
        <v>16.264567</v>
      </c>
      <c r="J409">
        <v>-2.8208E-2</v>
      </c>
      <c r="L409">
        <v>1500</v>
      </c>
      <c r="M409">
        <v>1500</v>
      </c>
      <c r="N409">
        <v>3000</v>
      </c>
      <c r="O409" t="s">
        <v>41</v>
      </c>
      <c r="Q409">
        <v>39947.94</v>
      </c>
    </row>
    <row r="410" spans="1:17" x14ac:dyDescent="0.3">
      <c r="A410">
        <v>1410</v>
      </c>
      <c r="B410">
        <v>184</v>
      </c>
      <c r="C410" t="s">
        <v>25</v>
      </c>
      <c r="D410" t="s">
        <v>55</v>
      </c>
      <c r="E410" t="s">
        <v>29</v>
      </c>
      <c r="F410" t="s">
        <v>20</v>
      </c>
      <c r="G410" t="s">
        <v>21</v>
      </c>
      <c r="H410" t="s">
        <v>244</v>
      </c>
      <c r="I410">
        <v>16.216951999999999</v>
      </c>
      <c r="J410">
        <v>-3.7492999999999999E-2</v>
      </c>
      <c r="L410">
        <v>15</v>
      </c>
      <c r="M410">
        <v>15</v>
      </c>
      <c r="N410">
        <v>30</v>
      </c>
      <c r="O410" t="s">
        <v>26</v>
      </c>
      <c r="Q410">
        <v>44469.3</v>
      </c>
    </row>
    <row r="411" spans="1:17" x14ac:dyDescent="0.3">
      <c r="A411">
        <v>1411</v>
      </c>
      <c r="B411">
        <v>151</v>
      </c>
      <c r="C411" t="s">
        <v>17</v>
      </c>
      <c r="D411" t="s">
        <v>39</v>
      </c>
      <c r="E411" t="s">
        <v>29</v>
      </c>
      <c r="F411" t="s">
        <v>30</v>
      </c>
      <c r="G411" t="s">
        <v>21</v>
      </c>
      <c r="H411" t="s">
        <v>245</v>
      </c>
      <c r="I411">
        <v>15.673162</v>
      </c>
      <c r="J411">
        <v>0.50541400000000003</v>
      </c>
      <c r="L411">
        <v>30</v>
      </c>
      <c r="M411">
        <v>30</v>
      </c>
      <c r="N411">
        <v>60</v>
      </c>
      <c r="O411" t="s">
        <v>40</v>
      </c>
      <c r="Q411">
        <v>51822.559999999998</v>
      </c>
    </row>
    <row r="412" spans="1:17" x14ac:dyDescent="0.3">
      <c r="A412">
        <v>1412</v>
      </c>
      <c r="B412">
        <v>184</v>
      </c>
      <c r="C412" t="s">
        <v>25</v>
      </c>
      <c r="D412" t="s">
        <v>55</v>
      </c>
      <c r="E412" t="s">
        <v>19</v>
      </c>
      <c r="F412" t="s">
        <v>45</v>
      </c>
      <c r="G412" t="s">
        <v>21</v>
      </c>
      <c r="H412" t="s">
        <v>244</v>
      </c>
      <c r="I412">
        <v>16.264567</v>
      </c>
      <c r="J412">
        <v>-2.8208E-2</v>
      </c>
      <c r="L412">
        <v>70</v>
      </c>
      <c r="M412">
        <v>70</v>
      </c>
      <c r="N412">
        <v>140</v>
      </c>
      <c r="O412" t="s">
        <v>41</v>
      </c>
      <c r="Q412">
        <v>35247.61</v>
      </c>
    </row>
    <row r="413" spans="1:17" x14ac:dyDescent="0.3">
      <c r="A413">
        <v>1413</v>
      </c>
      <c r="B413">
        <v>151</v>
      </c>
      <c r="C413" t="s">
        <v>17</v>
      </c>
      <c r="D413" t="s">
        <v>28</v>
      </c>
      <c r="E413" t="s">
        <v>29</v>
      </c>
      <c r="F413" t="s">
        <v>20</v>
      </c>
      <c r="G413" t="s">
        <v>21</v>
      </c>
      <c r="H413" t="s">
        <v>42</v>
      </c>
      <c r="I413">
        <v>15.915704</v>
      </c>
      <c r="J413">
        <v>2.3949989999999999</v>
      </c>
      <c r="L413">
        <v>430</v>
      </c>
      <c r="M413">
        <v>430</v>
      </c>
      <c r="N413">
        <v>860</v>
      </c>
      <c r="O413" t="s">
        <v>32</v>
      </c>
      <c r="Q413">
        <v>49634.62</v>
      </c>
    </row>
    <row r="414" spans="1:17" x14ac:dyDescent="0.3">
      <c r="A414">
        <v>1414</v>
      </c>
      <c r="B414">
        <v>122</v>
      </c>
      <c r="C414" t="s">
        <v>17</v>
      </c>
      <c r="D414" t="s">
        <v>28</v>
      </c>
      <c r="E414" t="s">
        <v>29</v>
      </c>
      <c r="F414" t="s">
        <v>20</v>
      </c>
      <c r="G414" t="s">
        <v>21</v>
      </c>
      <c r="H414" t="s">
        <v>246</v>
      </c>
      <c r="I414">
        <v>16.956078999999999</v>
      </c>
      <c r="J414">
        <v>-0.342528</v>
      </c>
      <c r="L414">
        <v>250</v>
      </c>
      <c r="M414">
        <v>250</v>
      </c>
      <c r="N414">
        <v>500</v>
      </c>
      <c r="O414" t="s">
        <v>32</v>
      </c>
      <c r="Q414">
        <v>39522.32</v>
      </c>
    </row>
    <row r="415" spans="1:17" x14ac:dyDescent="0.3">
      <c r="A415">
        <v>1415</v>
      </c>
      <c r="B415">
        <v>61</v>
      </c>
      <c r="C415" t="s">
        <v>48</v>
      </c>
      <c r="D415" t="s">
        <v>28</v>
      </c>
      <c r="E415" t="s">
        <v>29</v>
      </c>
      <c r="F415" t="s">
        <v>20</v>
      </c>
      <c r="G415" t="s">
        <v>21</v>
      </c>
      <c r="H415" t="s">
        <v>246</v>
      </c>
      <c r="I415">
        <v>16.956078999999999</v>
      </c>
      <c r="J415">
        <v>-0.342528</v>
      </c>
      <c r="L415">
        <v>250</v>
      </c>
      <c r="M415">
        <v>250</v>
      </c>
      <c r="N415">
        <v>500</v>
      </c>
      <c r="O415" t="s">
        <v>32</v>
      </c>
      <c r="Q415">
        <v>48999.09</v>
      </c>
    </row>
    <row r="416" spans="1:17" x14ac:dyDescent="0.3">
      <c r="A416">
        <v>1416</v>
      </c>
      <c r="B416">
        <v>91</v>
      </c>
      <c r="C416" t="s">
        <v>17</v>
      </c>
      <c r="D416" t="s">
        <v>28</v>
      </c>
      <c r="E416" t="s">
        <v>29</v>
      </c>
      <c r="F416" t="s">
        <v>45</v>
      </c>
      <c r="G416" t="s">
        <v>21</v>
      </c>
      <c r="H416" t="s">
        <v>247</v>
      </c>
      <c r="I416">
        <v>16.319868</v>
      </c>
      <c r="J416">
        <v>7.3755000000000001E-2</v>
      </c>
      <c r="L416">
        <v>125</v>
      </c>
      <c r="M416">
        <v>125</v>
      </c>
      <c r="N416">
        <v>250</v>
      </c>
      <c r="O416" t="s">
        <v>24</v>
      </c>
      <c r="Q416">
        <v>38852.660000000003</v>
      </c>
    </row>
    <row r="417" spans="1:17" x14ac:dyDescent="0.3">
      <c r="A417">
        <v>1417</v>
      </c>
      <c r="B417">
        <v>90</v>
      </c>
      <c r="C417" t="s">
        <v>17</v>
      </c>
      <c r="D417" t="s">
        <v>55</v>
      </c>
      <c r="E417" t="s">
        <v>19</v>
      </c>
      <c r="F417" t="s">
        <v>20</v>
      </c>
      <c r="G417" t="s">
        <v>21</v>
      </c>
      <c r="H417" t="s">
        <v>245</v>
      </c>
      <c r="I417">
        <v>15.673162</v>
      </c>
      <c r="J417">
        <v>0.50541400000000003</v>
      </c>
      <c r="L417">
        <v>17</v>
      </c>
      <c r="M417">
        <v>17</v>
      </c>
      <c r="N417">
        <v>34</v>
      </c>
      <c r="O417" t="s">
        <v>24</v>
      </c>
      <c r="Q417">
        <v>45415.88</v>
      </c>
    </row>
    <row r="418" spans="1:17" x14ac:dyDescent="0.3">
      <c r="A418">
        <v>1418</v>
      </c>
      <c r="B418">
        <v>122</v>
      </c>
      <c r="C418" t="s">
        <v>17</v>
      </c>
      <c r="D418" t="s">
        <v>39</v>
      </c>
      <c r="E418" t="s">
        <v>29</v>
      </c>
      <c r="F418" t="s">
        <v>20</v>
      </c>
      <c r="G418" t="s">
        <v>21</v>
      </c>
      <c r="H418" t="s">
        <v>244</v>
      </c>
      <c r="I418">
        <v>16.264567</v>
      </c>
      <c r="J418">
        <v>-2.8208E-2</v>
      </c>
      <c r="L418">
        <v>726</v>
      </c>
      <c r="M418">
        <v>726</v>
      </c>
      <c r="N418">
        <v>1452</v>
      </c>
      <c r="O418" t="s">
        <v>35</v>
      </c>
      <c r="Q418">
        <v>40099.300000000003</v>
      </c>
    </row>
    <row r="419" spans="1:17" x14ac:dyDescent="0.3">
      <c r="A419">
        <v>1419</v>
      </c>
      <c r="B419">
        <v>181</v>
      </c>
      <c r="C419" t="s">
        <v>25</v>
      </c>
      <c r="D419" t="s">
        <v>28</v>
      </c>
      <c r="E419" t="s">
        <v>29</v>
      </c>
      <c r="F419" t="s">
        <v>45</v>
      </c>
      <c r="G419" t="s">
        <v>21</v>
      </c>
      <c r="H419" t="s">
        <v>42</v>
      </c>
      <c r="I419">
        <v>15.915704</v>
      </c>
      <c r="J419">
        <v>2.3949989999999999</v>
      </c>
      <c r="L419">
        <v>252</v>
      </c>
      <c r="M419">
        <v>252</v>
      </c>
      <c r="N419">
        <v>504</v>
      </c>
      <c r="O419" t="s">
        <v>32</v>
      </c>
      <c r="Q419">
        <v>45256.7</v>
      </c>
    </row>
    <row r="420" spans="1:17" x14ac:dyDescent="0.3">
      <c r="A420">
        <v>1420</v>
      </c>
      <c r="B420">
        <v>182</v>
      </c>
      <c r="C420" t="s">
        <v>25</v>
      </c>
      <c r="D420" t="s">
        <v>28</v>
      </c>
      <c r="E420" t="s">
        <v>29</v>
      </c>
      <c r="F420" t="s">
        <v>45</v>
      </c>
      <c r="G420" t="s">
        <v>21</v>
      </c>
      <c r="H420" t="s">
        <v>248</v>
      </c>
      <c r="I420">
        <v>16.192022999999999</v>
      </c>
      <c r="J420">
        <v>-3.2141999999999997E-2</v>
      </c>
      <c r="L420">
        <v>75</v>
      </c>
      <c r="M420">
        <v>75</v>
      </c>
      <c r="N420">
        <v>150</v>
      </c>
      <c r="O420" t="s">
        <v>32</v>
      </c>
      <c r="Q420">
        <v>48660.98</v>
      </c>
    </row>
    <row r="421" spans="1:17" x14ac:dyDescent="0.3">
      <c r="A421">
        <v>1421</v>
      </c>
      <c r="B421">
        <v>183</v>
      </c>
      <c r="C421" t="s">
        <v>25</v>
      </c>
      <c r="D421" t="s">
        <v>97</v>
      </c>
      <c r="E421" t="s">
        <v>29</v>
      </c>
      <c r="F421" t="s">
        <v>20</v>
      </c>
      <c r="G421" t="s">
        <v>21</v>
      </c>
      <c r="H421" t="s">
        <v>249</v>
      </c>
      <c r="I421">
        <v>15.118370000000001</v>
      </c>
      <c r="J421">
        <v>0.66312800000000005</v>
      </c>
      <c r="L421">
        <v>8</v>
      </c>
      <c r="M421">
        <v>8</v>
      </c>
      <c r="N421">
        <v>16</v>
      </c>
      <c r="O421" t="s">
        <v>24</v>
      </c>
      <c r="Q421">
        <v>50148.38</v>
      </c>
    </row>
    <row r="422" spans="1:17" x14ac:dyDescent="0.3">
      <c r="A422">
        <v>1422</v>
      </c>
      <c r="B422">
        <v>183</v>
      </c>
      <c r="C422" t="s">
        <v>25</v>
      </c>
      <c r="D422" t="s">
        <v>97</v>
      </c>
      <c r="E422" t="s">
        <v>29</v>
      </c>
      <c r="F422" t="s">
        <v>20</v>
      </c>
      <c r="G422" t="s">
        <v>21</v>
      </c>
      <c r="H422" t="s">
        <v>244</v>
      </c>
      <c r="I422">
        <v>16.346394</v>
      </c>
      <c r="J422">
        <v>0.30666399999999999</v>
      </c>
      <c r="L422">
        <v>32</v>
      </c>
      <c r="M422">
        <v>32</v>
      </c>
      <c r="N422">
        <v>64</v>
      </c>
      <c r="O422" t="s">
        <v>35</v>
      </c>
      <c r="Q422">
        <v>49516.34</v>
      </c>
    </row>
    <row r="423" spans="1:17" x14ac:dyDescent="0.3">
      <c r="A423">
        <v>1423</v>
      </c>
      <c r="B423">
        <v>181</v>
      </c>
      <c r="C423" t="s">
        <v>25</v>
      </c>
      <c r="D423" t="s">
        <v>97</v>
      </c>
      <c r="E423" t="s">
        <v>29</v>
      </c>
      <c r="F423" t="s">
        <v>20</v>
      </c>
      <c r="G423" t="s">
        <v>21</v>
      </c>
      <c r="H423" t="s">
        <v>244</v>
      </c>
      <c r="I423">
        <v>16.216951999999999</v>
      </c>
      <c r="J423">
        <v>-3.7492999999999999E-2</v>
      </c>
      <c r="L423">
        <v>11</v>
      </c>
      <c r="M423">
        <v>11</v>
      </c>
      <c r="N423">
        <v>22</v>
      </c>
      <c r="O423" t="s">
        <v>24</v>
      </c>
      <c r="Q423">
        <v>37804.54</v>
      </c>
    </row>
    <row r="424" spans="1:17" x14ac:dyDescent="0.3">
      <c r="A424">
        <v>1424</v>
      </c>
      <c r="B424">
        <v>181</v>
      </c>
      <c r="C424" t="s">
        <v>25</v>
      </c>
      <c r="D424" t="s">
        <v>55</v>
      </c>
      <c r="E424" t="s">
        <v>29</v>
      </c>
      <c r="F424" t="s">
        <v>20</v>
      </c>
      <c r="G424" t="s">
        <v>21</v>
      </c>
      <c r="H424" t="s">
        <v>244</v>
      </c>
      <c r="I424">
        <v>16.264567</v>
      </c>
      <c r="J424">
        <v>-2.8208E-2</v>
      </c>
      <c r="L424">
        <v>4</v>
      </c>
      <c r="M424">
        <v>4</v>
      </c>
      <c r="N424">
        <v>8</v>
      </c>
      <c r="O424" t="s">
        <v>41</v>
      </c>
      <c r="Q424">
        <v>48707.97</v>
      </c>
    </row>
    <row r="425" spans="1:17" x14ac:dyDescent="0.3">
      <c r="A425">
        <v>1425</v>
      </c>
      <c r="B425">
        <v>91</v>
      </c>
      <c r="C425" t="s">
        <v>17</v>
      </c>
      <c r="D425" t="s">
        <v>97</v>
      </c>
      <c r="E425" t="s">
        <v>19</v>
      </c>
      <c r="F425" t="s">
        <v>45</v>
      </c>
      <c r="G425" t="s">
        <v>21</v>
      </c>
      <c r="H425" t="s">
        <v>42</v>
      </c>
      <c r="I425">
        <v>15.915704</v>
      </c>
      <c r="J425">
        <v>2.3949989999999999</v>
      </c>
      <c r="L425">
        <v>175</v>
      </c>
      <c r="M425">
        <v>175</v>
      </c>
      <c r="N425">
        <v>350</v>
      </c>
      <c r="O425" t="s">
        <v>24</v>
      </c>
      <c r="Q425">
        <v>51522.36</v>
      </c>
    </row>
    <row r="426" spans="1:17" x14ac:dyDescent="0.3">
      <c r="A426">
        <v>1426</v>
      </c>
      <c r="B426">
        <v>61</v>
      </c>
      <c r="C426" t="s">
        <v>48</v>
      </c>
      <c r="D426" t="s">
        <v>28</v>
      </c>
      <c r="E426" t="s">
        <v>29</v>
      </c>
      <c r="F426" t="s">
        <v>45</v>
      </c>
      <c r="G426" t="s">
        <v>21</v>
      </c>
      <c r="H426" t="s">
        <v>250</v>
      </c>
      <c r="I426">
        <v>16.673456999999999</v>
      </c>
      <c r="J426">
        <v>1.7152000000000001</v>
      </c>
      <c r="L426">
        <v>60</v>
      </c>
      <c r="M426">
        <v>60</v>
      </c>
      <c r="N426">
        <v>120</v>
      </c>
      <c r="O426" t="s">
        <v>32</v>
      </c>
      <c r="Q426">
        <v>50232.95</v>
      </c>
    </row>
    <row r="427" spans="1:17" x14ac:dyDescent="0.3">
      <c r="A427">
        <v>1427</v>
      </c>
      <c r="B427">
        <v>92</v>
      </c>
      <c r="C427" t="s">
        <v>17</v>
      </c>
      <c r="D427" t="s">
        <v>55</v>
      </c>
      <c r="E427" t="s">
        <v>29</v>
      </c>
      <c r="F427" t="s">
        <v>20</v>
      </c>
      <c r="G427" t="s">
        <v>21</v>
      </c>
      <c r="H427" t="s">
        <v>251</v>
      </c>
      <c r="I427">
        <v>18.452144000000001</v>
      </c>
      <c r="J427">
        <v>1.4096820000000001</v>
      </c>
      <c r="L427">
        <v>27</v>
      </c>
      <c r="M427">
        <v>27</v>
      </c>
      <c r="N427">
        <v>54</v>
      </c>
      <c r="O427" t="s">
        <v>26</v>
      </c>
      <c r="Q427">
        <v>24201.53</v>
      </c>
    </row>
    <row r="428" spans="1:17" x14ac:dyDescent="0.3">
      <c r="A428">
        <v>1428</v>
      </c>
      <c r="B428">
        <v>122</v>
      </c>
      <c r="C428" t="s">
        <v>17</v>
      </c>
      <c r="D428" t="s">
        <v>55</v>
      </c>
      <c r="E428" t="s">
        <v>34</v>
      </c>
      <c r="F428" t="s">
        <v>20</v>
      </c>
      <c r="G428" t="s">
        <v>21</v>
      </c>
      <c r="H428" t="s">
        <v>251</v>
      </c>
      <c r="I428">
        <v>18.452144000000001</v>
      </c>
      <c r="J428">
        <v>1.4096820000000001</v>
      </c>
      <c r="L428">
        <v>90</v>
      </c>
      <c r="M428">
        <v>90</v>
      </c>
      <c r="N428">
        <v>180</v>
      </c>
      <c r="O428" t="s">
        <v>38</v>
      </c>
      <c r="Q428">
        <v>31772.15</v>
      </c>
    </row>
    <row r="429" spans="1:17" x14ac:dyDescent="0.3">
      <c r="A429">
        <v>1429</v>
      </c>
      <c r="B429">
        <v>61</v>
      </c>
      <c r="C429" t="s">
        <v>48</v>
      </c>
      <c r="D429" t="s">
        <v>55</v>
      </c>
      <c r="E429" t="s">
        <v>29</v>
      </c>
      <c r="F429" t="s">
        <v>20</v>
      </c>
      <c r="G429" t="s">
        <v>21</v>
      </c>
      <c r="H429" t="s">
        <v>251</v>
      </c>
      <c r="I429">
        <v>18.452144000000001</v>
      </c>
      <c r="J429">
        <v>1.4096820000000001</v>
      </c>
      <c r="L429">
        <v>100</v>
      </c>
      <c r="M429">
        <v>100</v>
      </c>
      <c r="N429">
        <v>200</v>
      </c>
      <c r="O429" t="s">
        <v>26</v>
      </c>
      <c r="Q429">
        <v>27624.7</v>
      </c>
    </row>
    <row r="430" spans="1:17" x14ac:dyDescent="0.3">
      <c r="A430">
        <v>1430</v>
      </c>
      <c r="B430">
        <v>183</v>
      </c>
      <c r="C430" t="s">
        <v>25</v>
      </c>
      <c r="D430" t="s">
        <v>55</v>
      </c>
      <c r="E430" t="s">
        <v>34</v>
      </c>
      <c r="F430" t="s">
        <v>20</v>
      </c>
      <c r="G430" t="s">
        <v>21</v>
      </c>
      <c r="H430" t="s">
        <v>251</v>
      </c>
      <c r="I430">
        <v>18.452144000000001</v>
      </c>
      <c r="J430">
        <v>1.4096820000000001</v>
      </c>
      <c r="L430">
        <v>130</v>
      </c>
      <c r="M430">
        <v>130</v>
      </c>
      <c r="N430">
        <v>260</v>
      </c>
      <c r="O430" t="s">
        <v>26</v>
      </c>
      <c r="Q430">
        <v>28119.65</v>
      </c>
    </row>
    <row r="431" spans="1:17" x14ac:dyDescent="0.3">
      <c r="A431">
        <v>1431</v>
      </c>
      <c r="B431">
        <v>61</v>
      </c>
      <c r="C431" t="s">
        <v>48</v>
      </c>
      <c r="D431" t="s">
        <v>55</v>
      </c>
      <c r="E431" t="s">
        <v>34</v>
      </c>
      <c r="F431" t="s">
        <v>20</v>
      </c>
      <c r="G431" t="s">
        <v>21</v>
      </c>
      <c r="H431" t="s">
        <v>251</v>
      </c>
      <c r="I431">
        <v>18.452144000000001</v>
      </c>
      <c r="J431">
        <v>1.4096820000000001</v>
      </c>
      <c r="L431">
        <v>230</v>
      </c>
      <c r="M431">
        <v>230</v>
      </c>
      <c r="N431">
        <v>460</v>
      </c>
      <c r="O431" t="s">
        <v>26</v>
      </c>
      <c r="Q431">
        <v>29179.81</v>
      </c>
    </row>
    <row r="432" spans="1:17" x14ac:dyDescent="0.3">
      <c r="A432">
        <v>1432</v>
      </c>
      <c r="B432">
        <v>184</v>
      </c>
      <c r="C432" t="s">
        <v>25</v>
      </c>
      <c r="D432" t="s">
        <v>28</v>
      </c>
      <c r="E432" t="s">
        <v>29</v>
      </c>
      <c r="F432" t="s">
        <v>20</v>
      </c>
      <c r="G432" t="s">
        <v>21</v>
      </c>
      <c r="H432" t="s">
        <v>251</v>
      </c>
      <c r="I432">
        <v>18.452144000000001</v>
      </c>
      <c r="J432">
        <v>1.4096820000000001</v>
      </c>
      <c r="L432">
        <v>1500</v>
      </c>
      <c r="M432">
        <v>1500</v>
      </c>
      <c r="N432">
        <v>3000</v>
      </c>
      <c r="O432" t="s">
        <v>38</v>
      </c>
      <c r="Q432">
        <v>21734.240000000002</v>
      </c>
    </row>
    <row r="433" spans="1:17" x14ac:dyDescent="0.3">
      <c r="A433">
        <v>1433</v>
      </c>
      <c r="B433">
        <v>181</v>
      </c>
      <c r="C433" t="s">
        <v>25</v>
      </c>
      <c r="D433" t="s">
        <v>33</v>
      </c>
      <c r="E433" t="s">
        <v>19</v>
      </c>
      <c r="F433" t="s">
        <v>45</v>
      </c>
      <c r="G433" t="s">
        <v>21</v>
      </c>
      <c r="H433" t="s">
        <v>251</v>
      </c>
      <c r="I433">
        <v>18.452144000000001</v>
      </c>
      <c r="J433">
        <v>1.4096820000000001</v>
      </c>
      <c r="L433">
        <v>100</v>
      </c>
      <c r="M433">
        <v>100</v>
      </c>
      <c r="N433">
        <v>200</v>
      </c>
      <c r="O433" t="s">
        <v>26</v>
      </c>
      <c r="Q433">
        <v>28092.35</v>
      </c>
    </row>
    <row r="434" spans="1:17" x14ac:dyDescent="0.3">
      <c r="A434">
        <v>1434</v>
      </c>
      <c r="B434">
        <v>92</v>
      </c>
      <c r="C434" t="s">
        <v>17</v>
      </c>
      <c r="D434" t="s">
        <v>55</v>
      </c>
      <c r="E434" t="s">
        <v>196</v>
      </c>
      <c r="F434" t="s">
        <v>20</v>
      </c>
      <c r="G434" t="s">
        <v>21</v>
      </c>
      <c r="H434" t="s">
        <v>251</v>
      </c>
      <c r="I434">
        <v>18.452144000000001</v>
      </c>
      <c r="J434">
        <v>1.4096820000000001</v>
      </c>
      <c r="L434">
        <v>75</v>
      </c>
      <c r="M434">
        <v>75</v>
      </c>
      <c r="N434">
        <v>150</v>
      </c>
      <c r="O434" t="s">
        <v>26</v>
      </c>
      <c r="Q434">
        <v>32804.06</v>
      </c>
    </row>
    <row r="435" spans="1:17" x14ac:dyDescent="0.3">
      <c r="A435">
        <v>1435</v>
      </c>
      <c r="B435">
        <v>61</v>
      </c>
      <c r="C435" t="s">
        <v>48</v>
      </c>
      <c r="D435" t="s">
        <v>28</v>
      </c>
      <c r="E435" t="s">
        <v>29</v>
      </c>
      <c r="F435" t="s">
        <v>45</v>
      </c>
      <c r="G435" t="s">
        <v>21</v>
      </c>
      <c r="H435" t="s">
        <v>251</v>
      </c>
      <c r="I435">
        <v>18.452144000000001</v>
      </c>
      <c r="J435">
        <v>1.4096820000000001</v>
      </c>
      <c r="L435">
        <v>3837</v>
      </c>
      <c r="M435">
        <v>3837</v>
      </c>
      <c r="N435">
        <v>7674</v>
      </c>
      <c r="O435" t="s">
        <v>41</v>
      </c>
      <c r="Q435">
        <v>46591.82</v>
      </c>
    </row>
    <row r="436" spans="1:17" x14ac:dyDescent="0.3">
      <c r="A436">
        <v>1436</v>
      </c>
      <c r="B436">
        <v>61</v>
      </c>
      <c r="C436" t="s">
        <v>48</v>
      </c>
      <c r="D436" t="s">
        <v>28</v>
      </c>
      <c r="E436" t="s">
        <v>29</v>
      </c>
      <c r="F436" t="s">
        <v>45</v>
      </c>
      <c r="G436" t="s">
        <v>21</v>
      </c>
      <c r="H436" t="s">
        <v>251</v>
      </c>
      <c r="I436">
        <v>18.452144000000001</v>
      </c>
      <c r="J436">
        <v>1.4096820000000001</v>
      </c>
      <c r="L436">
        <v>953</v>
      </c>
      <c r="M436">
        <v>953</v>
      </c>
      <c r="N436">
        <v>1906</v>
      </c>
      <c r="O436" t="s">
        <v>41</v>
      </c>
      <c r="Q436">
        <v>45449.13</v>
      </c>
    </row>
    <row r="437" spans="1:17" x14ac:dyDescent="0.3">
      <c r="A437">
        <v>1437</v>
      </c>
      <c r="B437">
        <v>91</v>
      </c>
      <c r="C437" t="s">
        <v>17</v>
      </c>
      <c r="D437" t="s">
        <v>55</v>
      </c>
      <c r="E437" t="s">
        <v>19</v>
      </c>
      <c r="F437" t="s">
        <v>20</v>
      </c>
      <c r="G437" t="s">
        <v>21</v>
      </c>
      <c r="H437" t="s">
        <v>251</v>
      </c>
      <c r="I437">
        <v>18.452144000000001</v>
      </c>
      <c r="J437">
        <v>1.4096820000000001</v>
      </c>
      <c r="L437">
        <v>225</v>
      </c>
      <c r="M437">
        <v>225</v>
      </c>
      <c r="N437">
        <v>450</v>
      </c>
      <c r="O437" t="s">
        <v>24</v>
      </c>
      <c r="Q437">
        <v>33421.25</v>
      </c>
    </row>
    <row r="438" spans="1:17" x14ac:dyDescent="0.3">
      <c r="A438">
        <v>1438</v>
      </c>
      <c r="B438">
        <v>153</v>
      </c>
      <c r="C438" t="s">
        <v>17</v>
      </c>
      <c r="D438" t="s">
        <v>55</v>
      </c>
      <c r="E438" t="s">
        <v>34</v>
      </c>
      <c r="F438" t="s">
        <v>45</v>
      </c>
      <c r="G438" t="s">
        <v>21</v>
      </c>
      <c r="H438" t="s">
        <v>252</v>
      </c>
      <c r="I438">
        <v>18.516888000000002</v>
      </c>
      <c r="J438">
        <v>3.082427</v>
      </c>
      <c r="L438">
        <v>10</v>
      </c>
      <c r="M438">
        <v>10</v>
      </c>
      <c r="N438">
        <v>20</v>
      </c>
      <c r="O438" t="s">
        <v>32</v>
      </c>
      <c r="Q438">
        <v>48269.48</v>
      </c>
    </row>
    <row r="439" spans="1:17" x14ac:dyDescent="0.3">
      <c r="A439">
        <v>1439</v>
      </c>
      <c r="B439">
        <v>122</v>
      </c>
      <c r="C439" t="s">
        <v>17</v>
      </c>
      <c r="D439" t="s">
        <v>28</v>
      </c>
      <c r="E439" t="s">
        <v>29</v>
      </c>
      <c r="F439" t="s">
        <v>45</v>
      </c>
      <c r="G439" t="s">
        <v>21</v>
      </c>
      <c r="H439" t="s">
        <v>251</v>
      </c>
      <c r="I439">
        <v>18.452144000000001</v>
      </c>
      <c r="J439">
        <v>1.4096820000000001</v>
      </c>
      <c r="L439">
        <v>1500</v>
      </c>
      <c r="M439">
        <v>1500</v>
      </c>
      <c r="N439">
        <v>3000</v>
      </c>
      <c r="O439" t="s">
        <v>24</v>
      </c>
      <c r="Q439">
        <v>33677.480000000003</v>
      </c>
    </row>
    <row r="440" spans="1:17" x14ac:dyDescent="0.3">
      <c r="A440">
        <v>1440</v>
      </c>
      <c r="B440">
        <v>151</v>
      </c>
      <c r="C440" t="s">
        <v>17</v>
      </c>
      <c r="D440" t="s">
        <v>55</v>
      </c>
      <c r="E440" t="s">
        <v>34</v>
      </c>
      <c r="F440" t="s">
        <v>45</v>
      </c>
      <c r="G440" t="s">
        <v>21</v>
      </c>
      <c r="H440" t="s">
        <v>251</v>
      </c>
      <c r="I440">
        <v>18.444566999999999</v>
      </c>
      <c r="J440">
        <v>1.408039</v>
      </c>
      <c r="L440">
        <v>10</v>
      </c>
      <c r="M440">
        <v>10</v>
      </c>
      <c r="N440">
        <v>20</v>
      </c>
      <c r="O440" t="s">
        <v>35</v>
      </c>
      <c r="Q440">
        <v>44851.23</v>
      </c>
    </row>
    <row r="441" spans="1:17" x14ac:dyDescent="0.3">
      <c r="A441">
        <v>1441</v>
      </c>
      <c r="B441">
        <v>89</v>
      </c>
      <c r="C441" t="s">
        <v>48</v>
      </c>
      <c r="D441" t="s">
        <v>55</v>
      </c>
      <c r="E441" t="s">
        <v>29</v>
      </c>
      <c r="F441" t="s">
        <v>45</v>
      </c>
      <c r="G441" t="s">
        <v>21</v>
      </c>
      <c r="H441" t="s">
        <v>251</v>
      </c>
      <c r="I441">
        <v>18.444566999999999</v>
      </c>
      <c r="J441">
        <v>1.408039</v>
      </c>
      <c r="L441">
        <v>45</v>
      </c>
      <c r="M441">
        <v>45</v>
      </c>
      <c r="N441">
        <v>90</v>
      </c>
      <c r="O441" t="s">
        <v>38</v>
      </c>
      <c r="Q441">
        <v>41184.449999999997</v>
      </c>
    </row>
    <row r="442" spans="1:17" x14ac:dyDescent="0.3">
      <c r="A442">
        <v>1442</v>
      </c>
      <c r="B442">
        <v>92</v>
      </c>
      <c r="C442" t="s">
        <v>17</v>
      </c>
      <c r="D442" t="s">
        <v>28</v>
      </c>
      <c r="E442" t="s">
        <v>29</v>
      </c>
      <c r="F442" t="s">
        <v>45</v>
      </c>
      <c r="G442" t="s">
        <v>21</v>
      </c>
      <c r="H442" t="s">
        <v>251</v>
      </c>
      <c r="I442">
        <v>18.452144000000001</v>
      </c>
      <c r="J442">
        <v>1.4096820000000001</v>
      </c>
      <c r="L442">
        <v>145</v>
      </c>
      <c r="M442">
        <v>145</v>
      </c>
      <c r="N442">
        <v>290</v>
      </c>
      <c r="O442" t="s">
        <v>38</v>
      </c>
      <c r="Q442">
        <v>42004.92</v>
      </c>
    </row>
    <row r="443" spans="1:17" x14ac:dyDescent="0.3">
      <c r="A443">
        <v>1443</v>
      </c>
      <c r="B443">
        <v>120</v>
      </c>
      <c r="C443" t="s">
        <v>17</v>
      </c>
      <c r="D443" t="s">
        <v>28</v>
      </c>
      <c r="E443" t="s">
        <v>29</v>
      </c>
      <c r="F443" t="s">
        <v>20</v>
      </c>
      <c r="G443" t="s">
        <v>21</v>
      </c>
      <c r="H443" t="s">
        <v>251</v>
      </c>
      <c r="I443">
        <v>18.452144000000001</v>
      </c>
      <c r="J443">
        <v>1.4096820000000001</v>
      </c>
      <c r="L443">
        <v>300</v>
      </c>
      <c r="M443">
        <v>300</v>
      </c>
      <c r="N443">
        <v>600</v>
      </c>
      <c r="O443" t="s">
        <v>38</v>
      </c>
      <c r="Q443">
        <v>33945.35</v>
      </c>
    </row>
    <row r="444" spans="1:17" x14ac:dyDescent="0.3">
      <c r="A444">
        <v>1444</v>
      </c>
      <c r="B444">
        <v>121</v>
      </c>
      <c r="C444" t="s">
        <v>17</v>
      </c>
      <c r="D444" t="s">
        <v>28</v>
      </c>
      <c r="E444" t="s">
        <v>29</v>
      </c>
      <c r="F444" t="s">
        <v>45</v>
      </c>
      <c r="G444" t="s">
        <v>21</v>
      </c>
      <c r="H444" t="s">
        <v>251</v>
      </c>
      <c r="I444">
        <v>18.452144000000001</v>
      </c>
      <c r="J444">
        <v>1.4096820000000001</v>
      </c>
      <c r="L444">
        <v>250</v>
      </c>
      <c r="M444">
        <v>250</v>
      </c>
      <c r="N444">
        <v>500</v>
      </c>
      <c r="O444" t="s">
        <v>24</v>
      </c>
      <c r="Q444">
        <v>32114.59</v>
      </c>
    </row>
    <row r="445" spans="1:17" x14ac:dyDescent="0.3">
      <c r="A445">
        <v>1445</v>
      </c>
      <c r="B445">
        <v>183</v>
      </c>
      <c r="C445" t="s">
        <v>25</v>
      </c>
      <c r="D445" t="s">
        <v>18</v>
      </c>
      <c r="E445" t="s">
        <v>19</v>
      </c>
      <c r="F445" t="s">
        <v>27</v>
      </c>
      <c r="G445" t="s">
        <v>21</v>
      </c>
      <c r="H445" t="s">
        <v>251</v>
      </c>
      <c r="I445">
        <v>18.452144000000001</v>
      </c>
      <c r="J445">
        <v>1.4096820000000001</v>
      </c>
      <c r="L445">
        <v>500</v>
      </c>
      <c r="M445">
        <v>500</v>
      </c>
      <c r="N445">
        <v>1000</v>
      </c>
      <c r="O445" t="s">
        <v>24</v>
      </c>
      <c r="Q445">
        <v>26823.47</v>
      </c>
    </row>
    <row r="446" spans="1:17" x14ac:dyDescent="0.3">
      <c r="A446">
        <v>1446</v>
      </c>
      <c r="D446" t="s">
        <v>28</v>
      </c>
      <c r="E446" t="s">
        <v>29</v>
      </c>
      <c r="G446" t="s">
        <v>21</v>
      </c>
      <c r="H446" t="s">
        <v>253</v>
      </c>
      <c r="I446">
        <v>19.464002000000001</v>
      </c>
      <c r="J446">
        <v>0.85765199999999997</v>
      </c>
      <c r="L446">
        <v>300</v>
      </c>
      <c r="M446">
        <v>300</v>
      </c>
      <c r="N446">
        <v>600</v>
      </c>
      <c r="O446" t="s">
        <v>24</v>
      </c>
      <c r="Q446">
        <v>32242.15</v>
      </c>
    </row>
    <row r="447" spans="1:17" x14ac:dyDescent="0.3">
      <c r="A447">
        <v>1447</v>
      </c>
      <c r="B447">
        <v>122</v>
      </c>
      <c r="C447" t="s">
        <v>17</v>
      </c>
      <c r="D447" t="s">
        <v>28</v>
      </c>
      <c r="E447" t="s">
        <v>29</v>
      </c>
      <c r="G447" t="s">
        <v>21</v>
      </c>
      <c r="H447" t="s">
        <v>253</v>
      </c>
      <c r="I447">
        <v>19.464002000000001</v>
      </c>
      <c r="J447">
        <v>0.85765199999999997</v>
      </c>
      <c r="L447">
        <v>0</v>
      </c>
      <c r="M447">
        <v>0</v>
      </c>
      <c r="N447">
        <v>0</v>
      </c>
      <c r="O447" t="s">
        <v>40</v>
      </c>
      <c r="Q447">
        <v>43544.99</v>
      </c>
    </row>
    <row r="448" spans="1:17" x14ac:dyDescent="0.3">
      <c r="A448">
        <v>1448</v>
      </c>
      <c r="B448">
        <v>91</v>
      </c>
      <c r="C448" t="s">
        <v>17</v>
      </c>
      <c r="D448" t="s">
        <v>28</v>
      </c>
      <c r="E448" t="s">
        <v>29</v>
      </c>
      <c r="F448" t="s">
        <v>30</v>
      </c>
      <c r="G448" t="s">
        <v>21</v>
      </c>
      <c r="H448" t="s">
        <v>254</v>
      </c>
      <c r="I448">
        <v>14.166487999999999</v>
      </c>
      <c r="J448">
        <v>-7.3507059999999997</v>
      </c>
      <c r="L448">
        <v>2836</v>
      </c>
      <c r="M448">
        <v>2836</v>
      </c>
      <c r="N448">
        <v>5672</v>
      </c>
      <c r="O448" t="s">
        <v>40</v>
      </c>
      <c r="Q448">
        <v>36585.629999999997</v>
      </c>
    </row>
    <row r="449" spans="1:17" x14ac:dyDescent="0.3">
      <c r="A449">
        <v>1449</v>
      </c>
      <c r="B449">
        <v>92</v>
      </c>
      <c r="C449" t="s">
        <v>17</v>
      </c>
      <c r="D449" t="s">
        <v>39</v>
      </c>
      <c r="E449" t="s">
        <v>29</v>
      </c>
      <c r="F449" t="s">
        <v>239</v>
      </c>
      <c r="G449" t="s">
        <v>21</v>
      </c>
      <c r="H449" t="s">
        <v>255</v>
      </c>
      <c r="I449">
        <v>14.825279999999999</v>
      </c>
      <c r="J449">
        <v>-5.2513899999999998</v>
      </c>
      <c r="L449">
        <v>10</v>
      </c>
      <c r="M449">
        <v>10</v>
      </c>
      <c r="N449">
        <v>20</v>
      </c>
      <c r="O449" t="s">
        <v>40</v>
      </c>
      <c r="Q449">
        <v>29947.43</v>
      </c>
    </row>
    <row r="450" spans="1:17" x14ac:dyDescent="0.3">
      <c r="A450">
        <v>1450</v>
      </c>
      <c r="B450">
        <v>92</v>
      </c>
      <c r="C450" t="s">
        <v>17</v>
      </c>
      <c r="D450" t="s">
        <v>28</v>
      </c>
      <c r="E450" t="s">
        <v>29</v>
      </c>
      <c r="F450" t="s">
        <v>30</v>
      </c>
      <c r="G450" t="s">
        <v>21</v>
      </c>
      <c r="H450" t="s">
        <v>255</v>
      </c>
      <c r="I450">
        <v>14.825279999999999</v>
      </c>
      <c r="J450">
        <v>-5.2513899999999998</v>
      </c>
      <c r="L450">
        <v>15</v>
      </c>
      <c r="M450">
        <v>15</v>
      </c>
      <c r="N450">
        <v>30</v>
      </c>
      <c r="O450" t="s">
        <v>24</v>
      </c>
      <c r="Q450">
        <v>37007.78</v>
      </c>
    </row>
    <row r="451" spans="1:17" x14ac:dyDescent="0.3">
      <c r="A451">
        <v>1451</v>
      </c>
      <c r="D451" t="s">
        <v>28</v>
      </c>
      <c r="E451" t="s">
        <v>29</v>
      </c>
      <c r="F451" t="s">
        <v>30</v>
      </c>
      <c r="G451" t="s">
        <v>21</v>
      </c>
      <c r="H451" t="s">
        <v>256</v>
      </c>
      <c r="I451">
        <v>14.429599</v>
      </c>
      <c r="J451">
        <v>-4.5155329999999996</v>
      </c>
      <c r="L451">
        <v>2243</v>
      </c>
      <c r="M451">
        <v>2243</v>
      </c>
      <c r="N451">
        <v>4486</v>
      </c>
      <c r="O451" t="s">
        <v>24</v>
      </c>
      <c r="Q451">
        <v>33600.71</v>
      </c>
    </row>
    <row r="452" spans="1:17" x14ac:dyDescent="0.3">
      <c r="A452">
        <v>1452</v>
      </c>
      <c r="B452">
        <v>89</v>
      </c>
      <c r="C452" t="s">
        <v>48</v>
      </c>
      <c r="D452" t="s">
        <v>28</v>
      </c>
      <c r="E452" t="s">
        <v>29</v>
      </c>
      <c r="F452" t="s">
        <v>45</v>
      </c>
      <c r="G452" t="s">
        <v>21</v>
      </c>
      <c r="H452" t="s">
        <v>257</v>
      </c>
      <c r="I452">
        <v>14.486878000000001</v>
      </c>
      <c r="J452">
        <v>-4.2009030000000003</v>
      </c>
      <c r="L452">
        <v>150</v>
      </c>
      <c r="M452">
        <v>150</v>
      </c>
      <c r="N452">
        <v>300</v>
      </c>
      <c r="O452" t="s">
        <v>26</v>
      </c>
      <c r="Q452">
        <v>40326.959999999999</v>
      </c>
    </row>
    <row r="453" spans="1:17" x14ac:dyDescent="0.3">
      <c r="A453">
        <v>1453</v>
      </c>
      <c r="B453">
        <v>91</v>
      </c>
      <c r="C453" t="s">
        <v>17</v>
      </c>
      <c r="D453" t="s">
        <v>39</v>
      </c>
      <c r="E453" t="s">
        <v>29</v>
      </c>
      <c r="F453" t="s">
        <v>239</v>
      </c>
      <c r="G453" t="s">
        <v>21</v>
      </c>
      <c r="H453" t="s">
        <v>257</v>
      </c>
      <c r="I453">
        <v>14.486878000000001</v>
      </c>
      <c r="J453">
        <v>-4.2009030000000003</v>
      </c>
      <c r="L453">
        <v>11</v>
      </c>
      <c r="M453">
        <v>11</v>
      </c>
      <c r="N453">
        <v>22</v>
      </c>
      <c r="O453" t="s">
        <v>26</v>
      </c>
      <c r="Q453">
        <v>42535.71</v>
      </c>
    </row>
    <row r="454" spans="1:17" x14ac:dyDescent="0.3">
      <c r="A454">
        <v>1454</v>
      </c>
      <c r="B454">
        <v>122</v>
      </c>
      <c r="C454" t="s">
        <v>17</v>
      </c>
      <c r="D454" t="s">
        <v>39</v>
      </c>
      <c r="E454" t="s">
        <v>29</v>
      </c>
      <c r="F454" t="s">
        <v>239</v>
      </c>
      <c r="G454" t="s">
        <v>21</v>
      </c>
      <c r="H454" t="s">
        <v>258</v>
      </c>
      <c r="I454">
        <v>14.459229000000001</v>
      </c>
      <c r="J454">
        <v>-4.9153520000000004</v>
      </c>
      <c r="L454">
        <v>11</v>
      </c>
      <c r="M454">
        <v>11</v>
      </c>
      <c r="N454">
        <v>22</v>
      </c>
      <c r="O454" t="s">
        <v>40</v>
      </c>
      <c r="Q454">
        <v>40165.760000000002</v>
      </c>
    </row>
    <row r="455" spans="1:17" x14ac:dyDescent="0.3">
      <c r="A455">
        <v>1455</v>
      </c>
      <c r="B455">
        <v>91</v>
      </c>
      <c r="C455" t="s">
        <v>17</v>
      </c>
      <c r="D455" t="s">
        <v>55</v>
      </c>
      <c r="E455" t="s">
        <v>29</v>
      </c>
      <c r="F455" t="s">
        <v>30</v>
      </c>
      <c r="G455" t="s">
        <v>21</v>
      </c>
      <c r="H455" t="s">
        <v>243</v>
      </c>
      <c r="I455">
        <v>13.905825999999999</v>
      </c>
      <c r="J455">
        <v>-4.5553400000000002</v>
      </c>
      <c r="L455">
        <v>2500</v>
      </c>
      <c r="M455">
        <v>2500</v>
      </c>
      <c r="N455">
        <v>5000</v>
      </c>
      <c r="O455" t="s">
        <v>41</v>
      </c>
      <c r="Q455">
        <v>41340.36</v>
      </c>
    </row>
    <row r="456" spans="1:17" x14ac:dyDescent="0.3">
      <c r="A456">
        <v>1456</v>
      </c>
      <c r="B456">
        <v>92</v>
      </c>
      <c r="C456" t="s">
        <v>17</v>
      </c>
      <c r="D456" t="s">
        <v>28</v>
      </c>
      <c r="E456" t="s">
        <v>29</v>
      </c>
      <c r="F456" t="s">
        <v>45</v>
      </c>
      <c r="G456" t="s">
        <v>21</v>
      </c>
      <c r="H456" t="s">
        <v>259</v>
      </c>
      <c r="I456">
        <v>17.035896999999999</v>
      </c>
      <c r="J456">
        <v>-1.4039969999999999</v>
      </c>
      <c r="L456">
        <v>6508</v>
      </c>
      <c r="M456">
        <v>6508</v>
      </c>
      <c r="N456">
        <v>13016</v>
      </c>
      <c r="O456" t="s">
        <v>24</v>
      </c>
      <c r="Q456">
        <v>24656.17</v>
      </c>
    </row>
    <row r="457" spans="1:17" x14ac:dyDescent="0.3">
      <c r="A457">
        <v>1457</v>
      </c>
      <c r="B457">
        <v>91</v>
      </c>
      <c r="C457" t="s">
        <v>17</v>
      </c>
      <c r="D457" t="s">
        <v>97</v>
      </c>
      <c r="E457" t="s">
        <v>29</v>
      </c>
      <c r="F457" t="s">
        <v>30</v>
      </c>
      <c r="G457" t="s">
        <v>21</v>
      </c>
      <c r="H457" t="s">
        <v>260</v>
      </c>
      <c r="I457">
        <v>14.14648</v>
      </c>
      <c r="J457">
        <v>-3.5944029999999998</v>
      </c>
      <c r="L457">
        <v>545</v>
      </c>
      <c r="M457">
        <v>545</v>
      </c>
      <c r="N457">
        <v>1090</v>
      </c>
      <c r="O457" t="s">
        <v>24</v>
      </c>
      <c r="Q457">
        <v>32797.339999999997</v>
      </c>
    </row>
    <row r="458" spans="1:17" x14ac:dyDescent="0.3">
      <c r="A458">
        <v>1458</v>
      </c>
      <c r="B458">
        <v>150</v>
      </c>
      <c r="C458" t="s">
        <v>17</v>
      </c>
      <c r="D458" t="s">
        <v>39</v>
      </c>
      <c r="E458" t="s">
        <v>29</v>
      </c>
      <c r="F458" t="s">
        <v>45</v>
      </c>
      <c r="G458" t="s">
        <v>21</v>
      </c>
      <c r="H458" t="s">
        <v>261</v>
      </c>
      <c r="I458">
        <v>12.480031</v>
      </c>
      <c r="J458">
        <v>-6.1776210000000003</v>
      </c>
      <c r="L458">
        <v>200</v>
      </c>
      <c r="M458">
        <v>200</v>
      </c>
      <c r="N458">
        <v>400</v>
      </c>
      <c r="O458" t="s">
        <v>41</v>
      </c>
      <c r="Q458">
        <v>45133.45</v>
      </c>
    </row>
    <row r="459" spans="1:17" x14ac:dyDescent="0.3">
      <c r="A459">
        <v>1459</v>
      </c>
      <c r="B459">
        <v>184</v>
      </c>
      <c r="C459" t="s">
        <v>25</v>
      </c>
      <c r="D459" t="s">
        <v>55</v>
      </c>
      <c r="E459" t="s">
        <v>29</v>
      </c>
      <c r="F459" t="s">
        <v>20</v>
      </c>
      <c r="G459" t="s">
        <v>21</v>
      </c>
      <c r="H459" t="s">
        <v>262</v>
      </c>
      <c r="I459">
        <v>14.075397000000001</v>
      </c>
      <c r="J459">
        <v>-3.0838540000000001</v>
      </c>
      <c r="L459">
        <v>62</v>
      </c>
      <c r="M459">
        <v>62</v>
      </c>
      <c r="N459">
        <v>124</v>
      </c>
      <c r="O459" t="s">
        <v>26</v>
      </c>
      <c r="Q459">
        <v>43602.92</v>
      </c>
    </row>
    <row r="460" spans="1:17" x14ac:dyDescent="0.3">
      <c r="A460">
        <v>1460</v>
      </c>
      <c r="B460">
        <v>92</v>
      </c>
      <c r="C460" t="s">
        <v>17</v>
      </c>
      <c r="D460" t="s">
        <v>28</v>
      </c>
      <c r="E460" t="s">
        <v>29</v>
      </c>
      <c r="F460" t="s">
        <v>30</v>
      </c>
      <c r="G460" t="s">
        <v>21</v>
      </c>
      <c r="H460" t="s">
        <v>263</v>
      </c>
      <c r="I460">
        <v>14.615022</v>
      </c>
      <c r="J460">
        <v>-4.0621919999999996</v>
      </c>
      <c r="L460">
        <v>3</v>
      </c>
      <c r="M460">
        <v>3</v>
      </c>
      <c r="N460">
        <v>6</v>
      </c>
      <c r="O460" t="s">
        <v>31</v>
      </c>
      <c r="Q460">
        <v>51990.13</v>
      </c>
    </row>
    <row r="461" spans="1:17" x14ac:dyDescent="0.3">
      <c r="A461">
        <v>1461</v>
      </c>
      <c r="B461">
        <v>91</v>
      </c>
      <c r="C461" t="s">
        <v>17</v>
      </c>
      <c r="D461" t="s">
        <v>39</v>
      </c>
      <c r="E461" t="s">
        <v>29</v>
      </c>
      <c r="F461" t="s">
        <v>239</v>
      </c>
      <c r="G461" t="s">
        <v>21</v>
      </c>
      <c r="H461" t="s">
        <v>264</v>
      </c>
      <c r="I461">
        <v>14.349193</v>
      </c>
      <c r="J461">
        <v>-3.6101570000000001</v>
      </c>
      <c r="L461">
        <v>15</v>
      </c>
      <c r="M461">
        <v>15</v>
      </c>
      <c r="N461">
        <v>30</v>
      </c>
      <c r="O461" t="s">
        <v>40</v>
      </c>
      <c r="Q461">
        <v>46997.68</v>
      </c>
    </row>
    <row r="462" spans="1:17" x14ac:dyDescent="0.3">
      <c r="A462">
        <v>1462</v>
      </c>
      <c r="B462">
        <v>92</v>
      </c>
      <c r="C462" t="s">
        <v>17</v>
      </c>
      <c r="D462" t="s">
        <v>39</v>
      </c>
      <c r="E462" t="s">
        <v>29</v>
      </c>
      <c r="F462" t="s">
        <v>239</v>
      </c>
      <c r="G462" t="s">
        <v>21</v>
      </c>
      <c r="H462" t="s">
        <v>265</v>
      </c>
      <c r="I462">
        <v>14.859911</v>
      </c>
      <c r="J462">
        <v>-2.26457</v>
      </c>
      <c r="L462">
        <v>13</v>
      </c>
      <c r="M462">
        <v>13</v>
      </c>
      <c r="N462">
        <v>26</v>
      </c>
      <c r="O462" t="s">
        <v>40</v>
      </c>
      <c r="Q462">
        <v>37936.379999999997</v>
      </c>
    </row>
    <row r="463" spans="1:17" x14ac:dyDescent="0.3">
      <c r="A463">
        <v>1463</v>
      </c>
      <c r="B463">
        <v>91</v>
      </c>
      <c r="C463" t="s">
        <v>17</v>
      </c>
      <c r="D463" t="s">
        <v>39</v>
      </c>
      <c r="E463" t="s">
        <v>29</v>
      </c>
      <c r="F463" t="s">
        <v>239</v>
      </c>
      <c r="G463" t="s">
        <v>21</v>
      </c>
      <c r="H463" t="s">
        <v>261</v>
      </c>
      <c r="I463">
        <v>15.174658000000001</v>
      </c>
      <c r="J463">
        <v>-2.394434</v>
      </c>
      <c r="L463">
        <v>10</v>
      </c>
      <c r="M463">
        <v>10</v>
      </c>
      <c r="N463">
        <v>20</v>
      </c>
      <c r="O463" t="s">
        <v>40</v>
      </c>
      <c r="Q463">
        <v>49693.66</v>
      </c>
    </row>
    <row r="464" spans="1:17" x14ac:dyDescent="0.3">
      <c r="A464">
        <v>1464</v>
      </c>
      <c r="B464">
        <v>59</v>
      </c>
      <c r="C464" t="s">
        <v>48</v>
      </c>
      <c r="D464" t="s">
        <v>33</v>
      </c>
      <c r="E464" t="s">
        <v>34</v>
      </c>
      <c r="F464" t="s">
        <v>20</v>
      </c>
      <c r="G464" t="s">
        <v>21</v>
      </c>
      <c r="H464" t="s">
        <v>257</v>
      </c>
      <c r="I464">
        <v>14.486878000000001</v>
      </c>
      <c r="J464">
        <v>-4.2009030000000003</v>
      </c>
      <c r="L464">
        <v>50</v>
      </c>
      <c r="M464">
        <v>50</v>
      </c>
      <c r="N464">
        <v>100</v>
      </c>
      <c r="O464" t="s">
        <v>41</v>
      </c>
      <c r="Q464">
        <v>15531.06</v>
      </c>
    </row>
    <row r="465" spans="1:17" x14ac:dyDescent="0.3">
      <c r="A465">
        <v>1465</v>
      </c>
      <c r="B465">
        <v>120</v>
      </c>
      <c r="C465" t="s">
        <v>17</v>
      </c>
      <c r="D465" t="s">
        <v>28</v>
      </c>
      <c r="E465" t="s">
        <v>29</v>
      </c>
      <c r="F465" t="s">
        <v>30</v>
      </c>
      <c r="G465" t="s">
        <v>21</v>
      </c>
      <c r="H465" t="s">
        <v>257</v>
      </c>
      <c r="I465">
        <v>14.486878000000001</v>
      </c>
      <c r="J465">
        <v>-4.2009030000000003</v>
      </c>
      <c r="L465">
        <v>50</v>
      </c>
      <c r="M465">
        <v>50</v>
      </c>
      <c r="N465">
        <v>100</v>
      </c>
      <c r="O465" t="s">
        <v>31</v>
      </c>
      <c r="Q465">
        <v>43354.27</v>
      </c>
    </row>
    <row r="466" spans="1:17" x14ac:dyDescent="0.3">
      <c r="A466">
        <v>1466</v>
      </c>
      <c r="D466" t="s">
        <v>28</v>
      </c>
      <c r="E466" t="s">
        <v>29</v>
      </c>
      <c r="F466" t="s">
        <v>30</v>
      </c>
      <c r="G466" t="s">
        <v>21</v>
      </c>
      <c r="H466" t="s">
        <v>257</v>
      </c>
      <c r="I466">
        <v>14.486878000000001</v>
      </c>
      <c r="J466">
        <v>-4.2009030000000003</v>
      </c>
      <c r="L466">
        <v>50</v>
      </c>
      <c r="M466">
        <v>50</v>
      </c>
      <c r="N466">
        <v>100</v>
      </c>
      <c r="O466" t="s">
        <v>31</v>
      </c>
      <c r="Q466">
        <v>39920.639999999999</v>
      </c>
    </row>
    <row r="467" spans="1:17" x14ac:dyDescent="0.3">
      <c r="A467">
        <v>1467</v>
      </c>
      <c r="B467">
        <v>92</v>
      </c>
      <c r="C467" t="s">
        <v>17</v>
      </c>
      <c r="D467" t="s">
        <v>28</v>
      </c>
      <c r="E467" t="s">
        <v>29</v>
      </c>
      <c r="F467" t="s">
        <v>30</v>
      </c>
      <c r="G467" t="s">
        <v>21</v>
      </c>
      <c r="H467" t="s">
        <v>266</v>
      </c>
      <c r="I467">
        <v>15.353469</v>
      </c>
      <c r="J467">
        <v>-4.0629730000000004</v>
      </c>
      <c r="L467">
        <v>600</v>
      </c>
      <c r="M467">
        <v>600</v>
      </c>
      <c r="N467">
        <v>1200</v>
      </c>
      <c r="O467" t="s">
        <v>24</v>
      </c>
      <c r="Q467">
        <v>39856.79</v>
      </c>
    </row>
    <row r="468" spans="1:17" x14ac:dyDescent="0.3">
      <c r="A468">
        <v>1468</v>
      </c>
      <c r="D468" t="s">
        <v>28</v>
      </c>
      <c r="E468" t="s">
        <v>29</v>
      </c>
      <c r="F468" t="s">
        <v>20</v>
      </c>
      <c r="G468" t="s">
        <v>21</v>
      </c>
      <c r="H468" t="s">
        <v>267</v>
      </c>
      <c r="I468">
        <v>14.273865000000001</v>
      </c>
      <c r="J468">
        <v>-3.2208420000000002</v>
      </c>
      <c r="L468">
        <v>306</v>
      </c>
      <c r="M468">
        <v>306</v>
      </c>
      <c r="N468">
        <v>612</v>
      </c>
      <c r="O468" t="s">
        <v>32</v>
      </c>
      <c r="Q468">
        <v>47615.1</v>
      </c>
    </row>
    <row r="469" spans="1:17" x14ac:dyDescent="0.3">
      <c r="A469">
        <v>1469</v>
      </c>
      <c r="D469" t="s">
        <v>28</v>
      </c>
      <c r="E469" t="s">
        <v>29</v>
      </c>
      <c r="F469" t="s">
        <v>30</v>
      </c>
      <c r="G469" t="s">
        <v>21</v>
      </c>
      <c r="H469" t="s">
        <v>268</v>
      </c>
      <c r="I469">
        <v>15.396212999999999</v>
      </c>
      <c r="J469">
        <v>-10.653396000000001</v>
      </c>
      <c r="L469">
        <v>8420</v>
      </c>
      <c r="M469">
        <v>8420</v>
      </c>
      <c r="N469">
        <v>16840</v>
      </c>
      <c r="O469" t="s">
        <v>41</v>
      </c>
      <c r="Q469">
        <v>43588.12</v>
      </c>
    </row>
    <row r="470" spans="1:17" x14ac:dyDescent="0.3">
      <c r="A470">
        <v>1470</v>
      </c>
      <c r="D470" t="s">
        <v>28</v>
      </c>
      <c r="E470" t="s">
        <v>29</v>
      </c>
      <c r="F470" t="s">
        <v>30</v>
      </c>
      <c r="G470" t="s">
        <v>21</v>
      </c>
      <c r="H470" t="s">
        <v>257</v>
      </c>
      <c r="I470">
        <v>14.486878000000001</v>
      </c>
      <c r="J470">
        <v>-4.2009030000000003</v>
      </c>
      <c r="L470">
        <v>0</v>
      </c>
      <c r="M470">
        <v>0</v>
      </c>
      <c r="N470">
        <v>0</v>
      </c>
      <c r="O470" t="s">
        <v>41</v>
      </c>
      <c r="Q470">
        <v>35431.19</v>
      </c>
    </row>
    <row r="471" spans="1:17" x14ac:dyDescent="0.3">
      <c r="A471">
        <v>1471</v>
      </c>
      <c r="B471">
        <v>181</v>
      </c>
      <c r="C471" t="s">
        <v>25</v>
      </c>
      <c r="D471" t="s">
        <v>28</v>
      </c>
      <c r="E471" t="s">
        <v>29</v>
      </c>
      <c r="F471" t="s">
        <v>30</v>
      </c>
      <c r="G471" t="s">
        <v>21</v>
      </c>
      <c r="H471" t="s">
        <v>269</v>
      </c>
      <c r="I471">
        <v>22.676359999999999</v>
      </c>
      <c r="J471">
        <v>-3.9791560000000001</v>
      </c>
      <c r="L471">
        <v>24</v>
      </c>
      <c r="M471">
        <v>24</v>
      </c>
      <c r="N471">
        <v>48</v>
      </c>
      <c r="O471" t="s">
        <v>31</v>
      </c>
      <c r="Q471">
        <v>38197.97</v>
      </c>
    </row>
    <row r="472" spans="1:17" x14ac:dyDescent="0.3">
      <c r="A472">
        <v>1472</v>
      </c>
      <c r="B472">
        <v>91</v>
      </c>
      <c r="C472" t="s">
        <v>17</v>
      </c>
      <c r="D472" t="s">
        <v>28</v>
      </c>
      <c r="E472" t="s">
        <v>29</v>
      </c>
      <c r="F472" t="s">
        <v>30</v>
      </c>
      <c r="G472" t="s">
        <v>21</v>
      </c>
      <c r="H472" t="s">
        <v>22</v>
      </c>
      <c r="I472">
        <v>16.766451</v>
      </c>
      <c r="J472">
        <v>-3.0030869999999998</v>
      </c>
      <c r="L472">
        <v>1500</v>
      </c>
      <c r="M472">
        <v>1500</v>
      </c>
      <c r="N472">
        <v>3000</v>
      </c>
      <c r="O472" t="s">
        <v>41</v>
      </c>
      <c r="Q472">
        <v>27617.46</v>
      </c>
    </row>
    <row r="473" spans="1:17" x14ac:dyDescent="0.3">
      <c r="A473">
        <v>1473</v>
      </c>
      <c r="B473">
        <v>59</v>
      </c>
      <c r="C473" t="s">
        <v>48</v>
      </c>
      <c r="D473" t="s">
        <v>55</v>
      </c>
      <c r="E473" t="s">
        <v>34</v>
      </c>
      <c r="F473" t="s">
        <v>30</v>
      </c>
      <c r="G473" t="s">
        <v>21</v>
      </c>
      <c r="H473" t="s">
        <v>22</v>
      </c>
      <c r="I473">
        <v>16.766451</v>
      </c>
      <c r="J473">
        <v>-3.0030869999999998</v>
      </c>
      <c r="L473">
        <v>20</v>
      </c>
      <c r="M473">
        <v>20</v>
      </c>
      <c r="N473">
        <v>40</v>
      </c>
      <c r="O473" t="s">
        <v>26</v>
      </c>
      <c r="Q473">
        <v>18430.32</v>
      </c>
    </row>
    <row r="474" spans="1:17" x14ac:dyDescent="0.3">
      <c r="A474">
        <v>1474</v>
      </c>
      <c r="B474">
        <v>92</v>
      </c>
      <c r="C474" t="s">
        <v>17</v>
      </c>
      <c r="D474" t="s">
        <v>28</v>
      </c>
      <c r="E474" t="s">
        <v>29</v>
      </c>
      <c r="F474" t="s">
        <v>45</v>
      </c>
      <c r="G474" t="s">
        <v>21</v>
      </c>
      <c r="H474" t="s">
        <v>22</v>
      </c>
      <c r="I474">
        <v>16.766451</v>
      </c>
      <c r="J474">
        <v>-3.0030869999999998</v>
      </c>
      <c r="L474">
        <v>8</v>
      </c>
      <c r="M474">
        <v>8</v>
      </c>
      <c r="N474">
        <v>16</v>
      </c>
      <c r="O474" t="s">
        <v>31</v>
      </c>
      <c r="Q474">
        <v>48343.45</v>
      </c>
    </row>
    <row r="475" spans="1:17" x14ac:dyDescent="0.3">
      <c r="A475">
        <v>1475</v>
      </c>
      <c r="B475">
        <v>61</v>
      </c>
      <c r="C475" t="s">
        <v>48</v>
      </c>
      <c r="D475" t="s">
        <v>28</v>
      </c>
      <c r="E475" t="s">
        <v>29</v>
      </c>
      <c r="F475" t="s">
        <v>45</v>
      </c>
      <c r="G475" t="s">
        <v>21</v>
      </c>
      <c r="H475" t="s">
        <v>22</v>
      </c>
      <c r="I475">
        <v>16.766451</v>
      </c>
      <c r="J475">
        <v>-3.0030869999999998</v>
      </c>
      <c r="L475">
        <v>24</v>
      </c>
      <c r="M475">
        <v>24</v>
      </c>
      <c r="N475">
        <v>48</v>
      </c>
      <c r="O475" t="s">
        <v>41</v>
      </c>
      <c r="Q475">
        <v>39816.21</v>
      </c>
    </row>
    <row r="476" spans="1:17" x14ac:dyDescent="0.3">
      <c r="A476">
        <v>1476</v>
      </c>
      <c r="B476">
        <v>61</v>
      </c>
      <c r="C476" t="s">
        <v>48</v>
      </c>
      <c r="D476" t="s">
        <v>28</v>
      </c>
      <c r="E476" t="s">
        <v>29</v>
      </c>
      <c r="F476" t="s">
        <v>45</v>
      </c>
      <c r="G476" t="s">
        <v>21</v>
      </c>
      <c r="H476" t="s">
        <v>270</v>
      </c>
      <c r="I476">
        <v>16.417566999999998</v>
      </c>
      <c r="J476">
        <v>-3.6648339999999999</v>
      </c>
      <c r="L476">
        <v>45</v>
      </c>
      <c r="M476">
        <v>45</v>
      </c>
      <c r="N476">
        <v>90</v>
      </c>
      <c r="O476" t="s">
        <v>41</v>
      </c>
      <c r="Q476">
        <v>34839.18</v>
      </c>
    </row>
    <row r="477" spans="1:17" x14ac:dyDescent="0.3">
      <c r="A477">
        <v>1477</v>
      </c>
      <c r="B477">
        <v>61</v>
      </c>
      <c r="C477" t="s">
        <v>48</v>
      </c>
      <c r="D477" t="s">
        <v>28</v>
      </c>
      <c r="E477" t="s">
        <v>29</v>
      </c>
      <c r="F477" t="s">
        <v>45</v>
      </c>
      <c r="G477" t="s">
        <v>21</v>
      </c>
      <c r="H477" t="s">
        <v>271</v>
      </c>
      <c r="I477">
        <v>15.930266</v>
      </c>
      <c r="J477">
        <v>-3.9959229999999999</v>
      </c>
      <c r="L477">
        <v>53</v>
      </c>
      <c r="M477">
        <v>53</v>
      </c>
      <c r="N477">
        <v>106</v>
      </c>
      <c r="O477" t="s">
        <v>41</v>
      </c>
      <c r="Q477">
        <v>44793.23</v>
      </c>
    </row>
    <row r="478" spans="1:17" x14ac:dyDescent="0.3">
      <c r="A478">
        <v>1478</v>
      </c>
      <c r="B478">
        <v>59</v>
      </c>
      <c r="C478" t="s">
        <v>48</v>
      </c>
      <c r="D478" t="s">
        <v>28</v>
      </c>
      <c r="E478" t="s">
        <v>29</v>
      </c>
      <c r="F478" t="s">
        <v>45</v>
      </c>
      <c r="G478" t="s">
        <v>21</v>
      </c>
      <c r="H478" t="s">
        <v>272</v>
      </c>
      <c r="I478">
        <v>16.834726</v>
      </c>
      <c r="J478">
        <v>-2.5319449999999999</v>
      </c>
      <c r="L478">
        <v>4000</v>
      </c>
      <c r="M478">
        <v>4000</v>
      </c>
      <c r="N478">
        <v>8000</v>
      </c>
      <c r="O478" t="s">
        <v>24</v>
      </c>
      <c r="Q478">
        <v>37225.35</v>
      </c>
    </row>
    <row r="479" spans="1:17" x14ac:dyDescent="0.3">
      <c r="A479">
        <v>1479</v>
      </c>
      <c r="B479">
        <v>184</v>
      </c>
      <c r="C479" t="s">
        <v>25</v>
      </c>
      <c r="D479" t="s">
        <v>55</v>
      </c>
      <c r="E479" t="s">
        <v>29</v>
      </c>
      <c r="F479" t="s">
        <v>20</v>
      </c>
      <c r="G479" t="s">
        <v>21</v>
      </c>
      <c r="H479" t="s">
        <v>22</v>
      </c>
      <c r="I479">
        <v>16.766451</v>
      </c>
      <c r="J479">
        <v>-3.0030869999999998</v>
      </c>
      <c r="L479">
        <v>33</v>
      </c>
      <c r="M479">
        <v>33</v>
      </c>
      <c r="N479">
        <v>66</v>
      </c>
      <c r="O479" t="s">
        <v>26</v>
      </c>
      <c r="Q479">
        <v>42844</v>
      </c>
    </row>
    <row r="480" spans="1:17" x14ac:dyDescent="0.3">
      <c r="A480">
        <v>1480</v>
      </c>
      <c r="B480">
        <v>122</v>
      </c>
      <c r="C480" t="s">
        <v>17</v>
      </c>
      <c r="D480" t="s">
        <v>55</v>
      </c>
      <c r="E480" t="s">
        <v>34</v>
      </c>
      <c r="F480" t="s">
        <v>45</v>
      </c>
      <c r="G480" t="s">
        <v>21</v>
      </c>
      <c r="H480" t="s">
        <v>272</v>
      </c>
      <c r="I480">
        <v>16.834726</v>
      </c>
      <c r="J480">
        <v>-2.5319449999999999</v>
      </c>
      <c r="L480">
        <v>50</v>
      </c>
      <c r="M480">
        <v>50</v>
      </c>
      <c r="N480">
        <v>100</v>
      </c>
      <c r="O480" t="s">
        <v>26</v>
      </c>
      <c r="Q480">
        <v>45737.87</v>
      </c>
    </row>
    <row r="481" spans="1:17" x14ac:dyDescent="0.3">
      <c r="A481">
        <v>1481</v>
      </c>
      <c r="B481">
        <v>182</v>
      </c>
      <c r="C481" t="s">
        <v>25</v>
      </c>
      <c r="D481" t="s">
        <v>97</v>
      </c>
      <c r="E481" t="s">
        <v>29</v>
      </c>
      <c r="F481" t="s">
        <v>45</v>
      </c>
      <c r="G481" t="s">
        <v>21</v>
      </c>
      <c r="H481" t="s">
        <v>273</v>
      </c>
      <c r="I481">
        <v>16.466663</v>
      </c>
      <c r="J481">
        <v>-4.1704090000000003</v>
      </c>
      <c r="L481">
        <v>538</v>
      </c>
      <c r="M481">
        <v>538</v>
      </c>
      <c r="N481">
        <v>1076</v>
      </c>
      <c r="O481" t="s">
        <v>24</v>
      </c>
      <c r="Q481">
        <v>37059.33</v>
      </c>
    </row>
    <row r="482" spans="1:17" x14ac:dyDescent="0.3">
      <c r="A482">
        <v>1482</v>
      </c>
      <c r="B482">
        <v>61</v>
      </c>
      <c r="C482" t="s">
        <v>48</v>
      </c>
      <c r="D482" t="s">
        <v>39</v>
      </c>
      <c r="E482" t="s">
        <v>29</v>
      </c>
      <c r="F482" t="s">
        <v>239</v>
      </c>
      <c r="G482" t="s">
        <v>21</v>
      </c>
      <c r="H482" t="s">
        <v>22</v>
      </c>
      <c r="I482">
        <v>16.766451</v>
      </c>
      <c r="J482">
        <v>-3.0030869999999998</v>
      </c>
      <c r="L482">
        <v>38</v>
      </c>
      <c r="M482">
        <v>38</v>
      </c>
      <c r="N482">
        <v>76</v>
      </c>
      <c r="O482" t="s">
        <v>40</v>
      </c>
      <c r="Q482">
        <v>40517.910000000003</v>
      </c>
    </row>
    <row r="483" spans="1:17" x14ac:dyDescent="0.3">
      <c r="A483">
        <v>1483</v>
      </c>
      <c r="B483">
        <v>61</v>
      </c>
      <c r="C483" t="s">
        <v>48</v>
      </c>
      <c r="D483" t="s">
        <v>39</v>
      </c>
      <c r="E483" t="s">
        <v>29</v>
      </c>
      <c r="F483" t="s">
        <v>239</v>
      </c>
      <c r="G483" t="s">
        <v>21</v>
      </c>
      <c r="H483" t="s">
        <v>22</v>
      </c>
      <c r="I483">
        <v>16.766451</v>
      </c>
      <c r="J483">
        <v>-3.0030869999999998</v>
      </c>
      <c r="L483">
        <v>8</v>
      </c>
      <c r="M483">
        <v>8</v>
      </c>
      <c r="N483">
        <v>16</v>
      </c>
      <c r="O483" t="s">
        <v>40</v>
      </c>
      <c r="Q483">
        <v>35425.39</v>
      </c>
    </row>
    <row r="484" spans="1:17" x14ac:dyDescent="0.3">
      <c r="A484">
        <v>1484</v>
      </c>
      <c r="B484">
        <v>91</v>
      </c>
      <c r="C484" t="s">
        <v>17</v>
      </c>
      <c r="D484" t="s">
        <v>55</v>
      </c>
      <c r="E484" t="s">
        <v>29</v>
      </c>
      <c r="F484" t="s">
        <v>20</v>
      </c>
      <c r="G484" t="s">
        <v>21</v>
      </c>
      <c r="H484" t="s">
        <v>274</v>
      </c>
      <c r="I484">
        <v>15.718574</v>
      </c>
      <c r="J484">
        <v>-4.9019399999999997</v>
      </c>
      <c r="L484">
        <v>90</v>
      </c>
      <c r="M484">
        <v>90</v>
      </c>
      <c r="N484">
        <v>180</v>
      </c>
      <c r="O484" t="s">
        <v>35</v>
      </c>
      <c r="Q484">
        <v>35862.019999999997</v>
      </c>
    </row>
    <row r="485" spans="1:17" x14ac:dyDescent="0.3">
      <c r="A485">
        <v>1485</v>
      </c>
      <c r="B485">
        <v>91</v>
      </c>
      <c r="C485" t="s">
        <v>17</v>
      </c>
      <c r="D485" t="s">
        <v>97</v>
      </c>
      <c r="E485" t="s">
        <v>29</v>
      </c>
      <c r="F485" t="s">
        <v>45</v>
      </c>
      <c r="G485" t="s">
        <v>21</v>
      </c>
      <c r="H485" t="s">
        <v>275</v>
      </c>
      <c r="I485">
        <v>16.417515000000002</v>
      </c>
      <c r="J485">
        <v>-3.6647310000000002</v>
      </c>
      <c r="L485">
        <v>602</v>
      </c>
      <c r="M485">
        <v>602</v>
      </c>
      <c r="N485">
        <v>1204</v>
      </c>
      <c r="O485" t="s">
        <v>24</v>
      </c>
      <c r="Q485">
        <v>20325.669999999998</v>
      </c>
    </row>
    <row r="486" spans="1:17" x14ac:dyDescent="0.3">
      <c r="A486">
        <v>1486</v>
      </c>
      <c r="B486">
        <v>91</v>
      </c>
      <c r="C486" t="s">
        <v>17</v>
      </c>
      <c r="D486" t="s">
        <v>33</v>
      </c>
      <c r="E486" t="s">
        <v>29</v>
      </c>
      <c r="F486" t="s">
        <v>45</v>
      </c>
      <c r="G486" t="s">
        <v>21</v>
      </c>
      <c r="H486" t="s">
        <v>270</v>
      </c>
      <c r="I486">
        <v>16.417566999999998</v>
      </c>
      <c r="J486">
        <v>-3.6648339999999999</v>
      </c>
      <c r="L486">
        <v>6700</v>
      </c>
      <c r="M486">
        <v>6700</v>
      </c>
      <c r="N486">
        <v>13400</v>
      </c>
      <c r="O486" t="s">
        <v>24</v>
      </c>
      <c r="Q486">
        <v>43784.78</v>
      </c>
    </row>
    <row r="487" spans="1:17" x14ac:dyDescent="0.3">
      <c r="A487">
        <v>1487</v>
      </c>
      <c r="B487">
        <v>91</v>
      </c>
      <c r="C487" t="s">
        <v>17</v>
      </c>
      <c r="D487" t="s">
        <v>55</v>
      </c>
      <c r="E487" t="s">
        <v>29</v>
      </c>
      <c r="F487" t="s">
        <v>45</v>
      </c>
      <c r="G487" t="s">
        <v>21</v>
      </c>
      <c r="H487" t="s">
        <v>276</v>
      </c>
      <c r="I487">
        <v>20.477626999999998</v>
      </c>
      <c r="J487">
        <v>-1.2643530000000001</v>
      </c>
      <c r="L487">
        <v>53</v>
      </c>
      <c r="M487">
        <v>53</v>
      </c>
      <c r="N487">
        <v>106</v>
      </c>
      <c r="O487" t="s">
        <v>26</v>
      </c>
      <c r="Q487">
        <v>41460.86</v>
      </c>
    </row>
    <row r="488" spans="1:17" x14ac:dyDescent="0.3">
      <c r="A488">
        <v>1488</v>
      </c>
      <c r="B488">
        <v>61</v>
      </c>
      <c r="C488" t="s">
        <v>48</v>
      </c>
      <c r="D488" t="s">
        <v>55</v>
      </c>
      <c r="E488" t="s">
        <v>29</v>
      </c>
      <c r="F488" t="s">
        <v>20</v>
      </c>
      <c r="G488" t="s">
        <v>21</v>
      </c>
      <c r="H488" t="s">
        <v>277</v>
      </c>
      <c r="I488">
        <v>22.676380999999999</v>
      </c>
      <c r="J488">
        <v>-3.9791479999999999</v>
      </c>
      <c r="L488">
        <v>186</v>
      </c>
      <c r="M488">
        <v>186</v>
      </c>
      <c r="N488">
        <v>372</v>
      </c>
      <c r="O488" t="s">
        <v>41</v>
      </c>
      <c r="Q488">
        <v>42484.58</v>
      </c>
    </row>
    <row r="489" spans="1:17" x14ac:dyDescent="0.3">
      <c r="A489">
        <v>1489</v>
      </c>
      <c r="B489">
        <v>183</v>
      </c>
      <c r="C489" t="s">
        <v>25</v>
      </c>
      <c r="D489" t="s">
        <v>55</v>
      </c>
      <c r="E489" t="s">
        <v>29</v>
      </c>
      <c r="F489" t="s">
        <v>20</v>
      </c>
      <c r="G489" t="s">
        <v>21</v>
      </c>
      <c r="H489" t="s">
        <v>22</v>
      </c>
      <c r="I489">
        <v>16.766451</v>
      </c>
      <c r="J489">
        <v>-3.0030869999999998</v>
      </c>
      <c r="L489">
        <v>23</v>
      </c>
      <c r="M489">
        <v>23</v>
      </c>
      <c r="N489">
        <v>46</v>
      </c>
      <c r="O489" t="s">
        <v>26</v>
      </c>
      <c r="Q489">
        <v>26091.11</v>
      </c>
    </row>
    <row r="490" spans="1:17" x14ac:dyDescent="0.3">
      <c r="A490">
        <v>1490</v>
      </c>
      <c r="B490">
        <v>92</v>
      </c>
      <c r="C490" t="s">
        <v>17</v>
      </c>
      <c r="D490" t="s">
        <v>28</v>
      </c>
      <c r="E490" t="s">
        <v>29</v>
      </c>
      <c r="F490" t="s">
        <v>20</v>
      </c>
      <c r="G490" t="s">
        <v>21</v>
      </c>
      <c r="H490" t="s">
        <v>276</v>
      </c>
      <c r="I490">
        <v>20.477626999999998</v>
      </c>
      <c r="J490">
        <v>-1.2643530000000001</v>
      </c>
      <c r="L490">
        <v>245</v>
      </c>
      <c r="M490">
        <v>245</v>
      </c>
      <c r="N490">
        <v>490</v>
      </c>
      <c r="O490" t="s">
        <v>32</v>
      </c>
      <c r="Q490">
        <v>42289.77</v>
      </c>
    </row>
    <row r="491" spans="1:17" x14ac:dyDescent="0.3">
      <c r="A491">
        <v>1491</v>
      </c>
      <c r="B491">
        <v>61</v>
      </c>
      <c r="C491" t="s">
        <v>48</v>
      </c>
      <c r="D491" t="s">
        <v>39</v>
      </c>
      <c r="E491" t="s">
        <v>29</v>
      </c>
      <c r="F491" t="s">
        <v>239</v>
      </c>
      <c r="G491" t="s">
        <v>21</v>
      </c>
      <c r="H491" t="s">
        <v>278</v>
      </c>
      <c r="I491">
        <v>15.822493</v>
      </c>
      <c r="J491">
        <v>-1.3013319999999999</v>
      </c>
      <c r="L491">
        <v>25</v>
      </c>
      <c r="M491">
        <v>25</v>
      </c>
      <c r="N491">
        <v>50</v>
      </c>
      <c r="O491" t="s">
        <v>40</v>
      </c>
      <c r="Q491">
        <v>38191.19</v>
      </c>
    </row>
    <row r="492" spans="1:17" x14ac:dyDescent="0.3">
      <c r="A492">
        <v>1492</v>
      </c>
      <c r="B492">
        <v>92</v>
      </c>
      <c r="C492" t="s">
        <v>17</v>
      </c>
      <c r="D492" t="s">
        <v>97</v>
      </c>
      <c r="E492" t="s">
        <v>29</v>
      </c>
      <c r="F492" t="s">
        <v>30</v>
      </c>
      <c r="G492" t="s">
        <v>21</v>
      </c>
      <c r="H492" t="s">
        <v>279</v>
      </c>
      <c r="I492">
        <v>16.738507999999999</v>
      </c>
      <c r="J492">
        <v>-3.7320470000000001</v>
      </c>
      <c r="L492">
        <v>143</v>
      </c>
      <c r="M492">
        <v>143</v>
      </c>
      <c r="N492">
        <v>286</v>
      </c>
      <c r="O492" t="s">
        <v>24</v>
      </c>
      <c r="Q492">
        <v>21667.67</v>
      </c>
    </row>
    <row r="493" spans="1:17" x14ac:dyDescent="0.3">
      <c r="A493">
        <v>1493</v>
      </c>
      <c r="D493" t="s">
        <v>28</v>
      </c>
      <c r="E493" t="s">
        <v>29</v>
      </c>
      <c r="F493" t="s">
        <v>45</v>
      </c>
      <c r="G493" t="s">
        <v>280</v>
      </c>
      <c r="H493" t="s">
        <v>281</v>
      </c>
      <c r="I493">
        <v>13.130868</v>
      </c>
      <c r="J493">
        <v>23.630464</v>
      </c>
      <c r="L493">
        <v>0</v>
      </c>
      <c r="M493">
        <v>0</v>
      </c>
      <c r="N493">
        <v>0</v>
      </c>
      <c r="O493" t="s">
        <v>24</v>
      </c>
      <c r="Q493">
        <v>44184</v>
      </c>
    </row>
    <row r="494" spans="1:17" x14ac:dyDescent="0.3">
      <c r="A494">
        <v>1494</v>
      </c>
      <c r="D494" t="s">
        <v>28</v>
      </c>
      <c r="E494" t="s">
        <v>29</v>
      </c>
      <c r="F494" t="s">
        <v>45</v>
      </c>
      <c r="G494" t="s">
        <v>280</v>
      </c>
      <c r="H494" t="s">
        <v>281</v>
      </c>
      <c r="I494">
        <v>13.130868</v>
      </c>
      <c r="J494">
        <v>23.630464</v>
      </c>
      <c r="L494">
        <v>0</v>
      </c>
      <c r="M494">
        <v>0</v>
      </c>
      <c r="N494">
        <v>0</v>
      </c>
      <c r="O494" t="s">
        <v>32</v>
      </c>
      <c r="Q494">
        <v>48084.86</v>
      </c>
    </row>
    <row r="495" spans="1:17" x14ac:dyDescent="0.3">
      <c r="A495">
        <v>1495</v>
      </c>
      <c r="D495" t="s">
        <v>28</v>
      </c>
      <c r="E495" t="s">
        <v>29</v>
      </c>
      <c r="F495" t="s">
        <v>45</v>
      </c>
      <c r="G495" t="s">
        <v>280</v>
      </c>
      <c r="H495" t="s">
        <v>282</v>
      </c>
      <c r="I495">
        <v>10.781965</v>
      </c>
      <c r="J495">
        <v>26.796078999999999</v>
      </c>
      <c r="L495">
        <v>0</v>
      </c>
      <c r="M495">
        <v>0</v>
      </c>
      <c r="N495">
        <v>0</v>
      </c>
      <c r="O495" t="s">
        <v>24</v>
      </c>
      <c r="Q495">
        <v>45150</v>
      </c>
    </row>
    <row r="496" spans="1:17" x14ac:dyDescent="0.3">
      <c r="A496">
        <v>1496</v>
      </c>
      <c r="D496" t="s">
        <v>28</v>
      </c>
      <c r="E496" t="s">
        <v>29</v>
      </c>
      <c r="F496" t="s">
        <v>45</v>
      </c>
      <c r="G496" t="s">
        <v>280</v>
      </c>
      <c r="H496" t="s">
        <v>283</v>
      </c>
      <c r="I496">
        <v>11.593583000000001</v>
      </c>
      <c r="J496">
        <v>26.565010999999998</v>
      </c>
      <c r="L496">
        <v>0</v>
      </c>
      <c r="M496">
        <v>0</v>
      </c>
      <c r="N496">
        <v>0</v>
      </c>
      <c r="O496" t="s">
        <v>41</v>
      </c>
      <c r="Q496">
        <v>45765</v>
      </c>
    </row>
    <row r="497" spans="1:17" x14ac:dyDescent="0.3">
      <c r="A497">
        <v>1497</v>
      </c>
      <c r="D497" t="s">
        <v>39</v>
      </c>
      <c r="E497" t="s">
        <v>29</v>
      </c>
      <c r="F497" t="s">
        <v>45</v>
      </c>
      <c r="G497" t="s">
        <v>280</v>
      </c>
      <c r="H497" t="s">
        <v>284</v>
      </c>
      <c r="I497">
        <v>10.96768</v>
      </c>
      <c r="J497">
        <v>26.292307000000001</v>
      </c>
      <c r="L497">
        <v>0</v>
      </c>
      <c r="M497">
        <v>0</v>
      </c>
      <c r="N497">
        <v>0</v>
      </c>
      <c r="O497" t="s">
        <v>31</v>
      </c>
      <c r="Q497">
        <v>23840.69</v>
      </c>
    </row>
    <row r="498" spans="1:17" x14ac:dyDescent="0.3">
      <c r="A498">
        <v>1498</v>
      </c>
      <c r="D498" t="s">
        <v>28</v>
      </c>
      <c r="E498" t="s">
        <v>29</v>
      </c>
      <c r="F498" t="s">
        <v>45</v>
      </c>
      <c r="G498" t="s">
        <v>280</v>
      </c>
      <c r="H498" t="s">
        <v>285</v>
      </c>
      <c r="I498">
        <v>13.671203</v>
      </c>
      <c r="J498">
        <v>25.349091999999999</v>
      </c>
      <c r="L498">
        <v>0</v>
      </c>
      <c r="M498">
        <v>0</v>
      </c>
      <c r="N498">
        <v>0</v>
      </c>
      <c r="O498" t="s">
        <v>150</v>
      </c>
      <c r="Q498">
        <v>49873.27</v>
      </c>
    </row>
    <row r="499" spans="1:17" x14ac:dyDescent="0.3">
      <c r="A499">
        <v>1499</v>
      </c>
      <c r="D499" t="s">
        <v>28</v>
      </c>
      <c r="E499" t="s">
        <v>29</v>
      </c>
      <c r="F499" t="s">
        <v>45</v>
      </c>
      <c r="G499" t="s">
        <v>280</v>
      </c>
      <c r="H499" t="s">
        <v>286</v>
      </c>
      <c r="I499">
        <v>13.322953999999999</v>
      </c>
      <c r="J499">
        <v>25.257292</v>
      </c>
      <c r="L499">
        <v>0</v>
      </c>
      <c r="M499">
        <v>0</v>
      </c>
      <c r="N499">
        <v>0</v>
      </c>
      <c r="O499" t="s">
        <v>32</v>
      </c>
      <c r="Q499">
        <v>16872</v>
      </c>
    </row>
    <row r="500" spans="1:17" x14ac:dyDescent="0.3">
      <c r="A500">
        <v>1500</v>
      </c>
      <c r="D500" t="s">
        <v>39</v>
      </c>
      <c r="E500" t="s">
        <v>29</v>
      </c>
      <c r="F500" t="s">
        <v>45</v>
      </c>
      <c r="G500" t="s">
        <v>280</v>
      </c>
      <c r="H500" t="s">
        <v>287</v>
      </c>
      <c r="I500">
        <v>12.084808000000001</v>
      </c>
      <c r="J500">
        <v>24.897100999999999</v>
      </c>
      <c r="L500">
        <v>0</v>
      </c>
      <c r="M500">
        <v>0</v>
      </c>
      <c r="N500">
        <v>0</v>
      </c>
      <c r="O500" t="s">
        <v>150</v>
      </c>
      <c r="Q500">
        <v>47431</v>
      </c>
    </row>
    <row r="501" spans="1:17" x14ac:dyDescent="0.3">
      <c r="A501">
        <v>1501</v>
      </c>
      <c r="D501" t="s">
        <v>39</v>
      </c>
      <c r="E501" t="s">
        <v>29</v>
      </c>
      <c r="F501" t="s">
        <v>45</v>
      </c>
      <c r="G501" t="s">
        <v>280</v>
      </c>
      <c r="H501" t="s">
        <v>288</v>
      </c>
      <c r="I501">
        <v>13.441466999999999</v>
      </c>
      <c r="J501">
        <v>22.317997999999999</v>
      </c>
      <c r="L501">
        <v>0</v>
      </c>
      <c r="M501">
        <v>0</v>
      </c>
      <c r="N501">
        <v>0</v>
      </c>
      <c r="O501" t="s">
        <v>31</v>
      </c>
      <c r="Q501">
        <v>23220</v>
      </c>
    </row>
    <row r="502" spans="1:17" x14ac:dyDescent="0.3">
      <c r="A502">
        <v>1502</v>
      </c>
      <c r="D502" t="s">
        <v>28</v>
      </c>
      <c r="E502" t="s">
        <v>29</v>
      </c>
      <c r="F502" t="s">
        <v>238</v>
      </c>
      <c r="G502" t="s">
        <v>280</v>
      </c>
      <c r="H502" t="s">
        <v>289</v>
      </c>
      <c r="I502">
        <v>13.470269999999999</v>
      </c>
      <c r="J502">
        <v>22.476700999999998</v>
      </c>
      <c r="L502">
        <v>0</v>
      </c>
      <c r="M502">
        <v>0</v>
      </c>
      <c r="N502">
        <v>0</v>
      </c>
      <c r="O502" t="s">
        <v>32</v>
      </c>
      <c r="Q502">
        <v>38569</v>
      </c>
    </row>
    <row r="503" spans="1:17" x14ac:dyDescent="0.3">
      <c r="A503">
        <v>1503</v>
      </c>
      <c r="D503" t="s">
        <v>39</v>
      </c>
      <c r="E503" t="s">
        <v>29</v>
      </c>
      <c r="F503" t="s">
        <v>45</v>
      </c>
      <c r="G503" t="s">
        <v>280</v>
      </c>
      <c r="H503" t="s">
        <v>290</v>
      </c>
      <c r="I503">
        <v>13.959535000000001</v>
      </c>
      <c r="J503">
        <v>26.020281000000001</v>
      </c>
      <c r="L503">
        <v>34599</v>
      </c>
      <c r="M503">
        <v>34599</v>
      </c>
      <c r="N503">
        <v>69198</v>
      </c>
      <c r="O503" t="s">
        <v>51</v>
      </c>
      <c r="Q503">
        <v>28542.79</v>
      </c>
    </row>
    <row r="504" spans="1:17" x14ac:dyDescent="0.3">
      <c r="A504">
        <v>1504</v>
      </c>
      <c r="D504" t="s">
        <v>28</v>
      </c>
      <c r="E504" t="s">
        <v>29</v>
      </c>
      <c r="F504" t="s">
        <v>45</v>
      </c>
      <c r="G504" t="s">
        <v>280</v>
      </c>
      <c r="H504" t="s">
        <v>291</v>
      </c>
      <c r="I504">
        <v>11.588319</v>
      </c>
      <c r="J504">
        <v>24.676666999999998</v>
      </c>
      <c r="L504">
        <v>200</v>
      </c>
      <c r="M504">
        <v>200</v>
      </c>
      <c r="N504">
        <v>400</v>
      </c>
      <c r="O504" t="s">
        <v>32</v>
      </c>
      <c r="Q504">
        <v>25186.11</v>
      </c>
    </row>
    <row r="505" spans="1:17" x14ac:dyDescent="0.3">
      <c r="A505">
        <v>1505</v>
      </c>
      <c r="D505" t="s">
        <v>28</v>
      </c>
      <c r="E505" t="s">
        <v>29</v>
      </c>
      <c r="F505" t="s">
        <v>45</v>
      </c>
      <c r="G505" t="s">
        <v>280</v>
      </c>
      <c r="H505" t="s">
        <v>291</v>
      </c>
      <c r="I505">
        <v>11.588319</v>
      </c>
      <c r="J505">
        <v>24.676666999999998</v>
      </c>
      <c r="L505">
        <v>175</v>
      </c>
      <c r="M505">
        <v>175</v>
      </c>
      <c r="N505">
        <v>350</v>
      </c>
      <c r="O505" t="s">
        <v>32</v>
      </c>
      <c r="Q505">
        <v>20239.189999999999</v>
      </c>
    </row>
    <row r="506" spans="1:17" x14ac:dyDescent="0.3">
      <c r="A506">
        <v>1506</v>
      </c>
      <c r="D506" t="s">
        <v>28</v>
      </c>
      <c r="E506" t="s">
        <v>29</v>
      </c>
      <c r="F506" t="s">
        <v>45</v>
      </c>
      <c r="G506" t="s">
        <v>280</v>
      </c>
      <c r="H506" t="s">
        <v>291</v>
      </c>
      <c r="I506">
        <v>11.588319</v>
      </c>
      <c r="J506">
        <v>24.676666999999998</v>
      </c>
      <c r="L506">
        <v>200</v>
      </c>
      <c r="M506">
        <v>200</v>
      </c>
      <c r="N506">
        <v>400</v>
      </c>
      <c r="O506" t="s">
        <v>32</v>
      </c>
      <c r="Q506">
        <v>20168.98</v>
      </c>
    </row>
    <row r="507" spans="1:17" x14ac:dyDescent="0.3">
      <c r="A507">
        <v>1507</v>
      </c>
      <c r="D507" t="s">
        <v>28</v>
      </c>
      <c r="E507" t="s">
        <v>29</v>
      </c>
      <c r="F507" t="s">
        <v>45</v>
      </c>
      <c r="G507" t="s">
        <v>280</v>
      </c>
      <c r="H507" t="s">
        <v>291</v>
      </c>
      <c r="I507">
        <v>11.588319</v>
      </c>
      <c r="J507">
        <v>24.676666999999998</v>
      </c>
      <c r="L507">
        <v>0</v>
      </c>
      <c r="M507">
        <v>0</v>
      </c>
      <c r="N507">
        <v>0</v>
      </c>
      <c r="O507" t="s">
        <v>24</v>
      </c>
      <c r="Q507">
        <v>31981.89</v>
      </c>
    </row>
    <row r="508" spans="1:17" x14ac:dyDescent="0.3">
      <c r="A508">
        <v>1508</v>
      </c>
      <c r="D508" t="s">
        <v>55</v>
      </c>
      <c r="E508" t="s">
        <v>29</v>
      </c>
      <c r="F508" t="s">
        <v>45</v>
      </c>
      <c r="G508" t="s">
        <v>280</v>
      </c>
      <c r="H508" t="s">
        <v>292</v>
      </c>
      <c r="I508">
        <v>14.202138</v>
      </c>
      <c r="J508">
        <v>24.663702000000001</v>
      </c>
      <c r="L508">
        <v>238</v>
      </c>
      <c r="M508">
        <v>238</v>
      </c>
      <c r="N508">
        <v>476</v>
      </c>
      <c r="O508" t="s">
        <v>35</v>
      </c>
      <c r="Q508">
        <v>32535.99</v>
      </c>
    </row>
    <row r="509" spans="1:17" x14ac:dyDescent="0.3">
      <c r="A509">
        <v>1509</v>
      </c>
      <c r="D509" t="s">
        <v>28</v>
      </c>
      <c r="E509" t="s">
        <v>29</v>
      </c>
      <c r="F509" t="s">
        <v>45</v>
      </c>
      <c r="G509" t="s">
        <v>280</v>
      </c>
      <c r="H509" t="s">
        <v>291</v>
      </c>
      <c r="I509">
        <v>11.183332</v>
      </c>
      <c r="J509">
        <v>24.716619999999999</v>
      </c>
      <c r="L509">
        <v>0</v>
      </c>
      <c r="M509">
        <v>0</v>
      </c>
      <c r="N509">
        <v>0</v>
      </c>
      <c r="O509" t="s">
        <v>32</v>
      </c>
      <c r="Q509">
        <v>39705</v>
      </c>
    </row>
    <row r="510" spans="1:17" x14ac:dyDescent="0.3">
      <c r="A510">
        <v>1510</v>
      </c>
      <c r="D510" t="s">
        <v>28</v>
      </c>
      <c r="E510" t="s">
        <v>29</v>
      </c>
      <c r="F510" t="s">
        <v>45</v>
      </c>
      <c r="G510" t="s">
        <v>280</v>
      </c>
      <c r="H510" t="s">
        <v>293</v>
      </c>
      <c r="I510">
        <v>12.051428</v>
      </c>
      <c r="J510">
        <v>24.880405</v>
      </c>
      <c r="L510">
        <v>0</v>
      </c>
      <c r="M510">
        <v>0</v>
      </c>
      <c r="N510">
        <v>0</v>
      </c>
      <c r="O510" t="s">
        <v>24</v>
      </c>
      <c r="Q510">
        <v>45628</v>
      </c>
    </row>
    <row r="511" spans="1:17" x14ac:dyDescent="0.3">
      <c r="A511">
        <v>1511</v>
      </c>
      <c r="D511" t="s">
        <v>28</v>
      </c>
      <c r="E511" t="s">
        <v>29</v>
      </c>
      <c r="F511" t="s">
        <v>45</v>
      </c>
      <c r="G511" t="s">
        <v>280</v>
      </c>
      <c r="H511" t="s">
        <v>294</v>
      </c>
      <c r="I511">
        <v>13.474871</v>
      </c>
      <c r="J511">
        <v>22.488814000000001</v>
      </c>
      <c r="L511">
        <v>0</v>
      </c>
      <c r="M511">
        <v>0</v>
      </c>
      <c r="N511">
        <v>0</v>
      </c>
      <c r="O511" t="s">
        <v>32</v>
      </c>
      <c r="Q511">
        <v>34231.15</v>
      </c>
    </row>
    <row r="512" spans="1:17" x14ac:dyDescent="0.3">
      <c r="A512">
        <v>1512</v>
      </c>
      <c r="D512" t="s">
        <v>39</v>
      </c>
      <c r="E512" t="s">
        <v>29</v>
      </c>
      <c r="F512" t="s">
        <v>27</v>
      </c>
      <c r="G512" t="s">
        <v>280</v>
      </c>
      <c r="H512" t="s">
        <v>294</v>
      </c>
      <c r="I512">
        <v>13.474871</v>
      </c>
      <c r="J512">
        <v>22.488814000000001</v>
      </c>
      <c r="L512">
        <v>0</v>
      </c>
      <c r="M512">
        <v>0</v>
      </c>
      <c r="N512">
        <v>0</v>
      </c>
      <c r="O512" t="s">
        <v>40</v>
      </c>
      <c r="Q512">
        <v>11760.06</v>
      </c>
    </row>
    <row r="513" spans="1:17" x14ac:dyDescent="0.3">
      <c r="A513">
        <v>1513</v>
      </c>
      <c r="D513" t="s">
        <v>28</v>
      </c>
      <c r="E513" t="s">
        <v>29</v>
      </c>
      <c r="F513" t="s">
        <v>45</v>
      </c>
      <c r="G513" t="s">
        <v>280</v>
      </c>
      <c r="H513" t="s">
        <v>295</v>
      </c>
      <c r="I513">
        <v>12.051501999999999</v>
      </c>
      <c r="J513">
        <v>24.880687999999999</v>
      </c>
      <c r="L513">
        <v>3750</v>
      </c>
      <c r="M513">
        <v>3750</v>
      </c>
      <c r="N513">
        <v>7500</v>
      </c>
      <c r="O513" t="s">
        <v>24</v>
      </c>
      <c r="Q513">
        <v>10014.59</v>
      </c>
    </row>
    <row r="514" spans="1:17" x14ac:dyDescent="0.3">
      <c r="A514">
        <v>1514</v>
      </c>
      <c r="D514" t="s">
        <v>39</v>
      </c>
      <c r="E514" t="s">
        <v>29</v>
      </c>
      <c r="F514" t="s">
        <v>45</v>
      </c>
      <c r="G514" t="s">
        <v>280</v>
      </c>
      <c r="H514" t="s">
        <v>295</v>
      </c>
      <c r="I514">
        <v>12.051501999999999</v>
      </c>
      <c r="J514">
        <v>24.880687999999999</v>
      </c>
      <c r="L514">
        <v>3750</v>
      </c>
      <c r="M514">
        <v>3750</v>
      </c>
      <c r="N514">
        <v>7500</v>
      </c>
      <c r="O514" t="s">
        <v>40</v>
      </c>
      <c r="Q514">
        <v>11731.43</v>
      </c>
    </row>
    <row r="515" spans="1:17" x14ac:dyDescent="0.3">
      <c r="A515">
        <v>1515</v>
      </c>
      <c r="D515" t="s">
        <v>28</v>
      </c>
      <c r="E515" t="s">
        <v>29</v>
      </c>
      <c r="F515" t="s">
        <v>45</v>
      </c>
      <c r="G515" t="s">
        <v>280</v>
      </c>
      <c r="H515" t="s">
        <v>296</v>
      </c>
      <c r="I515">
        <v>11.939742000000001</v>
      </c>
      <c r="J515">
        <v>23.074933000000001</v>
      </c>
      <c r="L515">
        <v>0</v>
      </c>
      <c r="M515">
        <v>0</v>
      </c>
      <c r="N515">
        <v>0</v>
      </c>
      <c r="O515" t="s">
        <v>32</v>
      </c>
      <c r="Q515">
        <v>30902.89</v>
      </c>
    </row>
    <row r="516" spans="1:17" x14ac:dyDescent="0.3">
      <c r="A516">
        <v>1516</v>
      </c>
      <c r="D516" t="s">
        <v>28</v>
      </c>
      <c r="E516" t="s">
        <v>29</v>
      </c>
      <c r="F516" t="s">
        <v>45</v>
      </c>
      <c r="G516" t="s">
        <v>280</v>
      </c>
      <c r="H516" t="s">
        <v>297</v>
      </c>
      <c r="I516">
        <v>11.588319</v>
      </c>
      <c r="J516">
        <v>24.676666999999998</v>
      </c>
      <c r="L516">
        <v>0</v>
      </c>
      <c r="M516">
        <v>0</v>
      </c>
      <c r="N516">
        <v>0</v>
      </c>
      <c r="O516" t="s">
        <v>24</v>
      </c>
      <c r="Q516">
        <v>38410</v>
      </c>
    </row>
    <row r="517" spans="1:17" x14ac:dyDescent="0.3">
      <c r="A517">
        <v>1517</v>
      </c>
      <c r="D517" t="s">
        <v>28</v>
      </c>
      <c r="E517" t="s">
        <v>29</v>
      </c>
      <c r="F517" t="s">
        <v>45</v>
      </c>
      <c r="G517" t="s">
        <v>280</v>
      </c>
      <c r="H517" t="s">
        <v>298</v>
      </c>
      <c r="I517">
        <v>12.941931</v>
      </c>
      <c r="J517">
        <v>25.784917</v>
      </c>
      <c r="L517">
        <v>0</v>
      </c>
      <c r="M517">
        <v>0</v>
      </c>
      <c r="N517">
        <v>0</v>
      </c>
      <c r="O517" t="s">
        <v>32</v>
      </c>
      <c r="Q517">
        <v>30434</v>
      </c>
    </row>
    <row r="518" spans="1:17" x14ac:dyDescent="0.3">
      <c r="A518">
        <v>1518</v>
      </c>
      <c r="D518" t="s">
        <v>28</v>
      </c>
      <c r="E518" t="s">
        <v>29</v>
      </c>
      <c r="F518" t="s">
        <v>45</v>
      </c>
      <c r="G518" t="s">
        <v>280</v>
      </c>
      <c r="H518" t="s">
        <v>299</v>
      </c>
      <c r="I518">
        <v>11.500819</v>
      </c>
      <c r="J518">
        <v>24.366208</v>
      </c>
      <c r="L518">
        <v>0</v>
      </c>
      <c r="M518">
        <v>0</v>
      </c>
      <c r="N518">
        <v>0</v>
      </c>
      <c r="O518" t="s">
        <v>32</v>
      </c>
      <c r="Q518">
        <v>46267</v>
      </c>
    </row>
    <row r="519" spans="1:17" x14ac:dyDescent="0.3">
      <c r="A519">
        <v>1519</v>
      </c>
      <c r="D519" t="s">
        <v>33</v>
      </c>
      <c r="E519" t="s">
        <v>29</v>
      </c>
      <c r="F519" t="s">
        <v>45</v>
      </c>
      <c r="G519" t="s">
        <v>280</v>
      </c>
      <c r="H519" t="s">
        <v>300</v>
      </c>
      <c r="I519">
        <v>11.462967000000001</v>
      </c>
      <c r="J519">
        <v>26.125924999999999</v>
      </c>
      <c r="L519">
        <v>0</v>
      </c>
      <c r="M519">
        <v>0</v>
      </c>
      <c r="N519">
        <v>0</v>
      </c>
      <c r="O519" t="s">
        <v>41</v>
      </c>
      <c r="Q519">
        <v>45765</v>
      </c>
    </row>
    <row r="520" spans="1:17" x14ac:dyDescent="0.3">
      <c r="A520">
        <v>1520</v>
      </c>
      <c r="D520" t="s">
        <v>39</v>
      </c>
      <c r="E520" t="s">
        <v>29</v>
      </c>
      <c r="F520" t="s">
        <v>45</v>
      </c>
      <c r="G520" t="s">
        <v>280</v>
      </c>
      <c r="H520" t="s">
        <v>300</v>
      </c>
      <c r="I520">
        <v>11.462967000000001</v>
      </c>
      <c r="J520">
        <v>26.125924999999999</v>
      </c>
      <c r="L520">
        <v>0</v>
      </c>
      <c r="M520">
        <v>0</v>
      </c>
      <c r="N520">
        <v>0</v>
      </c>
      <c r="O520" t="s">
        <v>40</v>
      </c>
      <c r="Q520">
        <v>30084.9</v>
      </c>
    </row>
    <row r="521" spans="1:17" x14ac:dyDescent="0.3">
      <c r="A521">
        <v>1521</v>
      </c>
      <c r="D521" t="s">
        <v>28</v>
      </c>
      <c r="E521" t="s">
        <v>29</v>
      </c>
      <c r="F521" t="s">
        <v>45</v>
      </c>
      <c r="G521" t="s">
        <v>280</v>
      </c>
      <c r="H521" t="s">
        <v>300</v>
      </c>
      <c r="I521">
        <v>11.462967000000001</v>
      </c>
      <c r="J521">
        <v>26.125924999999999</v>
      </c>
      <c r="L521">
        <v>0</v>
      </c>
      <c r="M521">
        <v>0</v>
      </c>
      <c r="N521">
        <v>0</v>
      </c>
      <c r="O521" t="s">
        <v>24</v>
      </c>
      <c r="Q521">
        <v>27304.98</v>
      </c>
    </row>
    <row r="522" spans="1:17" x14ac:dyDescent="0.3">
      <c r="A522">
        <v>1522</v>
      </c>
      <c r="D522" t="s">
        <v>33</v>
      </c>
      <c r="E522" t="s">
        <v>29</v>
      </c>
      <c r="F522" t="s">
        <v>27</v>
      </c>
      <c r="G522" t="s">
        <v>280</v>
      </c>
      <c r="H522" t="s">
        <v>300</v>
      </c>
      <c r="I522">
        <v>11.462967000000001</v>
      </c>
      <c r="J522">
        <v>26.125924999999999</v>
      </c>
      <c r="L522">
        <v>1750</v>
      </c>
      <c r="M522">
        <v>1750</v>
      </c>
      <c r="N522">
        <v>3500</v>
      </c>
      <c r="O522" t="s">
        <v>41</v>
      </c>
    </row>
    <row r="523" spans="1:17" x14ac:dyDescent="0.3">
      <c r="A523">
        <v>1523</v>
      </c>
      <c r="D523" t="s">
        <v>55</v>
      </c>
      <c r="E523" t="s">
        <v>29</v>
      </c>
      <c r="F523" t="s">
        <v>20</v>
      </c>
      <c r="G523" t="s">
        <v>280</v>
      </c>
      <c r="H523" t="s">
        <v>300</v>
      </c>
      <c r="I523">
        <v>11.462967000000001</v>
      </c>
      <c r="J523">
        <v>26.125924999999999</v>
      </c>
      <c r="L523">
        <v>150</v>
      </c>
      <c r="M523">
        <v>150</v>
      </c>
      <c r="N523">
        <v>300</v>
      </c>
      <c r="O523" t="s">
        <v>26</v>
      </c>
      <c r="Q523">
        <v>29376.43</v>
      </c>
    </row>
    <row r="524" spans="1:17" x14ac:dyDescent="0.3">
      <c r="A524">
        <v>1524</v>
      </c>
      <c r="D524" t="s">
        <v>28</v>
      </c>
      <c r="E524" t="s">
        <v>29</v>
      </c>
      <c r="F524" t="s">
        <v>27</v>
      </c>
      <c r="G524" t="s">
        <v>280</v>
      </c>
      <c r="H524" t="s">
        <v>301</v>
      </c>
      <c r="I524">
        <v>13.619399</v>
      </c>
      <c r="J524">
        <v>25.355060000000002</v>
      </c>
      <c r="L524">
        <v>2500</v>
      </c>
      <c r="M524">
        <v>2500</v>
      </c>
      <c r="N524">
        <v>5000</v>
      </c>
      <c r="O524" t="s">
        <v>26</v>
      </c>
      <c r="Q524">
        <v>21421.83</v>
      </c>
    </row>
    <row r="525" spans="1:17" x14ac:dyDescent="0.3">
      <c r="A525">
        <v>1525</v>
      </c>
      <c r="D525" t="s">
        <v>28</v>
      </c>
      <c r="E525" t="s">
        <v>29</v>
      </c>
      <c r="F525" t="s">
        <v>20</v>
      </c>
      <c r="G525" t="s">
        <v>280</v>
      </c>
      <c r="H525" t="s">
        <v>301</v>
      </c>
      <c r="I525">
        <v>13.619399</v>
      </c>
      <c r="J525">
        <v>25.355060000000002</v>
      </c>
      <c r="L525">
        <v>0</v>
      </c>
      <c r="M525">
        <v>0</v>
      </c>
      <c r="N525">
        <v>0</v>
      </c>
      <c r="O525" t="s">
        <v>31</v>
      </c>
      <c r="Q525">
        <v>19622.330000000002</v>
      </c>
    </row>
    <row r="526" spans="1:17" x14ac:dyDescent="0.3">
      <c r="A526">
        <v>1526</v>
      </c>
      <c r="D526" t="s">
        <v>28</v>
      </c>
      <c r="E526" t="s">
        <v>29</v>
      </c>
      <c r="F526" t="s">
        <v>45</v>
      </c>
      <c r="G526" t="s">
        <v>280</v>
      </c>
      <c r="H526" t="s">
        <v>301</v>
      </c>
      <c r="I526">
        <v>13.619399</v>
      </c>
      <c r="J526">
        <v>25.355060000000002</v>
      </c>
      <c r="L526">
        <v>0</v>
      </c>
      <c r="M526">
        <v>0</v>
      </c>
      <c r="N526">
        <v>0</v>
      </c>
      <c r="O526" t="s">
        <v>26</v>
      </c>
      <c r="Q526">
        <v>48305.22</v>
      </c>
    </row>
    <row r="527" spans="1:17" x14ac:dyDescent="0.3">
      <c r="A527">
        <v>1527</v>
      </c>
      <c r="D527" t="s">
        <v>39</v>
      </c>
      <c r="E527" t="s">
        <v>29</v>
      </c>
      <c r="F527" t="s">
        <v>20</v>
      </c>
      <c r="G527" t="s">
        <v>280</v>
      </c>
      <c r="H527" t="s">
        <v>301</v>
      </c>
      <c r="I527">
        <v>13.619399</v>
      </c>
      <c r="J527">
        <v>25.355060000000002</v>
      </c>
      <c r="L527">
        <v>60</v>
      </c>
      <c r="M527">
        <v>60</v>
      </c>
      <c r="N527">
        <v>120</v>
      </c>
      <c r="O527" t="s">
        <v>40</v>
      </c>
      <c r="Q527">
        <v>27555.13</v>
      </c>
    </row>
    <row r="528" spans="1:17" x14ac:dyDescent="0.3">
      <c r="A528">
        <v>1528</v>
      </c>
      <c r="D528" t="s">
        <v>28</v>
      </c>
      <c r="E528" t="s">
        <v>29</v>
      </c>
      <c r="F528" t="s">
        <v>45</v>
      </c>
      <c r="G528" t="s">
        <v>280</v>
      </c>
      <c r="H528" t="s">
        <v>301</v>
      </c>
      <c r="I528">
        <v>13.619399</v>
      </c>
      <c r="J528">
        <v>25.355060000000002</v>
      </c>
      <c r="L528">
        <v>0</v>
      </c>
      <c r="M528">
        <v>0</v>
      </c>
      <c r="N528">
        <v>0</v>
      </c>
      <c r="O528" t="s">
        <v>51</v>
      </c>
      <c r="Q528">
        <v>48805</v>
      </c>
    </row>
    <row r="529" spans="1:17" x14ac:dyDescent="0.3">
      <c r="A529">
        <v>1529</v>
      </c>
      <c r="D529" t="s">
        <v>28</v>
      </c>
      <c r="E529" t="s">
        <v>29</v>
      </c>
      <c r="F529" t="s">
        <v>45</v>
      </c>
      <c r="G529" t="s">
        <v>280</v>
      </c>
      <c r="H529" t="s">
        <v>301</v>
      </c>
      <c r="I529">
        <v>13.619399</v>
      </c>
      <c r="J529">
        <v>25.355060000000002</v>
      </c>
      <c r="L529">
        <v>0</v>
      </c>
      <c r="M529">
        <v>0</v>
      </c>
      <c r="N529">
        <v>0</v>
      </c>
      <c r="O529" t="s">
        <v>41</v>
      </c>
      <c r="Q529">
        <v>19895</v>
      </c>
    </row>
    <row r="530" spans="1:17" x14ac:dyDescent="0.3">
      <c r="A530">
        <v>1530</v>
      </c>
      <c r="D530" t="s">
        <v>28</v>
      </c>
      <c r="E530" t="s">
        <v>29</v>
      </c>
      <c r="F530" t="s">
        <v>45</v>
      </c>
      <c r="G530" t="s">
        <v>280</v>
      </c>
      <c r="H530" t="s">
        <v>301</v>
      </c>
      <c r="I530">
        <v>13.619399</v>
      </c>
      <c r="J530">
        <v>25.355060000000002</v>
      </c>
      <c r="L530">
        <v>0</v>
      </c>
      <c r="M530">
        <v>0</v>
      </c>
      <c r="N530">
        <v>0</v>
      </c>
      <c r="O530" t="s">
        <v>41</v>
      </c>
      <c r="Q530">
        <v>42767</v>
      </c>
    </row>
    <row r="531" spans="1:17" x14ac:dyDescent="0.3">
      <c r="A531">
        <v>1531</v>
      </c>
      <c r="D531" t="s">
        <v>39</v>
      </c>
      <c r="E531" t="s">
        <v>29</v>
      </c>
      <c r="F531" t="s">
        <v>45</v>
      </c>
      <c r="G531" t="s">
        <v>280</v>
      </c>
      <c r="H531" t="s">
        <v>301</v>
      </c>
      <c r="I531">
        <v>13.619399</v>
      </c>
      <c r="J531">
        <v>25.355060000000002</v>
      </c>
      <c r="L531">
        <v>0</v>
      </c>
      <c r="M531">
        <v>0</v>
      </c>
      <c r="N531">
        <v>0</v>
      </c>
      <c r="O531" t="s">
        <v>40</v>
      </c>
      <c r="Q531">
        <v>41748</v>
      </c>
    </row>
    <row r="532" spans="1:17" x14ac:dyDescent="0.3">
      <c r="A532">
        <v>1532</v>
      </c>
      <c r="D532" t="s">
        <v>55</v>
      </c>
      <c r="E532" t="s">
        <v>34</v>
      </c>
      <c r="F532" t="s">
        <v>238</v>
      </c>
      <c r="G532" t="s">
        <v>280</v>
      </c>
      <c r="H532" t="s">
        <v>302</v>
      </c>
      <c r="I532">
        <v>13.454167</v>
      </c>
      <c r="J532">
        <v>22.469579</v>
      </c>
      <c r="L532">
        <v>0</v>
      </c>
      <c r="M532">
        <v>0</v>
      </c>
      <c r="N532">
        <v>0</v>
      </c>
      <c r="O532" t="s">
        <v>150</v>
      </c>
      <c r="Q532">
        <v>15641</v>
      </c>
    </row>
    <row r="533" spans="1:17" x14ac:dyDescent="0.3">
      <c r="A533">
        <v>1533</v>
      </c>
      <c r="D533" t="s">
        <v>28</v>
      </c>
      <c r="E533" t="s">
        <v>29</v>
      </c>
      <c r="F533" t="s">
        <v>27</v>
      </c>
      <c r="G533" t="s">
        <v>280</v>
      </c>
      <c r="H533" t="s">
        <v>302</v>
      </c>
      <c r="I533">
        <v>13.454167</v>
      </c>
      <c r="J533">
        <v>22.469579</v>
      </c>
      <c r="L533">
        <v>0</v>
      </c>
      <c r="M533">
        <v>0</v>
      </c>
      <c r="N533">
        <v>0</v>
      </c>
      <c r="O533" t="s">
        <v>150</v>
      </c>
      <c r="Q533">
        <v>6097</v>
      </c>
    </row>
    <row r="534" spans="1:17" x14ac:dyDescent="0.3">
      <c r="A534">
        <v>1534</v>
      </c>
      <c r="D534" t="s">
        <v>28</v>
      </c>
      <c r="E534" t="s">
        <v>29</v>
      </c>
      <c r="F534" t="s">
        <v>45</v>
      </c>
      <c r="G534" t="s">
        <v>280</v>
      </c>
      <c r="H534" t="s">
        <v>302</v>
      </c>
      <c r="I534">
        <v>13.454167</v>
      </c>
      <c r="J534">
        <v>22.469579</v>
      </c>
      <c r="L534">
        <v>0</v>
      </c>
      <c r="M534">
        <v>0</v>
      </c>
      <c r="N534">
        <v>0</v>
      </c>
      <c r="O534" t="s">
        <v>41</v>
      </c>
      <c r="Q534">
        <v>27516</v>
      </c>
    </row>
    <row r="535" spans="1:17" x14ac:dyDescent="0.3">
      <c r="A535">
        <v>1535</v>
      </c>
      <c r="D535" t="s">
        <v>55</v>
      </c>
      <c r="E535" t="s">
        <v>29</v>
      </c>
      <c r="F535" t="s">
        <v>45</v>
      </c>
      <c r="G535" t="s">
        <v>280</v>
      </c>
      <c r="H535" t="s">
        <v>302</v>
      </c>
      <c r="I535">
        <v>13.454167</v>
      </c>
      <c r="J535">
        <v>22.469579</v>
      </c>
      <c r="L535">
        <v>0</v>
      </c>
      <c r="M535">
        <v>0</v>
      </c>
      <c r="N535">
        <v>0</v>
      </c>
      <c r="O535" t="s">
        <v>41</v>
      </c>
      <c r="Q535">
        <v>12834.93</v>
      </c>
    </row>
    <row r="536" spans="1:17" x14ac:dyDescent="0.3">
      <c r="A536">
        <v>1536</v>
      </c>
      <c r="D536" t="s">
        <v>39</v>
      </c>
      <c r="E536" t="s">
        <v>29</v>
      </c>
      <c r="F536" t="s">
        <v>238</v>
      </c>
      <c r="G536" t="s">
        <v>280</v>
      </c>
      <c r="H536" t="s">
        <v>302</v>
      </c>
      <c r="I536">
        <v>13.454167</v>
      </c>
      <c r="J536">
        <v>22.469579</v>
      </c>
      <c r="L536">
        <v>0</v>
      </c>
      <c r="M536">
        <v>0</v>
      </c>
      <c r="N536">
        <v>0</v>
      </c>
      <c r="O536" t="s">
        <v>40</v>
      </c>
      <c r="Q536">
        <v>19383</v>
      </c>
    </row>
    <row r="537" spans="1:17" x14ac:dyDescent="0.3">
      <c r="A537">
        <v>1537</v>
      </c>
      <c r="D537" t="s">
        <v>55</v>
      </c>
      <c r="E537" t="s">
        <v>29</v>
      </c>
      <c r="F537" t="s">
        <v>45</v>
      </c>
      <c r="G537" t="s">
        <v>280</v>
      </c>
      <c r="H537" t="s">
        <v>302</v>
      </c>
      <c r="I537">
        <v>13.454167</v>
      </c>
      <c r="J537">
        <v>22.469579</v>
      </c>
      <c r="L537">
        <v>0</v>
      </c>
      <c r="M537">
        <v>0</v>
      </c>
      <c r="N537">
        <v>0</v>
      </c>
      <c r="O537" t="s">
        <v>26</v>
      </c>
      <c r="Q537">
        <v>10076.74</v>
      </c>
    </row>
    <row r="538" spans="1:17" x14ac:dyDescent="0.3">
      <c r="A538">
        <v>1538</v>
      </c>
      <c r="D538" t="s">
        <v>28</v>
      </c>
      <c r="E538" t="s">
        <v>29</v>
      </c>
      <c r="F538" t="s">
        <v>27</v>
      </c>
      <c r="G538" t="s">
        <v>280</v>
      </c>
      <c r="H538" t="s">
        <v>302</v>
      </c>
      <c r="I538">
        <v>13.454167</v>
      </c>
      <c r="J538">
        <v>22.469579</v>
      </c>
      <c r="L538">
        <v>0</v>
      </c>
      <c r="M538">
        <v>0</v>
      </c>
      <c r="N538">
        <v>0</v>
      </c>
      <c r="O538" t="s">
        <v>38</v>
      </c>
      <c r="Q538">
        <v>21102.720000000001</v>
      </c>
    </row>
    <row r="539" spans="1:17" x14ac:dyDescent="0.3">
      <c r="A539">
        <v>1539</v>
      </c>
      <c r="D539" t="s">
        <v>55</v>
      </c>
      <c r="E539" t="s">
        <v>34</v>
      </c>
      <c r="F539" t="s">
        <v>238</v>
      </c>
      <c r="G539" t="s">
        <v>280</v>
      </c>
      <c r="H539" t="s">
        <v>302</v>
      </c>
      <c r="I539">
        <v>13.454167</v>
      </c>
      <c r="J539">
        <v>22.469579</v>
      </c>
      <c r="L539">
        <v>0</v>
      </c>
      <c r="M539">
        <v>0</v>
      </c>
      <c r="N539">
        <v>0</v>
      </c>
      <c r="O539" t="s">
        <v>150</v>
      </c>
      <c r="Q539">
        <v>13610.64</v>
      </c>
    </row>
    <row r="540" spans="1:17" x14ac:dyDescent="0.3">
      <c r="A540">
        <v>1540</v>
      </c>
      <c r="D540" t="s">
        <v>39</v>
      </c>
      <c r="E540" t="s">
        <v>29</v>
      </c>
      <c r="F540" t="s">
        <v>45</v>
      </c>
      <c r="G540" t="s">
        <v>280</v>
      </c>
      <c r="H540" t="s">
        <v>302</v>
      </c>
      <c r="I540">
        <v>13.454167</v>
      </c>
      <c r="J540">
        <v>22.469579</v>
      </c>
      <c r="L540">
        <v>0</v>
      </c>
      <c r="M540">
        <v>0</v>
      </c>
      <c r="N540">
        <v>0</v>
      </c>
      <c r="O540" t="s">
        <v>40</v>
      </c>
    </row>
    <row r="541" spans="1:17" x14ac:dyDescent="0.3">
      <c r="A541">
        <v>1541</v>
      </c>
      <c r="D541" t="s">
        <v>33</v>
      </c>
      <c r="E541" t="s">
        <v>29</v>
      </c>
      <c r="F541" t="s">
        <v>45</v>
      </c>
      <c r="G541" t="s">
        <v>280</v>
      </c>
      <c r="H541" t="s">
        <v>303</v>
      </c>
      <c r="I541">
        <v>14.919069</v>
      </c>
      <c r="J541">
        <v>25.949736000000001</v>
      </c>
      <c r="L541">
        <v>59</v>
      </c>
      <c r="M541">
        <v>59</v>
      </c>
      <c r="N541">
        <v>118</v>
      </c>
      <c r="O541" t="s">
        <v>51</v>
      </c>
      <c r="Q541">
        <v>21986.17</v>
      </c>
    </row>
    <row r="542" spans="1:17" x14ac:dyDescent="0.3">
      <c r="A542">
        <v>1542</v>
      </c>
      <c r="D542" t="s">
        <v>28</v>
      </c>
      <c r="E542" t="s">
        <v>29</v>
      </c>
      <c r="F542" t="s">
        <v>27</v>
      </c>
      <c r="G542" t="s">
        <v>280</v>
      </c>
      <c r="H542" t="s">
        <v>304</v>
      </c>
      <c r="I542">
        <v>12.051641</v>
      </c>
      <c r="J542">
        <v>24.88034</v>
      </c>
      <c r="L542">
        <v>0</v>
      </c>
      <c r="M542">
        <v>0</v>
      </c>
      <c r="N542">
        <v>0</v>
      </c>
      <c r="O542" t="s">
        <v>32</v>
      </c>
      <c r="Q542">
        <v>49661.83</v>
      </c>
    </row>
    <row r="543" spans="1:17" x14ac:dyDescent="0.3">
      <c r="A543">
        <v>1543</v>
      </c>
      <c r="D543" t="s">
        <v>28</v>
      </c>
      <c r="E543" t="s">
        <v>29</v>
      </c>
      <c r="F543" t="s">
        <v>45</v>
      </c>
      <c r="G543" t="s">
        <v>280</v>
      </c>
      <c r="H543" t="s">
        <v>304</v>
      </c>
      <c r="I543">
        <v>12.051641</v>
      </c>
      <c r="J543">
        <v>24.88034</v>
      </c>
      <c r="L543">
        <v>45000</v>
      </c>
      <c r="M543">
        <v>45000</v>
      </c>
      <c r="N543">
        <v>90000</v>
      </c>
      <c r="O543" t="s">
        <v>51</v>
      </c>
      <c r="Q543">
        <v>22874.11</v>
      </c>
    </row>
    <row r="544" spans="1:17" x14ac:dyDescent="0.3">
      <c r="A544">
        <v>1544</v>
      </c>
      <c r="D544" t="s">
        <v>28</v>
      </c>
      <c r="E544" t="s">
        <v>29</v>
      </c>
      <c r="F544" t="s">
        <v>20</v>
      </c>
      <c r="G544" t="s">
        <v>280</v>
      </c>
      <c r="H544" t="s">
        <v>304</v>
      </c>
      <c r="I544">
        <v>12.051641</v>
      </c>
      <c r="J544">
        <v>24.88034</v>
      </c>
      <c r="L544">
        <v>0</v>
      </c>
      <c r="M544">
        <v>0</v>
      </c>
      <c r="N544">
        <v>0</v>
      </c>
      <c r="O544" t="s">
        <v>32</v>
      </c>
      <c r="Q544">
        <v>49390</v>
      </c>
    </row>
    <row r="545" spans="1:17" x14ac:dyDescent="0.3">
      <c r="A545">
        <v>1545</v>
      </c>
      <c r="D545" t="s">
        <v>28</v>
      </c>
      <c r="E545" t="s">
        <v>29</v>
      </c>
      <c r="F545" t="s">
        <v>45</v>
      </c>
      <c r="G545" t="s">
        <v>280</v>
      </c>
      <c r="H545" t="s">
        <v>305</v>
      </c>
      <c r="I545">
        <v>13.651096000000001</v>
      </c>
      <c r="J545">
        <v>24.090468000000001</v>
      </c>
      <c r="L545">
        <v>0</v>
      </c>
      <c r="M545">
        <v>0</v>
      </c>
      <c r="N545">
        <v>0</v>
      </c>
      <c r="O545" t="s">
        <v>32</v>
      </c>
      <c r="Q545">
        <v>39565</v>
      </c>
    </row>
    <row r="546" spans="1:17" x14ac:dyDescent="0.3">
      <c r="A546">
        <v>1546</v>
      </c>
      <c r="D546" t="s">
        <v>28</v>
      </c>
      <c r="E546" t="s">
        <v>29</v>
      </c>
      <c r="F546" t="s">
        <v>238</v>
      </c>
      <c r="G546" t="s">
        <v>280</v>
      </c>
      <c r="H546" t="s">
        <v>304</v>
      </c>
      <c r="I546">
        <v>12.051641</v>
      </c>
      <c r="J546">
        <v>24.88034</v>
      </c>
      <c r="L546">
        <v>0</v>
      </c>
      <c r="M546">
        <v>0</v>
      </c>
      <c r="N546">
        <v>0</v>
      </c>
      <c r="O546" t="s">
        <v>32</v>
      </c>
      <c r="Q546">
        <v>3394</v>
      </c>
    </row>
    <row r="547" spans="1:17" x14ac:dyDescent="0.3">
      <c r="A547">
        <v>1547</v>
      </c>
      <c r="D547" t="s">
        <v>28</v>
      </c>
      <c r="E547" t="s">
        <v>29</v>
      </c>
      <c r="F547" t="s">
        <v>27</v>
      </c>
      <c r="G547" t="s">
        <v>280</v>
      </c>
      <c r="H547" t="s">
        <v>306</v>
      </c>
      <c r="I547">
        <v>12.148968</v>
      </c>
      <c r="J547">
        <v>22.596848000000001</v>
      </c>
      <c r="L547">
        <v>0</v>
      </c>
      <c r="M547">
        <v>0</v>
      </c>
      <c r="N547">
        <v>0</v>
      </c>
      <c r="O547" t="s">
        <v>24</v>
      </c>
      <c r="Q547">
        <v>34309</v>
      </c>
    </row>
    <row r="548" spans="1:17" x14ac:dyDescent="0.3">
      <c r="A548">
        <v>1548</v>
      </c>
      <c r="D548" t="s">
        <v>28</v>
      </c>
      <c r="E548" t="s">
        <v>29</v>
      </c>
      <c r="F548" t="s">
        <v>45</v>
      </c>
      <c r="G548" t="s">
        <v>280</v>
      </c>
      <c r="H548" t="s">
        <v>307</v>
      </c>
      <c r="I548">
        <v>13.194512</v>
      </c>
      <c r="J548">
        <v>24.224025000000001</v>
      </c>
      <c r="L548">
        <v>500</v>
      </c>
      <c r="M548">
        <v>500</v>
      </c>
      <c r="N548">
        <v>1000</v>
      </c>
      <c r="O548" t="s">
        <v>32</v>
      </c>
      <c r="Q548">
        <v>34506</v>
      </c>
    </row>
    <row r="549" spans="1:17" x14ac:dyDescent="0.3">
      <c r="A549">
        <v>1549</v>
      </c>
      <c r="D549" t="s">
        <v>55</v>
      </c>
      <c r="E549" t="s">
        <v>34</v>
      </c>
      <c r="F549" t="s">
        <v>45</v>
      </c>
      <c r="G549" t="s">
        <v>280</v>
      </c>
      <c r="H549" t="s">
        <v>308</v>
      </c>
      <c r="I549">
        <v>12.653636000000001</v>
      </c>
      <c r="J549">
        <v>24.838090999999999</v>
      </c>
      <c r="L549">
        <v>0</v>
      </c>
      <c r="M549">
        <v>0</v>
      </c>
      <c r="N549">
        <v>0</v>
      </c>
      <c r="O549" t="s">
        <v>24</v>
      </c>
      <c r="Q549">
        <v>46091</v>
      </c>
    </row>
    <row r="550" spans="1:17" x14ac:dyDescent="0.3">
      <c r="A550">
        <v>1550</v>
      </c>
      <c r="D550" t="s">
        <v>28</v>
      </c>
      <c r="E550" t="s">
        <v>29</v>
      </c>
      <c r="F550" t="s">
        <v>45</v>
      </c>
      <c r="G550" t="s">
        <v>280</v>
      </c>
      <c r="H550" t="s">
        <v>309</v>
      </c>
      <c r="I550">
        <v>13.136304000000001</v>
      </c>
      <c r="J550">
        <v>24.147639000000002</v>
      </c>
      <c r="L550">
        <v>500</v>
      </c>
      <c r="M550">
        <v>500</v>
      </c>
      <c r="N550">
        <v>1000</v>
      </c>
      <c r="O550" t="s">
        <v>32</v>
      </c>
      <c r="Q550">
        <v>26155</v>
      </c>
    </row>
    <row r="551" spans="1:17" x14ac:dyDescent="0.3">
      <c r="A551">
        <v>1551</v>
      </c>
      <c r="D551" t="s">
        <v>28</v>
      </c>
      <c r="E551" t="s">
        <v>29</v>
      </c>
      <c r="F551" t="s">
        <v>45</v>
      </c>
      <c r="G551" t="s">
        <v>280</v>
      </c>
      <c r="H551" t="s">
        <v>310</v>
      </c>
      <c r="I551">
        <v>13.783365</v>
      </c>
      <c r="J551">
        <v>22.783405999999999</v>
      </c>
      <c r="L551">
        <v>0</v>
      </c>
      <c r="M551">
        <v>0</v>
      </c>
      <c r="N551">
        <v>0</v>
      </c>
      <c r="O551" t="s">
        <v>41</v>
      </c>
      <c r="Q551">
        <v>38337</v>
      </c>
    </row>
    <row r="552" spans="1:17" x14ac:dyDescent="0.3">
      <c r="A552">
        <v>1552</v>
      </c>
      <c r="D552" t="s">
        <v>39</v>
      </c>
      <c r="E552" t="s">
        <v>29</v>
      </c>
      <c r="F552" t="s">
        <v>45</v>
      </c>
      <c r="G552" t="s">
        <v>280</v>
      </c>
      <c r="H552" t="s">
        <v>310</v>
      </c>
      <c r="I552">
        <v>13.783365</v>
      </c>
      <c r="J552">
        <v>22.783405999999999</v>
      </c>
      <c r="L552">
        <v>0</v>
      </c>
      <c r="M552">
        <v>0</v>
      </c>
      <c r="N552">
        <v>0</v>
      </c>
      <c r="O552" t="s">
        <v>40</v>
      </c>
      <c r="Q552">
        <v>13318.28</v>
      </c>
    </row>
    <row r="553" spans="1:17" x14ac:dyDescent="0.3">
      <c r="A553">
        <v>1553</v>
      </c>
      <c r="D553" t="s">
        <v>28</v>
      </c>
      <c r="E553" t="s">
        <v>29</v>
      </c>
      <c r="F553" t="s">
        <v>27</v>
      </c>
      <c r="G553" t="s">
        <v>280</v>
      </c>
      <c r="H553" t="s">
        <v>311</v>
      </c>
      <c r="I553">
        <v>13.651076</v>
      </c>
      <c r="J553">
        <v>24.090185999999999</v>
      </c>
      <c r="L553">
        <v>0</v>
      </c>
      <c r="M553">
        <v>0</v>
      </c>
      <c r="N553">
        <v>0</v>
      </c>
      <c r="O553" t="s">
        <v>32</v>
      </c>
      <c r="Q553">
        <v>15049</v>
      </c>
    </row>
    <row r="554" spans="1:17" x14ac:dyDescent="0.3">
      <c r="A554">
        <v>1554</v>
      </c>
      <c r="D554" t="s">
        <v>28</v>
      </c>
      <c r="E554" t="s">
        <v>29</v>
      </c>
      <c r="F554" t="s">
        <v>27</v>
      </c>
      <c r="G554" t="s">
        <v>280</v>
      </c>
      <c r="H554" t="s">
        <v>312</v>
      </c>
      <c r="I554">
        <v>13.619399</v>
      </c>
      <c r="J554">
        <v>25.355060000000002</v>
      </c>
      <c r="L554">
        <v>0</v>
      </c>
      <c r="M554">
        <v>0</v>
      </c>
      <c r="N554">
        <v>0</v>
      </c>
      <c r="O554" t="s">
        <v>31</v>
      </c>
      <c r="Q554">
        <v>30801.84</v>
      </c>
    </row>
    <row r="555" spans="1:17" x14ac:dyDescent="0.3">
      <c r="A555">
        <v>1555</v>
      </c>
      <c r="D555" t="s">
        <v>28</v>
      </c>
      <c r="E555" t="s">
        <v>29</v>
      </c>
      <c r="F555" t="s">
        <v>45</v>
      </c>
      <c r="G555" t="s">
        <v>280</v>
      </c>
      <c r="H555" t="s">
        <v>313</v>
      </c>
      <c r="I555">
        <v>12.508227</v>
      </c>
      <c r="J555">
        <v>24.285069</v>
      </c>
      <c r="L555">
        <v>0</v>
      </c>
      <c r="M555">
        <v>0</v>
      </c>
      <c r="N555">
        <v>0</v>
      </c>
      <c r="O555" t="s">
        <v>51</v>
      </c>
      <c r="Q555">
        <v>29349.66</v>
      </c>
    </row>
    <row r="556" spans="1:17" x14ac:dyDescent="0.3">
      <c r="A556">
        <v>1557</v>
      </c>
      <c r="D556" t="s">
        <v>55</v>
      </c>
      <c r="E556" t="s">
        <v>34</v>
      </c>
      <c r="F556" t="s">
        <v>45</v>
      </c>
      <c r="G556" t="s">
        <v>280</v>
      </c>
      <c r="H556" t="s">
        <v>314</v>
      </c>
      <c r="I556">
        <v>11.500030000000001</v>
      </c>
      <c r="J556">
        <v>24.366661000000001</v>
      </c>
      <c r="L556">
        <v>500</v>
      </c>
      <c r="M556">
        <v>500</v>
      </c>
      <c r="N556">
        <v>1000</v>
      </c>
      <c r="O556" t="s">
        <v>24</v>
      </c>
      <c r="Q556">
        <v>33553</v>
      </c>
    </row>
    <row r="557" spans="1:17" x14ac:dyDescent="0.3">
      <c r="A557">
        <v>1558</v>
      </c>
      <c r="D557" t="s">
        <v>28</v>
      </c>
      <c r="E557" t="s">
        <v>29</v>
      </c>
      <c r="F557" t="s">
        <v>45</v>
      </c>
      <c r="G557" t="s">
        <v>280</v>
      </c>
      <c r="H557" t="s">
        <v>315</v>
      </c>
      <c r="I557">
        <v>13.619399</v>
      </c>
      <c r="J557">
        <v>25.355060000000002</v>
      </c>
      <c r="L557">
        <v>400</v>
      </c>
      <c r="M557">
        <v>400</v>
      </c>
      <c r="N557">
        <v>800</v>
      </c>
      <c r="O557" t="s">
        <v>32</v>
      </c>
      <c r="Q557">
        <v>28873.15</v>
      </c>
    </row>
    <row r="558" spans="1:17" x14ac:dyDescent="0.3">
      <c r="A558">
        <v>1559</v>
      </c>
      <c r="D558" t="s">
        <v>28</v>
      </c>
      <c r="E558" t="s">
        <v>29</v>
      </c>
      <c r="F558" t="s">
        <v>45</v>
      </c>
      <c r="G558" t="s">
        <v>280</v>
      </c>
      <c r="H558" t="s">
        <v>315</v>
      </c>
      <c r="I558">
        <v>13.619399</v>
      </c>
      <c r="J558">
        <v>25.355060000000002</v>
      </c>
      <c r="L558">
        <v>0</v>
      </c>
      <c r="M558">
        <v>0</v>
      </c>
      <c r="N558">
        <v>0</v>
      </c>
      <c r="O558" t="s">
        <v>32</v>
      </c>
      <c r="Q558">
        <v>42829</v>
      </c>
    </row>
    <row r="559" spans="1:17" x14ac:dyDescent="0.3">
      <c r="A559">
        <v>1560</v>
      </c>
      <c r="D559" t="s">
        <v>55</v>
      </c>
      <c r="E559" t="s">
        <v>29</v>
      </c>
      <c r="F559" t="s">
        <v>45</v>
      </c>
      <c r="G559" t="s">
        <v>280</v>
      </c>
      <c r="H559" t="s">
        <v>316</v>
      </c>
      <c r="I559">
        <v>13.454167</v>
      </c>
      <c r="J559">
        <v>22.469579</v>
      </c>
      <c r="L559">
        <v>0</v>
      </c>
      <c r="M559">
        <v>0</v>
      </c>
      <c r="N559">
        <v>0</v>
      </c>
      <c r="O559" t="s">
        <v>41</v>
      </c>
      <c r="Q559">
        <v>24487.81</v>
      </c>
    </row>
    <row r="560" spans="1:17" x14ac:dyDescent="0.3">
      <c r="A560">
        <v>1561</v>
      </c>
      <c r="D560" t="s">
        <v>33</v>
      </c>
      <c r="E560" t="s">
        <v>29</v>
      </c>
      <c r="F560" t="s">
        <v>45</v>
      </c>
      <c r="G560" t="s">
        <v>280</v>
      </c>
      <c r="H560" t="s">
        <v>316</v>
      </c>
      <c r="I560">
        <v>13.454167</v>
      </c>
      <c r="J560">
        <v>22.469579</v>
      </c>
      <c r="L560">
        <v>0</v>
      </c>
      <c r="M560">
        <v>0</v>
      </c>
      <c r="N560">
        <v>0</v>
      </c>
      <c r="O560" t="s">
        <v>41</v>
      </c>
      <c r="Q560">
        <v>24442.62</v>
      </c>
    </row>
    <row r="561" spans="1:17" x14ac:dyDescent="0.3">
      <c r="A561">
        <v>1562</v>
      </c>
      <c r="D561" t="s">
        <v>28</v>
      </c>
      <c r="E561" t="s">
        <v>29</v>
      </c>
      <c r="F561" t="s">
        <v>45</v>
      </c>
      <c r="G561" t="s">
        <v>280</v>
      </c>
      <c r="H561" t="s">
        <v>313</v>
      </c>
      <c r="I561">
        <v>12.508227</v>
      </c>
      <c r="J561">
        <v>24.285069</v>
      </c>
      <c r="L561">
        <v>0</v>
      </c>
      <c r="M561">
        <v>0</v>
      </c>
      <c r="N561">
        <v>0</v>
      </c>
      <c r="O561" t="s">
        <v>32</v>
      </c>
      <c r="Q561">
        <v>47723</v>
      </c>
    </row>
    <row r="562" spans="1:17" x14ac:dyDescent="0.3">
      <c r="A562">
        <v>1563</v>
      </c>
      <c r="D562" t="s">
        <v>28</v>
      </c>
      <c r="E562" t="s">
        <v>29</v>
      </c>
      <c r="F562" t="s">
        <v>238</v>
      </c>
      <c r="G562" t="s">
        <v>280</v>
      </c>
      <c r="H562" t="s">
        <v>317</v>
      </c>
      <c r="I562">
        <v>13.619399</v>
      </c>
      <c r="J562">
        <v>25.355060000000002</v>
      </c>
      <c r="L562">
        <v>0</v>
      </c>
      <c r="M562">
        <v>0</v>
      </c>
      <c r="N562">
        <v>0</v>
      </c>
      <c r="O562" t="s">
        <v>32</v>
      </c>
      <c r="Q562">
        <v>30099</v>
      </c>
    </row>
    <row r="563" spans="1:17" x14ac:dyDescent="0.3">
      <c r="A563">
        <v>1564</v>
      </c>
      <c r="D563" t="s">
        <v>39</v>
      </c>
      <c r="E563" t="s">
        <v>29</v>
      </c>
      <c r="F563" t="s">
        <v>20</v>
      </c>
      <c r="G563" t="s">
        <v>280</v>
      </c>
      <c r="H563" t="s">
        <v>318</v>
      </c>
      <c r="I563">
        <v>14.202676</v>
      </c>
      <c r="J563">
        <v>24.663691</v>
      </c>
      <c r="L563">
        <v>0</v>
      </c>
      <c r="M563">
        <v>0</v>
      </c>
      <c r="N563">
        <v>0</v>
      </c>
      <c r="O563" t="s">
        <v>31</v>
      </c>
      <c r="Q563">
        <v>15359</v>
      </c>
    </row>
    <row r="564" spans="1:17" x14ac:dyDescent="0.3">
      <c r="A564">
        <v>1565</v>
      </c>
      <c r="D564" t="s">
        <v>28</v>
      </c>
      <c r="E564" t="s">
        <v>29</v>
      </c>
      <c r="F564" t="s">
        <v>45</v>
      </c>
      <c r="G564" t="s">
        <v>280</v>
      </c>
      <c r="H564" t="s">
        <v>318</v>
      </c>
      <c r="I564">
        <v>14.202676</v>
      </c>
      <c r="J564">
        <v>24.663691</v>
      </c>
      <c r="L564">
        <v>0</v>
      </c>
      <c r="M564">
        <v>0</v>
      </c>
      <c r="N564">
        <v>0</v>
      </c>
      <c r="O564" t="s">
        <v>32</v>
      </c>
      <c r="Q564">
        <v>24045</v>
      </c>
    </row>
    <row r="565" spans="1:17" x14ac:dyDescent="0.3">
      <c r="A565">
        <v>1566</v>
      </c>
      <c r="D565" t="s">
        <v>39</v>
      </c>
      <c r="E565" t="s">
        <v>29</v>
      </c>
      <c r="F565" t="s">
        <v>20</v>
      </c>
      <c r="G565" t="s">
        <v>280</v>
      </c>
      <c r="H565" t="s">
        <v>318</v>
      </c>
      <c r="I565">
        <v>14.202676</v>
      </c>
      <c r="J565">
        <v>24.663691</v>
      </c>
      <c r="L565">
        <v>0</v>
      </c>
      <c r="M565">
        <v>0</v>
      </c>
      <c r="N565">
        <v>0</v>
      </c>
      <c r="O565" t="s">
        <v>31</v>
      </c>
      <c r="Q565">
        <v>21719</v>
      </c>
    </row>
    <row r="566" spans="1:17" x14ac:dyDescent="0.3">
      <c r="A566">
        <v>1567</v>
      </c>
      <c r="D566" t="s">
        <v>39</v>
      </c>
      <c r="E566" t="s">
        <v>29</v>
      </c>
      <c r="F566" t="s">
        <v>20</v>
      </c>
      <c r="G566" t="s">
        <v>280</v>
      </c>
      <c r="H566" t="s">
        <v>318</v>
      </c>
      <c r="I566">
        <v>14.202676</v>
      </c>
      <c r="J566">
        <v>24.663691</v>
      </c>
      <c r="L566">
        <v>0</v>
      </c>
      <c r="M566">
        <v>0</v>
      </c>
      <c r="N566">
        <v>0</v>
      </c>
      <c r="O566" t="s">
        <v>40</v>
      </c>
      <c r="Q566">
        <v>42197</v>
      </c>
    </row>
    <row r="567" spans="1:17" x14ac:dyDescent="0.3">
      <c r="A567">
        <v>1568</v>
      </c>
      <c r="D567" t="s">
        <v>39</v>
      </c>
      <c r="E567" t="s">
        <v>29</v>
      </c>
      <c r="F567" t="s">
        <v>45</v>
      </c>
      <c r="G567" t="s">
        <v>280</v>
      </c>
      <c r="H567" t="s">
        <v>318</v>
      </c>
      <c r="I567">
        <v>14.202676</v>
      </c>
      <c r="J567">
        <v>24.663691</v>
      </c>
      <c r="L567">
        <v>0</v>
      </c>
      <c r="M567">
        <v>0</v>
      </c>
      <c r="N567">
        <v>0</v>
      </c>
      <c r="O567" t="s">
        <v>40</v>
      </c>
      <c r="Q567">
        <v>27862</v>
      </c>
    </row>
    <row r="568" spans="1:17" x14ac:dyDescent="0.3">
      <c r="A568">
        <v>1569</v>
      </c>
      <c r="D568" t="s">
        <v>28</v>
      </c>
      <c r="E568" t="s">
        <v>29</v>
      </c>
      <c r="F568" t="s">
        <v>20</v>
      </c>
      <c r="G568" t="s">
        <v>280</v>
      </c>
      <c r="H568" t="s">
        <v>319</v>
      </c>
      <c r="I568">
        <v>12.080824</v>
      </c>
      <c r="J568">
        <v>25.435803</v>
      </c>
      <c r="L568">
        <v>350</v>
      </c>
      <c r="M568">
        <v>350</v>
      </c>
      <c r="N568">
        <v>700</v>
      </c>
      <c r="O568" t="s">
        <v>32</v>
      </c>
      <c r="Q568">
        <v>27181.1</v>
      </c>
    </row>
    <row r="569" spans="1:17" x14ac:dyDescent="0.3">
      <c r="A569">
        <v>1570</v>
      </c>
      <c r="D569" t="s">
        <v>28</v>
      </c>
      <c r="E569" t="s">
        <v>29</v>
      </c>
      <c r="F569" t="s">
        <v>45</v>
      </c>
      <c r="G569" t="s">
        <v>280</v>
      </c>
      <c r="H569" t="s">
        <v>319</v>
      </c>
      <c r="I569">
        <v>12.080824</v>
      </c>
      <c r="J569">
        <v>25.435803</v>
      </c>
      <c r="L569">
        <v>0</v>
      </c>
      <c r="M569">
        <v>0</v>
      </c>
      <c r="N569">
        <v>0</v>
      </c>
      <c r="O569" t="s">
        <v>32</v>
      </c>
      <c r="Q569">
        <v>38784</v>
      </c>
    </row>
    <row r="570" spans="1:17" x14ac:dyDescent="0.3">
      <c r="A570">
        <v>1571</v>
      </c>
      <c r="D570" t="s">
        <v>39</v>
      </c>
      <c r="E570" t="s">
        <v>29</v>
      </c>
      <c r="F570" t="s">
        <v>45</v>
      </c>
      <c r="G570" t="s">
        <v>280</v>
      </c>
      <c r="H570" t="s">
        <v>320</v>
      </c>
      <c r="I570">
        <v>11.588319</v>
      </c>
      <c r="J570">
        <v>24.676666999999998</v>
      </c>
      <c r="L570">
        <v>0</v>
      </c>
      <c r="M570">
        <v>0</v>
      </c>
      <c r="N570">
        <v>0</v>
      </c>
      <c r="O570" t="s">
        <v>40</v>
      </c>
      <c r="Q570">
        <v>44818</v>
      </c>
    </row>
    <row r="571" spans="1:17" x14ac:dyDescent="0.3">
      <c r="A571">
        <v>1572</v>
      </c>
      <c r="D571" t="s">
        <v>28</v>
      </c>
      <c r="E571" t="s">
        <v>29</v>
      </c>
      <c r="F571" t="s">
        <v>45</v>
      </c>
      <c r="G571" t="s">
        <v>280</v>
      </c>
      <c r="H571" t="s">
        <v>321</v>
      </c>
      <c r="I571">
        <v>13.561299</v>
      </c>
      <c r="J571">
        <v>23.476613</v>
      </c>
      <c r="L571">
        <v>1650</v>
      </c>
      <c r="M571">
        <v>1650</v>
      </c>
      <c r="N571">
        <v>3300</v>
      </c>
      <c r="O571" t="s">
        <v>41</v>
      </c>
      <c r="Q571">
        <v>26781.87</v>
      </c>
    </row>
    <row r="572" spans="1:17" x14ac:dyDescent="0.3">
      <c r="A572">
        <v>1573</v>
      </c>
      <c r="D572" t="s">
        <v>28</v>
      </c>
      <c r="E572" t="s">
        <v>29</v>
      </c>
      <c r="F572" t="s">
        <v>27</v>
      </c>
      <c r="G572" t="s">
        <v>280</v>
      </c>
      <c r="H572" t="s">
        <v>322</v>
      </c>
      <c r="I572">
        <v>13.12743</v>
      </c>
      <c r="J572">
        <v>22.200700999999999</v>
      </c>
      <c r="L572">
        <v>0</v>
      </c>
      <c r="M572">
        <v>0</v>
      </c>
      <c r="N572">
        <v>0</v>
      </c>
      <c r="O572" t="s">
        <v>32</v>
      </c>
      <c r="Q572">
        <v>6906</v>
      </c>
    </row>
    <row r="573" spans="1:17" x14ac:dyDescent="0.3">
      <c r="A573">
        <v>1574</v>
      </c>
      <c r="D573" t="s">
        <v>28</v>
      </c>
      <c r="E573" t="s">
        <v>29</v>
      </c>
      <c r="F573" t="s">
        <v>238</v>
      </c>
      <c r="G573" t="s">
        <v>280</v>
      </c>
      <c r="H573" t="s">
        <v>323</v>
      </c>
      <c r="I573">
        <v>12.748227999999999</v>
      </c>
      <c r="J573">
        <v>24.850529999999999</v>
      </c>
      <c r="L573">
        <v>0</v>
      </c>
      <c r="M573">
        <v>0</v>
      </c>
      <c r="N573">
        <v>0</v>
      </c>
      <c r="O573" t="s">
        <v>32</v>
      </c>
      <c r="Q573">
        <v>24791</v>
      </c>
    </row>
    <row r="574" spans="1:17" x14ac:dyDescent="0.3">
      <c r="A574">
        <v>1575</v>
      </c>
      <c r="D574" t="s">
        <v>39</v>
      </c>
      <c r="E574" t="s">
        <v>29</v>
      </c>
      <c r="F574" t="s">
        <v>45</v>
      </c>
      <c r="G574" t="s">
        <v>280</v>
      </c>
      <c r="H574" t="s">
        <v>324</v>
      </c>
      <c r="I574">
        <v>12.956676</v>
      </c>
      <c r="J574">
        <v>22.864699999999999</v>
      </c>
      <c r="L574">
        <v>0</v>
      </c>
      <c r="M574">
        <v>0</v>
      </c>
      <c r="N574">
        <v>0</v>
      </c>
      <c r="O574" t="s">
        <v>31</v>
      </c>
      <c r="Q574">
        <v>20533.45</v>
      </c>
    </row>
    <row r="575" spans="1:17" x14ac:dyDescent="0.3">
      <c r="A575">
        <v>1576</v>
      </c>
      <c r="D575" t="s">
        <v>28</v>
      </c>
      <c r="E575" t="s">
        <v>29</v>
      </c>
      <c r="F575" t="s">
        <v>45</v>
      </c>
      <c r="G575" t="s">
        <v>280</v>
      </c>
      <c r="H575" t="s">
        <v>325</v>
      </c>
      <c r="I575">
        <v>11.993290999999999</v>
      </c>
      <c r="J575">
        <v>25.631591</v>
      </c>
      <c r="L575">
        <v>0</v>
      </c>
      <c r="M575">
        <v>0</v>
      </c>
      <c r="N575">
        <v>0</v>
      </c>
      <c r="O575" t="s">
        <v>32</v>
      </c>
      <c r="Q575">
        <v>40303</v>
      </c>
    </row>
    <row r="576" spans="1:17" x14ac:dyDescent="0.3">
      <c r="A576">
        <v>1577</v>
      </c>
      <c r="D576" t="s">
        <v>55</v>
      </c>
      <c r="E576" t="s">
        <v>29</v>
      </c>
      <c r="F576" t="s">
        <v>27</v>
      </c>
      <c r="G576" t="s">
        <v>280</v>
      </c>
      <c r="H576" t="s">
        <v>326</v>
      </c>
      <c r="I576">
        <v>11.951714000000001</v>
      </c>
      <c r="J576">
        <v>23.270254999999999</v>
      </c>
      <c r="L576">
        <v>500</v>
      </c>
      <c r="M576">
        <v>500</v>
      </c>
      <c r="N576">
        <v>1000</v>
      </c>
      <c r="O576" t="s">
        <v>26</v>
      </c>
      <c r="Q576">
        <v>27861.32</v>
      </c>
    </row>
    <row r="577" spans="1:17" x14ac:dyDescent="0.3">
      <c r="A577">
        <v>1578</v>
      </c>
      <c r="D577" t="s">
        <v>28</v>
      </c>
      <c r="E577" t="s">
        <v>29</v>
      </c>
      <c r="F577" t="s">
        <v>20</v>
      </c>
      <c r="G577" t="s">
        <v>280</v>
      </c>
      <c r="H577" t="s">
        <v>326</v>
      </c>
      <c r="I577">
        <v>11.951714000000001</v>
      </c>
      <c r="J577">
        <v>23.270254999999999</v>
      </c>
      <c r="L577">
        <v>18000</v>
      </c>
      <c r="M577">
        <v>18000</v>
      </c>
      <c r="N577">
        <v>36000</v>
      </c>
      <c r="O577" t="s">
        <v>31</v>
      </c>
      <c r="Q577">
        <v>11135</v>
      </c>
    </row>
    <row r="578" spans="1:17" x14ac:dyDescent="0.3">
      <c r="A578">
        <v>1579</v>
      </c>
      <c r="D578" t="s">
        <v>28</v>
      </c>
      <c r="E578" t="s">
        <v>29</v>
      </c>
      <c r="F578" t="s">
        <v>45</v>
      </c>
      <c r="G578" t="s">
        <v>280</v>
      </c>
      <c r="H578" t="s">
        <v>326</v>
      </c>
      <c r="I578">
        <v>11.951714000000001</v>
      </c>
      <c r="J578">
        <v>23.270254999999999</v>
      </c>
      <c r="L578">
        <v>0</v>
      </c>
      <c r="M578">
        <v>0</v>
      </c>
      <c r="N578">
        <v>0</v>
      </c>
      <c r="O578" t="s">
        <v>32</v>
      </c>
      <c r="Q578">
        <v>31833.7</v>
      </c>
    </row>
    <row r="579" spans="1:17" x14ac:dyDescent="0.3">
      <c r="A579">
        <v>1580</v>
      </c>
      <c r="D579" t="s">
        <v>55</v>
      </c>
      <c r="E579" t="s">
        <v>29</v>
      </c>
      <c r="F579" t="s">
        <v>27</v>
      </c>
      <c r="G579" t="s">
        <v>280</v>
      </c>
      <c r="H579" t="s">
        <v>327</v>
      </c>
      <c r="I579">
        <v>12.964760999999999</v>
      </c>
      <c r="J579">
        <v>24.041985</v>
      </c>
      <c r="L579">
        <v>100</v>
      </c>
      <c r="M579">
        <v>100</v>
      </c>
      <c r="N579">
        <v>200</v>
      </c>
      <c r="O579" t="s">
        <v>26</v>
      </c>
      <c r="Q579">
        <v>27631</v>
      </c>
    </row>
    <row r="580" spans="1:17" x14ac:dyDescent="0.3">
      <c r="A580">
        <v>1581</v>
      </c>
      <c r="D580" t="s">
        <v>28</v>
      </c>
      <c r="E580" t="s">
        <v>29</v>
      </c>
      <c r="F580" t="s">
        <v>45</v>
      </c>
      <c r="G580" t="s">
        <v>280</v>
      </c>
      <c r="H580" t="s">
        <v>327</v>
      </c>
      <c r="I580">
        <v>12.964760999999999</v>
      </c>
      <c r="J580">
        <v>24.041985</v>
      </c>
      <c r="L580">
        <v>0</v>
      </c>
      <c r="M580">
        <v>0</v>
      </c>
      <c r="N580">
        <v>0</v>
      </c>
      <c r="O580" t="s">
        <v>32</v>
      </c>
      <c r="Q580">
        <v>27179.65</v>
      </c>
    </row>
    <row r="581" spans="1:17" x14ac:dyDescent="0.3">
      <c r="A581">
        <v>1582</v>
      </c>
      <c r="D581" t="s">
        <v>28</v>
      </c>
      <c r="E581" t="s">
        <v>29</v>
      </c>
      <c r="F581" t="s">
        <v>45</v>
      </c>
      <c r="G581" t="s">
        <v>280</v>
      </c>
      <c r="H581" t="s">
        <v>327</v>
      </c>
      <c r="I581">
        <v>12.964760999999999</v>
      </c>
      <c r="J581">
        <v>24.041985</v>
      </c>
      <c r="L581">
        <v>0</v>
      </c>
      <c r="M581">
        <v>0</v>
      </c>
      <c r="N581">
        <v>0</v>
      </c>
      <c r="O581" t="s">
        <v>26</v>
      </c>
      <c r="Q581">
        <v>36766.99</v>
      </c>
    </row>
    <row r="582" spans="1:17" x14ac:dyDescent="0.3">
      <c r="A582">
        <v>1583</v>
      </c>
      <c r="D582" t="s">
        <v>39</v>
      </c>
      <c r="E582" t="s">
        <v>29</v>
      </c>
      <c r="F582" t="s">
        <v>238</v>
      </c>
      <c r="G582" t="s">
        <v>280</v>
      </c>
      <c r="H582" t="s">
        <v>328</v>
      </c>
      <c r="I582">
        <v>13.454167</v>
      </c>
      <c r="J582">
        <v>22.469579</v>
      </c>
      <c r="L582">
        <v>0</v>
      </c>
      <c r="M582">
        <v>0</v>
      </c>
      <c r="N582">
        <v>0</v>
      </c>
      <c r="O582" t="s">
        <v>40</v>
      </c>
      <c r="Q582">
        <v>14105</v>
      </c>
    </row>
    <row r="583" spans="1:17" x14ac:dyDescent="0.3">
      <c r="A583">
        <v>1584</v>
      </c>
      <c r="D583" t="s">
        <v>28</v>
      </c>
      <c r="E583" t="s">
        <v>29</v>
      </c>
      <c r="F583" t="s">
        <v>45</v>
      </c>
      <c r="G583" t="s">
        <v>280</v>
      </c>
      <c r="H583" t="s">
        <v>329</v>
      </c>
      <c r="I583">
        <v>11.759525</v>
      </c>
      <c r="J583">
        <v>23.839974000000002</v>
      </c>
      <c r="L583">
        <v>0</v>
      </c>
      <c r="M583">
        <v>0</v>
      </c>
      <c r="N583">
        <v>0</v>
      </c>
      <c r="O583" t="s">
        <v>24</v>
      </c>
      <c r="Q583">
        <v>14796</v>
      </c>
    </row>
    <row r="584" spans="1:17" x14ac:dyDescent="0.3">
      <c r="A584">
        <v>1585</v>
      </c>
      <c r="D584" t="s">
        <v>28</v>
      </c>
      <c r="E584" t="s">
        <v>29</v>
      </c>
      <c r="F584" t="s">
        <v>45</v>
      </c>
      <c r="G584" t="s">
        <v>280</v>
      </c>
      <c r="H584" t="s">
        <v>287</v>
      </c>
      <c r="I584">
        <v>12.051418</v>
      </c>
      <c r="J584">
        <v>24.880389000000001</v>
      </c>
      <c r="L584">
        <v>0</v>
      </c>
      <c r="M584">
        <v>0</v>
      </c>
      <c r="N584">
        <v>0</v>
      </c>
      <c r="O584" t="s">
        <v>32</v>
      </c>
      <c r="Q584">
        <v>21377</v>
      </c>
    </row>
    <row r="585" spans="1:17" x14ac:dyDescent="0.3">
      <c r="A585">
        <v>1586</v>
      </c>
      <c r="D585" t="s">
        <v>28</v>
      </c>
      <c r="E585" t="s">
        <v>29</v>
      </c>
      <c r="F585" t="s">
        <v>45</v>
      </c>
      <c r="G585" t="s">
        <v>280</v>
      </c>
      <c r="H585" t="s">
        <v>287</v>
      </c>
      <c r="I585">
        <v>12.051418</v>
      </c>
      <c r="J585">
        <v>24.880389000000001</v>
      </c>
      <c r="L585">
        <v>0</v>
      </c>
      <c r="M585">
        <v>0</v>
      </c>
      <c r="N585">
        <v>0</v>
      </c>
      <c r="O585" t="s">
        <v>32</v>
      </c>
      <c r="Q585">
        <v>21377</v>
      </c>
    </row>
    <row r="586" spans="1:17" x14ac:dyDescent="0.3">
      <c r="A586">
        <v>1587</v>
      </c>
      <c r="D586" t="s">
        <v>28</v>
      </c>
      <c r="E586" t="s">
        <v>29</v>
      </c>
      <c r="F586" t="s">
        <v>45</v>
      </c>
      <c r="G586" t="s">
        <v>280</v>
      </c>
      <c r="H586" t="s">
        <v>287</v>
      </c>
      <c r="I586">
        <v>12.051418</v>
      </c>
      <c r="J586">
        <v>24.880389000000001</v>
      </c>
      <c r="L586">
        <v>0</v>
      </c>
      <c r="M586">
        <v>0</v>
      </c>
      <c r="N586">
        <v>0</v>
      </c>
      <c r="O586" t="s">
        <v>32</v>
      </c>
      <c r="Q586">
        <v>18704</v>
      </c>
    </row>
    <row r="587" spans="1:17" x14ac:dyDescent="0.3">
      <c r="A587">
        <v>1588</v>
      </c>
      <c r="D587" t="s">
        <v>28</v>
      </c>
      <c r="E587" t="s">
        <v>29</v>
      </c>
      <c r="F587" t="s">
        <v>45</v>
      </c>
      <c r="G587" t="s">
        <v>280</v>
      </c>
      <c r="H587" t="s">
        <v>287</v>
      </c>
      <c r="I587">
        <v>12.051418</v>
      </c>
      <c r="J587">
        <v>24.880389000000001</v>
      </c>
      <c r="L587">
        <v>0</v>
      </c>
      <c r="M587">
        <v>0</v>
      </c>
      <c r="N587">
        <v>0</v>
      </c>
      <c r="O587" t="s">
        <v>32</v>
      </c>
      <c r="Q587">
        <v>17715</v>
      </c>
    </row>
    <row r="588" spans="1:17" x14ac:dyDescent="0.3">
      <c r="A588">
        <v>1589</v>
      </c>
      <c r="D588" t="s">
        <v>28</v>
      </c>
      <c r="E588" t="s">
        <v>29</v>
      </c>
      <c r="F588" t="s">
        <v>20</v>
      </c>
      <c r="G588" t="s">
        <v>280</v>
      </c>
      <c r="H588" t="s">
        <v>287</v>
      </c>
      <c r="I588">
        <v>12.051418</v>
      </c>
      <c r="J588">
        <v>24.880389000000001</v>
      </c>
      <c r="L588">
        <v>0</v>
      </c>
      <c r="M588">
        <v>0</v>
      </c>
      <c r="N588">
        <v>0</v>
      </c>
      <c r="O588" t="s">
        <v>32</v>
      </c>
      <c r="Q588">
        <v>47857</v>
      </c>
    </row>
    <row r="589" spans="1:17" x14ac:dyDescent="0.3">
      <c r="A589">
        <v>1590</v>
      </c>
      <c r="D589" t="s">
        <v>55</v>
      </c>
      <c r="E589" t="s">
        <v>29</v>
      </c>
      <c r="F589" t="s">
        <v>45</v>
      </c>
      <c r="G589" t="s">
        <v>280</v>
      </c>
      <c r="H589" t="s">
        <v>287</v>
      </c>
      <c r="I589">
        <v>12.051418</v>
      </c>
      <c r="J589">
        <v>24.880389000000001</v>
      </c>
      <c r="L589">
        <v>0</v>
      </c>
      <c r="M589">
        <v>0</v>
      </c>
      <c r="N589">
        <v>0</v>
      </c>
      <c r="O589" t="s">
        <v>24</v>
      </c>
      <c r="Q589">
        <v>44524</v>
      </c>
    </row>
    <row r="590" spans="1:17" x14ac:dyDescent="0.3">
      <c r="A590">
        <v>1591</v>
      </c>
      <c r="D590" t="s">
        <v>55</v>
      </c>
      <c r="E590" t="s">
        <v>29</v>
      </c>
      <c r="F590" t="s">
        <v>45</v>
      </c>
      <c r="G590" t="s">
        <v>280</v>
      </c>
      <c r="H590" t="s">
        <v>330</v>
      </c>
      <c r="I590">
        <v>12.093496999999999</v>
      </c>
      <c r="J590">
        <v>24.896912</v>
      </c>
      <c r="L590">
        <v>0</v>
      </c>
      <c r="M590">
        <v>0</v>
      </c>
      <c r="N590">
        <v>0</v>
      </c>
      <c r="O590" t="s">
        <v>26</v>
      </c>
      <c r="Q590">
        <v>41719</v>
      </c>
    </row>
    <row r="591" spans="1:17" x14ac:dyDescent="0.3">
      <c r="A591">
        <v>1592</v>
      </c>
      <c r="D591" t="s">
        <v>39</v>
      </c>
      <c r="E591" t="s">
        <v>29</v>
      </c>
      <c r="F591" t="s">
        <v>45</v>
      </c>
      <c r="G591" t="s">
        <v>280</v>
      </c>
      <c r="H591" t="s">
        <v>331</v>
      </c>
      <c r="I591">
        <v>13.450032999999999</v>
      </c>
      <c r="J591">
        <v>23.266580999999999</v>
      </c>
      <c r="L591">
        <v>0</v>
      </c>
      <c r="M591">
        <v>0</v>
      </c>
      <c r="N591">
        <v>0</v>
      </c>
      <c r="O591" t="s">
        <v>40</v>
      </c>
      <c r="Q591">
        <v>47427.54</v>
      </c>
    </row>
    <row r="592" spans="1:17" x14ac:dyDescent="0.3">
      <c r="A592">
        <v>1594</v>
      </c>
      <c r="D592" t="s">
        <v>39</v>
      </c>
      <c r="E592" t="s">
        <v>29</v>
      </c>
      <c r="F592" t="s">
        <v>45</v>
      </c>
      <c r="G592" t="s">
        <v>280</v>
      </c>
      <c r="H592" t="s">
        <v>332</v>
      </c>
      <c r="I592">
        <v>12.072513000000001</v>
      </c>
      <c r="J592">
        <v>24.878993000000001</v>
      </c>
      <c r="L592">
        <v>0</v>
      </c>
      <c r="M592">
        <v>0</v>
      </c>
      <c r="N592">
        <v>0</v>
      </c>
      <c r="O592" t="s">
        <v>31</v>
      </c>
      <c r="Q592">
        <v>6777.87</v>
      </c>
    </row>
    <row r="593" spans="1:17" x14ac:dyDescent="0.3">
      <c r="A593">
        <v>1595</v>
      </c>
      <c r="D593" t="s">
        <v>39</v>
      </c>
      <c r="E593" t="s">
        <v>29</v>
      </c>
      <c r="F593" t="s">
        <v>45</v>
      </c>
      <c r="G593" t="s">
        <v>280</v>
      </c>
      <c r="H593" t="s">
        <v>332</v>
      </c>
      <c r="I593">
        <v>12.072513000000001</v>
      </c>
      <c r="J593">
        <v>24.878993000000001</v>
      </c>
      <c r="L593">
        <v>0</v>
      </c>
      <c r="M593">
        <v>0</v>
      </c>
      <c r="N593">
        <v>0</v>
      </c>
      <c r="O593" t="s">
        <v>31</v>
      </c>
    </row>
    <row r="594" spans="1:17" x14ac:dyDescent="0.3">
      <c r="A594">
        <v>1597</v>
      </c>
      <c r="D594" t="s">
        <v>28</v>
      </c>
      <c r="E594" t="s">
        <v>29</v>
      </c>
      <c r="F594" t="s">
        <v>45</v>
      </c>
      <c r="G594" t="s">
        <v>280</v>
      </c>
      <c r="H594" t="s">
        <v>332</v>
      </c>
      <c r="I594">
        <v>12.072513000000001</v>
      </c>
      <c r="J594">
        <v>24.878993000000001</v>
      </c>
      <c r="L594">
        <v>12600</v>
      </c>
      <c r="M594">
        <v>12600</v>
      </c>
      <c r="N594">
        <v>25200</v>
      </c>
      <c r="O594" t="s">
        <v>24</v>
      </c>
      <c r="Q594">
        <v>25480</v>
      </c>
    </row>
    <row r="595" spans="1:17" x14ac:dyDescent="0.3">
      <c r="A595">
        <v>1598</v>
      </c>
      <c r="D595" t="s">
        <v>28</v>
      </c>
      <c r="E595" t="s">
        <v>29</v>
      </c>
      <c r="F595" t="s">
        <v>45</v>
      </c>
      <c r="G595" t="s">
        <v>280</v>
      </c>
      <c r="H595" t="s">
        <v>332</v>
      </c>
      <c r="I595">
        <v>12.072513000000001</v>
      </c>
      <c r="J595">
        <v>24.878993000000001</v>
      </c>
      <c r="L595">
        <v>9000</v>
      </c>
      <c r="M595">
        <v>9000</v>
      </c>
      <c r="N595">
        <v>18000</v>
      </c>
      <c r="O595" t="s">
        <v>31</v>
      </c>
      <c r="Q595">
        <v>43231</v>
      </c>
    </row>
    <row r="596" spans="1:17" x14ac:dyDescent="0.3">
      <c r="A596">
        <v>1599</v>
      </c>
      <c r="D596" t="s">
        <v>55</v>
      </c>
      <c r="E596" t="s">
        <v>29</v>
      </c>
      <c r="F596" t="s">
        <v>45</v>
      </c>
      <c r="G596" t="s">
        <v>280</v>
      </c>
      <c r="H596" t="s">
        <v>333</v>
      </c>
      <c r="I596">
        <v>12.520469</v>
      </c>
      <c r="J596">
        <v>25.641162000000001</v>
      </c>
      <c r="L596">
        <v>0</v>
      </c>
      <c r="M596">
        <v>0</v>
      </c>
      <c r="N596">
        <v>0</v>
      </c>
      <c r="O596" t="s">
        <v>26</v>
      </c>
      <c r="Q596">
        <v>27424.35</v>
      </c>
    </row>
    <row r="597" spans="1:17" x14ac:dyDescent="0.3">
      <c r="A597">
        <v>1600</v>
      </c>
      <c r="D597" t="s">
        <v>55</v>
      </c>
      <c r="E597" t="s">
        <v>34</v>
      </c>
      <c r="F597" t="s">
        <v>45</v>
      </c>
      <c r="G597" t="s">
        <v>280</v>
      </c>
      <c r="H597" t="s">
        <v>334</v>
      </c>
      <c r="I597">
        <v>13.420325</v>
      </c>
      <c r="J597">
        <v>24.341262</v>
      </c>
      <c r="L597">
        <v>0</v>
      </c>
      <c r="M597">
        <v>0</v>
      </c>
      <c r="N597">
        <v>0</v>
      </c>
      <c r="O597" t="s">
        <v>150</v>
      </c>
      <c r="Q597">
        <v>30962.32</v>
      </c>
    </row>
    <row r="598" spans="1:17" x14ac:dyDescent="0.3">
      <c r="A598">
        <v>1601</v>
      </c>
      <c r="D598" t="s">
        <v>33</v>
      </c>
      <c r="E598" t="s">
        <v>29</v>
      </c>
      <c r="F598" t="s">
        <v>45</v>
      </c>
      <c r="G598" t="s">
        <v>280</v>
      </c>
      <c r="H598" t="s">
        <v>335</v>
      </c>
      <c r="I598">
        <v>13.499957999999999</v>
      </c>
      <c r="J598">
        <v>24.899913999999999</v>
      </c>
      <c r="L598">
        <v>0</v>
      </c>
      <c r="M598">
        <v>0</v>
      </c>
      <c r="N598">
        <v>0</v>
      </c>
      <c r="O598" t="s">
        <v>35</v>
      </c>
      <c r="Q598">
        <v>17417.080000000002</v>
      </c>
    </row>
    <row r="599" spans="1:17" x14ac:dyDescent="0.3">
      <c r="A599">
        <v>1602</v>
      </c>
      <c r="D599" t="s">
        <v>39</v>
      </c>
      <c r="E599" t="s">
        <v>29</v>
      </c>
      <c r="F599" t="s">
        <v>45</v>
      </c>
      <c r="G599" t="s">
        <v>280</v>
      </c>
      <c r="H599" t="s">
        <v>335</v>
      </c>
      <c r="I599">
        <v>13.499957999999999</v>
      </c>
      <c r="J599">
        <v>24.899913999999999</v>
      </c>
      <c r="L599">
        <v>0</v>
      </c>
      <c r="M599">
        <v>0</v>
      </c>
      <c r="N599">
        <v>0</v>
      </c>
      <c r="O599" t="s">
        <v>40</v>
      </c>
      <c r="Q599">
        <v>27953.7</v>
      </c>
    </row>
    <row r="600" spans="1:17" x14ac:dyDescent="0.3">
      <c r="A600">
        <v>1603</v>
      </c>
      <c r="D600" t="s">
        <v>28</v>
      </c>
      <c r="E600" t="s">
        <v>29</v>
      </c>
      <c r="F600" t="s">
        <v>45</v>
      </c>
      <c r="G600" t="s">
        <v>280</v>
      </c>
      <c r="H600" t="s">
        <v>335</v>
      </c>
      <c r="I600">
        <v>13.499957999999999</v>
      </c>
      <c r="J600">
        <v>24.899913999999999</v>
      </c>
      <c r="L600">
        <v>0</v>
      </c>
      <c r="M600">
        <v>0</v>
      </c>
      <c r="N600">
        <v>0</v>
      </c>
      <c r="O600" t="s">
        <v>24</v>
      </c>
      <c r="Q600">
        <v>47827</v>
      </c>
    </row>
    <row r="601" spans="1:17" x14ac:dyDescent="0.3">
      <c r="A601">
        <v>1604</v>
      </c>
      <c r="D601" t="s">
        <v>28</v>
      </c>
      <c r="E601" t="s">
        <v>29</v>
      </c>
      <c r="F601" t="s">
        <v>45</v>
      </c>
      <c r="G601" t="s">
        <v>280</v>
      </c>
      <c r="H601" t="s">
        <v>335</v>
      </c>
      <c r="I601">
        <v>13.499957999999999</v>
      </c>
      <c r="J601">
        <v>24.899913999999999</v>
      </c>
      <c r="L601">
        <v>0</v>
      </c>
      <c r="M601">
        <v>0</v>
      </c>
      <c r="N601">
        <v>0</v>
      </c>
      <c r="O601" t="s">
        <v>32</v>
      </c>
      <c r="Q601">
        <v>25000</v>
      </c>
    </row>
    <row r="602" spans="1:17" x14ac:dyDescent="0.3">
      <c r="A602">
        <v>1605</v>
      </c>
      <c r="D602" t="s">
        <v>28</v>
      </c>
      <c r="E602" t="s">
        <v>29</v>
      </c>
      <c r="F602" t="s">
        <v>27</v>
      </c>
      <c r="G602" t="s">
        <v>280</v>
      </c>
      <c r="H602" t="s">
        <v>336</v>
      </c>
      <c r="I602">
        <v>14.988275</v>
      </c>
      <c r="J602">
        <v>22.800947000000001</v>
      </c>
      <c r="L602">
        <v>0</v>
      </c>
      <c r="M602">
        <v>0</v>
      </c>
      <c r="N602">
        <v>0</v>
      </c>
      <c r="O602" t="s">
        <v>32</v>
      </c>
      <c r="Q602">
        <v>49685.65</v>
      </c>
    </row>
    <row r="603" spans="1:17" x14ac:dyDescent="0.3">
      <c r="A603">
        <v>1606</v>
      </c>
      <c r="D603" t="s">
        <v>28</v>
      </c>
      <c r="E603" t="s">
        <v>29</v>
      </c>
      <c r="F603" t="s">
        <v>27</v>
      </c>
      <c r="G603" t="s">
        <v>280</v>
      </c>
      <c r="H603" t="s">
        <v>336</v>
      </c>
      <c r="I603">
        <v>14.988275</v>
      </c>
      <c r="J603">
        <v>22.800947000000001</v>
      </c>
      <c r="L603">
        <v>0</v>
      </c>
      <c r="M603">
        <v>0</v>
      </c>
      <c r="N603">
        <v>0</v>
      </c>
      <c r="O603" t="s">
        <v>32</v>
      </c>
      <c r="Q603">
        <v>15467.82</v>
      </c>
    </row>
    <row r="604" spans="1:17" x14ac:dyDescent="0.3">
      <c r="A604">
        <v>1607</v>
      </c>
      <c r="D604" t="s">
        <v>28</v>
      </c>
      <c r="E604" t="s">
        <v>29</v>
      </c>
      <c r="F604" t="s">
        <v>45</v>
      </c>
      <c r="G604" t="s">
        <v>280</v>
      </c>
      <c r="H604" t="s">
        <v>337</v>
      </c>
      <c r="I604">
        <v>11.089821000000001</v>
      </c>
      <c r="J604">
        <v>24.532433999999999</v>
      </c>
      <c r="L604">
        <v>0</v>
      </c>
      <c r="M604">
        <v>0</v>
      </c>
      <c r="N604">
        <v>0</v>
      </c>
      <c r="O604" t="s">
        <v>41</v>
      </c>
      <c r="Q604">
        <v>43716</v>
      </c>
    </row>
    <row r="605" spans="1:17" x14ac:dyDescent="0.3">
      <c r="A605">
        <v>1608</v>
      </c>
      <c r="D605" t="s">
        <v>28</v>
      </c>
      <c r="E605" t="s">
        <v>29</v>
      </c>
      <c r="F605" t="s">
        <v>45</v>
      </c>
      <c r="G605" t="s">
        <v>280</v>
      </c>
      <c r="H605" t="s">
        <v>338</v>
      </c>
      <c r="I605">
        <v>11.124547</v>
      </c>
      <c r="J605">
        <v>22.959795</v>
      </c>
      <c r="L605">
        <v>350</v>
      </c>
      <c r="M605">
        <v>350</v>
      </c>
      <c r="N605">
        <v>700</v>
      </c>
      <c r="O605" t="s">
        <v>32</v>
      </c>
      <c r="Q605">
        <v>26007.89</v>
      </c>
    </row>
    <row r="606" spans="1:17" x14ac:dyDescent="0.3">
      <c r="A606">
        <v>1609</v>
      </c>
      <c r="D606" t="s">
        <v>28</v>
      </c>
      <c r="E606" t="s">
        <v>29</v>
      </c>
      <c r="F606" t="s">
        <v>45</v>
      </c>
      <c r="G606" t="s">
        <v>280</v>
      </c>
      <c r="H606" t="s">
        <v>339</v>
      </c>
      <c r="I606">
        <v>13.63893</v>
      </c>
      <c r="J606">
        <v>24.89471</v>
      </c>
      <c r="L606">
        <v>0</v>
      </c>
      <c r="M606">
        <v>0</v>
      </c>
      <c r="N606">
        <v>0</v>
      </c>
      <c r="O606" t="s">
        <v>32</v>
      </c>
      <c r="Q606">
        <v>44564</v>
      </c>
    </row>
    <row r="607" spans="1:17" x14ac:dyDescent="0.3">
      <c r="A607">
        <v>1610</v>
      </c>
      <c r="D607" t="s">
        <v>28</v>
      </c>
      <c r="E607" t="s">
        <v>29</v>
      </c>
      <c r="F607" t="s">
        <v>27</v>
      </c>
      <c r="G607" t="s">
        <v>280</v>
      </c>
      <c r="H607" t="s">
        <v>340</v>
      </c>
      <c r="I607">
        <v>13.535985999999999</v>
      </c>
      <c r="J607">
        <v>26.932375</v>
      </c>
      <c r="L607">
        <v>0</v>
      </c>
      <c r="M607">
        <v>0</v>
      </c>
      <c r="N607">
        <v>0</v>
      </c>
      <c r="O607" t="s">
        <v>32</v>
      </c>
      <c r="Q607">
        <v>22393</v>
      </c>
    </row>
    <row r="608" spans="1:17" x14ac:dyDescent="0.3">
      <c r="A608">
        <v>1611</v>
      </c>
      <c r="D608" t="s">
        <v>28</v>
      </c>
      <c r="E608" t="s">
        <v>29</v>
      </c>
      <c r="F608" t="s">
        <v>45</v>
      </c>
      <c r="G608" t="s">
        <v>280</v>
      </c>
      <c r="H608" t="s">
        <v>340</v>
      </c>
      <c r="I608">
        <v>13.535985999999999</v>
      </c>
      <c r="J608">
        <v>26.932375</v>
      </c>
      <c r="L608">
        <v>0</v>
      </c>
      <c r="M608">
        <v>0</v>
      </c>
      <c r="N608">
        <v>0</v>
      </c>
      <c r="O608" t="s">
        <v>24</v>
      </c>
      <c r="Q608">
        <v>48635</v>
      </c>
    </row>
    <row r="609" spans="1:17" x14ac:dyDescent="0.3">
      <c r="A609">
        <v>1612</v>
      </c>
      <c r="D609" t="s">
        <v>28</v>
      </c>
      <c r="E609" t="s">
        <v>29</v>
      </c>
      <c r="F609" t="s">
        <v>45</v>
      </c>
      <c r="G609" t="s">
        <v>280</v>
      </c>
      <c r="H609" t="s">
        <v>340</v>
      </c>
      <c r="I609">
        <v>13.535985999999999</v>
      </c>
      <c r="J609">
        <v>26.932375</v>
      </c>
      <c r="L609">
        <v>0</v>
      </c>
      <c r="M609">
        <v>0</v>
      </c>
      <c r="N609">
        <v>0</v>
      </c>
      <c r="O609" t="s">
        <v>26</v>
      </c>
      <c r="Q609">
        <v>37965</v>
      </c>
    </row>
    <row r="610" spans="1:17" x14ac:dyDescent="0.3">
      <c r="A610">
        <v>1613</v>
      </c>
      <c r="D610" t="s">
        <v>28</v>
      </c>
      <c r="E610" t="s">
        <v>29</v>
      </c>
      <c r="F610" t="s">
        <v>45</v>
      </c>
      <c r="G610" t="s">
        <v>280</v>
      </c>
      <c r="H610" t="s">
        <v>341</v>
      </c>
      <c r="I610">
        <v>13.455005999999999</v>
      </c>
      <c r="J610">
        <v>23.172478000000002</v>
      </c>
      <c r="L610">
        <v>0</v>
      </c>
      <c r="M610">
        <v>0</v>
      </c>
      <c r="N610">
        <v>0</v>
      </c>
      <c r="O610" t="s">
        <v>24</v>
      </c>
      <c r="Q610">
        <v>45111.91</v>
      </c>
    </row>
    <row r="611" spans="1:17" x14ac:dyDescent="0.3">
      <c r="A611">
        <v>1614</v>
      </c>
      <c r="D611" t="s">
        <v>28</v>
      </c>
      <c r="E611" t="s">
        <v>29</v>
      </c>
      <c r="F611" t="s">
        <v>45</v>
      </c>
      <c r="G611" t="s">
        <v>280</v>
      </c>
      <c r="H611" t="s">
        <v>341</v>
      </c>
      <c r="I611">
        <v>13.455005999999999</v>
      </c>
      <c r="J611">
        <v>23.172478000000002</v>
      </c>
      <c r="L611">
        <v>0</v>
      </c>
      <c r="M611">
        <v>0</v>
      </c>
      <c r="N611">
        <v>0</v>
      </c>
      <c r="O611" t="s">
        <v>24</v>
      </c>
      <c r="Q611">
        <v>36089.53</v>
      </c>
    </row>
    <row r="612" spans="1:17" x14ac:dyDescent="0.3">
      <c r="A612">
        <v>1616</v>
      </c>
      <c r="D612" t="s">
        <v>28</v>
      </c>
      <c r="E612" t="s">
        <v>29</v>
      </c>
      <c r="F612" t="s">
        <v>45</v>
      </c>
      <c r="G612" t="s">
        <v>280</v>
      </c>
      <c r="H612" t="s">
        <v>342</v>
      </c>
      <c r="I612">
        <v>14.540322</v>
      </c>
      <c r="J612">
        <v>25.089241000000001</v>
      </c>
      <c r="L612">
        <v>0</v>
      </c>
      <c r="M612">
        <v>0</v>
      </c>
      <c r="N612">
        <v>0</v>
      </c>
      <c r="O612" t="s">
        <v>24</v>
      </c>
      <c r="Q612">
        <v>49869.19</v>
      </c>
    </row>
    <row r="613" spans="1:17" x14ac:dyDescent="0.3">
      <c r="A613">
        <v>1617</v>
      </c>
      <c r="D613" t="s">
        <v>55</v>
      </c>
      <c r="E613" t="s">
        <v>34</v>
      </c>
      <c r="F613" t="s">
        <v>238</v>
      </c>
      <c r="G613" t="s">
        <v>280</v>
      </c>
      <c r="H613" t="s">
        <v>343</v>
      </c>
      <c r="I613">
        <v>12.899388999999999</v>
      </c>
      <c r="J613">
        <v>23.476870000000002</v>
      </c>
      <c r="L613">
        <v>0</v>
      </c>
      <c r="M613">
        <v>0</v>
      </c>
      <c r="N613">
        <v>0</v>
      </c>
      <c r="O613" t="s">
        <v>150</v>
      </c>
      <c r="Q613">
        <v>7904</v>
      </c>
    </row>
    <row r="614" spans="1:17" x14ac:dyDescent="0.3">
      <c r="A614">
        <v>1618</v>
      </c>
      <c r="D614" t="s">
        <v>55</v>
      </c>
      <c r="E614" t="s">
        <v>34</v>
      </c>
      <c r="F614" t="s">
        <v>45</v>
      </c>
      <c r="G614" t="s">
        <v>280</v>
      </c>
      <c r="H614" t="s">
        <v>343</v>
      </c>
      <c r="I614">
        <v>12.899388999999999</v>
      </c>
      <c r="J614">
        <v>23.476870000000002</v>
      </c>
      <c r="L614">
        <v>100</v>
      </c>
      <c r="M614">
        <v>100</v>
      </c>
      <c r="N614">
        <v>200</v>
      </c>
      <c r="O614" t="s">
        <v>150</v>
      </c>
      <c r="Q614">
        <v>29976</v>
      </c>
    </row>
    <row r="615" spans="1:17" x14ac:dyDescent="0.3">
      <c r="A615">
        <v>1619</v>
      </c>
      <c r="D615" t="s">
        <v>39</v>
      </c>
      <c r="E615" t="s">
        <v>29</v>
      </c>
      <c r="F615" t="s">
        <v>45</v>
      </c>
      <c r="G615" t="s">
        <v>280</v>
      </c>
      <c r="H615" t="s">
        <v>343</v>
      </c>
      <c r="I615">
        <v>12.899388999999999</v>
      </c>
      <c r="J615">
        <v>23.476870000000002</v>
      </c>
      <c r="L615">
        <v>50000</v>
      </c>
      <c r="M615">
        <v>50000</v>
      </c>
      <c r="N615">
        <v>100000</v>
      </c>
      <c r="O615" t="s">
        <v>32</v>
      </c>
      <c r="Q615">
        <v>41095</v>
      </c>
    </row>
    <row r="616" spans="1:17" x14ac:dyDescent="0.3">
      <c r="A616">
        <v>1620</v>
      </c>
      <c r="D616" t="s">
        <v>28</v>
      </c>
      <c r="E616" t="s">
        <v>29</v>
      </c>
      <c r="F616" t="s">
        <v>45</v>
      </c>
      <c r="G616" t="s">
        <v>280</v>
      </c>
      <c r="H616" t="s">
        <v>343</v>
      </c>
      <c r="I616">
        <v>12.899388999999999</v>
      </c>
      <c r="J616">
        <v>23.476870000000002</v>
      </c>
      <c r="L616">
        <v>0</v>
      </c>
      <c r="M616">
        <v>0</v>
      </c>
      <c r="N616">
        <v>0</v>
      </c>
      <c r="O616" t="s">
        <v>32</v>
      </c>
      <c r="Q616">
        <v>40203.230000000003</v>
      </c>
    </row>
    <row r="617" spans="1:17" x14ac:dyDescent="0.3">
      <c r="A617">
        <v>1621</v>
      </c>
      <c r="D617" t="s">
        <v>28</v>
      </c>
      <c r="E617" t="s">
        <v>29</v>
      </c>
      <c r="F617" t="s">
        <v>45</v>
      </c>
      <c r="G617" t="s">
        <v>280</v>
      </c>
      <c r="H617" t="s">
        <v>343</v>
      </c>
      <c r="I617">
        <v>12.899388999999999</v>
      </c>
      <c r="J617">
        <v>23.476870000000002</v>
      </c>
      <c r="L617">
        <v>0</v>
      </c>
      <c r="M617">
        <v>0</v>
      </c>
      <c r="N617">
        <v>0</v>
      </c>
      <c r="O617" t="s">
        <v>31</v>
      </c>
      <c r="Q617">
        <v>29381.88</v>
      </c>
    </row>
    <row r="618" spans="1:17" x14ac:dyDescent="0.3">
      <c r="A618">
        <v>1622</v>
      </c>
      <c r="D618" t="s">
        <v>28</v>
      </c>
      <c r="E618" t="s">
        <v>29</v>
      </c>
      <c r="F618" t="s">
        <v>45</v>
      </c>
      <c r="G618" t="s">
        <v>280</v>
      </c>
      <c r="H618" t="s">
        <v>343</v>
      </c>
      <c r="I618">
        <v>12.899388999999999</v>
      </c>
      <c r="J618">
        <v>23.476870000000002</v>
      </c>
      <c r="L618">
        <v>0</v>
      </c>
      <c r="M618">
        <v>0</v>
      </c>
      <c r="N618">
        <v>0</v>
      </c>
      <c r="O618" t="s">
        <v>40</v>
      </c>
      <c r="Q618">
        <v>33791.33</v>
      </c>
    </row>
    <row r="619" spans="1:17" x14ac:dyDescent="0.3">
      <c r="A619">
        <v>1623</v>
      </c>
      <c r="D619" t="s">
        <v>55</v>
      </c>
      <c r="E619" t="s">
        <v>29</v>
      </c>
      <c r="F619" t="s">
        <v>45</v>
      </c>
      <c r="G619" t="s">
        <v>280</v>
      </c>
      <c r="H619" t="s">
        <v>343</v>
      </c>
      <c r="I619">
        <v>12.899388999999999</v>
      </c>
      <c r="J619">
        <v>23.476870000000002</v>
      </c>
      <c r="L619">
        <v>0</v>
      </c>
      <c r="M619">
        <v>0</v>
      </c>
      <c r="N619">
        <v>0</v>
      </c>
      <c r="O619" t="s">
        <v>150</v>
      </c>
      <c r="Q619">
        <v>32083</v>
      </c>
    </row>
    <row r="620" spans="1:17" x14ac:dyDescent="0.3">
      <c r="A620">
        <v>1624</v>
      </c>
      <c r="D620" t="s">
        <v>55</v>
      </c>
      <c r="E620" t="s">
        <v>29</v>
      </c>
      <c r="F620" t="s">
        <v>45</v>
      </c>
      <c r="G620" t="s">
        <v>280</v>
      </c>
      <c r="H620" t="s">
        <v>344</v>
      </c>
      <c r="I620">
        <v>13.581118999999999</v>
      </c>
      <c r="J620">
        <v>25.333099000000001</v>
      </c>
      <c r="L620">
        <v>0</v>
      </c>
      <c r="M620">
        <v>0</v>
      </c>
      <c r="N620">
        <v>0</v>
      </c>
      <c r="O620" t="s">
        <v>150</v>
      </c>
      <c r="Q620">
        <v>43333.54</v>
      </c>
    </row>
    <row r="621" spans="1:17" x14ac:dyDescent="0.3">
      <c r="A621">
        <v>1625</v>
      </c>
      <c r="B621">
        <v>119</v>
      </c>
      <c r="C621" t="s">
        <v>17</v>
      </c>
      <c r="D621" t="s">
        <v>55</v>
      </c>
      <c r="E621" t="s">
        <v>29</v>
      </c>
      <c r="G621" t="s">
        <v>125</v>
      </c>
      <c r="H621" t="s">
        <v>127</v>
      </c>
      <c r="I621">
        <v>9.5915750000000006</v>
      </c>
      <c r="J621">
        <v>28.434850000000001</v>
      </c>
      <c r="L621">
        <v>0</v>
      </c>
      <c r="M621">
        <v>0</v>
      </c>
      <c r="N621">
        <v>0</v>
      </c>
      <c r="O621" t="s">
        <v>24</v>
      </c>
      <c r="Q621">
        <v>49000</v>
      </c>
    </row>
    <row r="622" spans="1:17" x14ac:dyDescent="0.3">
      <c r="A622">
        <v>1626</v>
      </c>
      <c r="B622">
        <v>59</v>
      </c>
      <c r="C622" t="s">
        <v>48</v>
      </c>
      <c r="D622" t="s">
        <v>55</v>
      </c>
      <c r="E622" t="s">
        <v>29</v>
      </c>
      <c r="G622" t="s">
        <v>125</v>
      </c>
      <c r="H622" t="s">
        <v>345</v>
      </c>
      <c r="I622">
        <v>10.040266000000001</v>
      </c>
      <c r="J622">
        <v>28.511918999999999</v>
      </c>
      <c r="L622">
        <v>0</v>
      </c>
      <c r="M622">
        <v>0</v>
      </c>
      <c r="N622">
        <v>0</v>
      </c>
      <c r="O622" t="s">
        <v>24</v>
      </c>
      <c r="Q622">
        <v>33134</v>
      </c>
    </row>
    <row r="623" spans="1:17" x14ac:dyDescent="0.3">
      <c r="A623">
        <v>1627</v>
      </c>
      <c r="B623">
        <v>7</v>
      </c>
      <c r="C623" t="s">
        <v>48</v>
      </c>
      <c r="D623" t="s">
        <v>28</v>
      </c>
      <c r="E623" t="s">
        <v>29</v>
      </c>
      <c r="G623" t="s">
        <v>125</v>
      </c>
      <c r="H623" t="s">
        <v>346</v>
      </c>
      <c r="I623">
        <v>9.2160189999999993</v>
      </c>
      <c r="J623">
        <v>26.856442999999999</v>
      </c>
      <c r="L623">
        <v>0</v>
      </c>
      <c r="M623">
        <v>0</v>
      </c>
      <c r="N623">
        <v>0</v>
      </c>
      <c r="O623" t="s">
        <v>24</v>
      </c>
      <c r="Q623">
        <v>16824</v>
      </c>
    </row>
    <row r="624" spans="1:17" x14ac:dyDescent="0.3">
      <c r="A624">
        <v>1628</v>
      </c>
      <c r="B624">
        <v>33</v>
      </c>
      <c r="C624" t="s">
        <v>48</v>
      </c>
      <c r="D624" t="s">
        <v>28</v>
      </c>
      <c r="E624" t="s">
        <v>29</v>
      </c>
      <c r="G624" t="s">
        <v>125</v>
      </c>
      <c r="H624" t="s">
        <v>347</v>
      </c>
      <c r="I624">
        <v>10.046784000000001</v>
      </c>
      <c r="J624">
        <v>28.432525999999999</v>
      </c>
      <c r="L624">
        <v>0</v>
      </c>
      <c r="M624">
        <v>0</v>
      </c>
      <c r="N624">
        <v>0</v>
      </c>
      <c r="O624" t="s">
        <v>24</v>
      </c>
      <c r="Q624">
        <v>12596</v>
      </c>
    </row>
    <row r="625" spans="1:17" x14ac:dyDescent="0.3">
      <c r="A625">
        <v>1629</v>
      </c>
      <c r="B625">
        <v>64</v>
      </c>
      <c r="C625" t="s">
        <v>48</v>
      </c>
      <c r="D625" t="s">
        <v>28</v>
      </c>
      <c r="E625" t="s">
        <v>29</v>
      </c>
      <c r="G625" t="s">
        <v>125</v>
      </c>
      <c r="H625" t="s">
        <v>348</v>
      </c>
      <c r="I625">
        <v>9.4847280000000005</v>
      </c>
      <c r="J625">
        <v>28.550847000000001</v>
      </c>
      <c r="L625">
        <v>0</v>
      </c>
      <c r="M625">
        <v>0</v>
      </c>
      <c r="N625">
        <v>0</v>
      </c>
      <c r="O625" t="s">
        <v>24</v>
      </c>
      <c r="Q625">
        <v>12596</v>
      </c>
    </row>
    <row r="626" spans="1:17" x14ac:dyDescent="0.3">
      <c r="A626">
        <v>1630</v>
      </c>
      <c r="B626">
        <v>14</v>
      </c>
      <c r="C626" t="s">
        <v>48</v>
      </c>
      <c r="D626" t="s">
        <v>28</v>
      </c>
      <c r="E626" t="s">
        <v>29</v>
      </c>
      <c r="G626" t="s">
        <v>125</v>
      </c>
      <c r="H626" t="s">
        <v>349</v>
      </c>
      <c r="I626">
        <v>10.322183000000001</v>
      </c>
      <c r="J626">
        <v>28.568808000000001</v>
      </c>
      <c r="L626">
        <v>0</v>
      </c>
      <c r="M626">
        <v>0</v>
      </c>
      <c r="N626">
        <v>0</v>
      </c>
      <c r="O626" t="s">
        <v>24</v>
      </c>
      <c r="Q626">
        <v>15115</v>
      </c>
    </row>
    <row r="627" spans="1:17" x14ac:dyDescent="0.3">
      <c r="A627">
        <v>1631</v>
      </c>
      <c r="B627">
        <v>9</v>
      </c>
      <c r="C627" t="s">
        <v>48</v>
      </c>
      <c r="D627" t="s">
        <v>28</v>
      </c>
      <c r="E627" t="s">
        <v>29</v>
      </c>
      <c r="G627" t="s">
        <v>125</v>
      </c>
      <c r="H627" t="s">
        <v>350</v>
      </c>
      <c r="L627">
        <v>0</v>
      </c>
      <c r="M627">
        <v>0</v>
      </c>
      <c r="N627">
        <v>0</v>
      </c>
      <c r="O627" t="s">
        <v>24</v>
      </c>
      <c r="Q627">
        <v>15115</v>
      </c>
    </row>
    <row r="628" spans="1:17" x14ac:dyDescent="0.3">
      <c r="A628">
        <v>1632</v>
      </c>
      <c r="B628">
        <v>8</v>
      </c>
      <c r="C628" t="s">
        <v>48</v>
      </c>
      <c r="D628" t="s">
        <v>28</v>
      </c>
      <c r="E628" t="s">
        <v>29</v>
      </c>
      <c r="G628" t="s">
        <v>125</v>
      </c>
      <c r="H628" t="s">
        <v>351</v>
      </c>
      <c r="L628">
        <v>0</v>
      </c>
      <c r="M628">
        <v>0</v>
      </c>
      <c r="N628">
        <v>0</v>
      </c>
      <c r="O628" t="s">
        <v>24</v>
      </c>
      <c r="Q628">
        <v>15115</v>
      </c>
    </row>
    <row r="629" spans="1:17" x14ac:dyDescent="0.3">
      <c r="A629">
        <v>1633</v>
      </c>
      <c r="B629">
        <v>6</v>
      </c>
      <c r="C629" t="s">
        <v>48</v>
      </c>
      <c r="D629" t="s">
        <v>28</v>
      </c>
      <c r="E629" t="s">
        <v>29</v>
      </c>
      <c r="G629" t="s">
        <v>125</v>
      </c>
      <c r="H629" t="s">
        <v>352</v>
      </c>
      <c r="L629">
        <v>0</v>
      </c>
      <c r="M629">
        <v>0</v>
      </c>
      <c r="N629">
        <v>0</v>
      </c>
      <c r="O629" t="s">
        <v>24</v>
      </c>
      <c r="Q629">
        <v>15115</v>
      </c>
    </row>
    <row r="630" spans="1:17" x14ac:dyDescent="0.3">
      <c r="A630">
        <v>1634</v>
      </c>
      <c r="B630">
        <v>4</v>
      </c>
      <c r="C630" t="s">
        <v>48</v>
      </c>
      <c r="D630" t="s">
        <v>28</v>
      </c>
      <c r="E630" t="s">
        <v>29</v>
      </c>
      <c r="G630" t="s">
        <v>125</v>
      </c>
      <c r="H630" t="s">
        <v>353</v>
      </c>
      <c r="L630">
        <v>0</v>
      </c>
      <c r="M630">
        <v>0</v>
      </c>
      <c r="N630">
        <v>0</v>
      </c>
      <c r="O630" t="s">
        <v>24</v>
      </c>
      <c r="Q630">
        <v>15115</v>
      </c>
    </row>
    <row r="631" spans="1:17" x14ac:dyDescent="0.3">
      <c r="A631">
        <v>1635</v>
      </c>
      <c r="B631">
        <v>5</v>
      </c>
      <c r="C631" t="s">
        <v>48</v>
      </c>
      <c r="D631" t="s">
        <v>28</v>
      </c>
      <c r="E631" t="s">
        <v>29</v>
      </c>
      <c r="G631" t="s">
        <v>125</v>
      </c>
      <c r="H631" t="s">
        <v>126</v>
      </c>
      <c r="I631">
        <v>9.8204940000000001</v>
      </c>
      <c r="J631">
        <v>28.319645999999999</v>
      </c>
      <c r="L631">
        <v>0</v>
      </c>
      <c r="M631">
        <v>0</v>
      </c>
      <c r="N631">
        <v>0</v>
      </c>
      <c r="O631" t="s">
        <v>24</v>
      </c>
      <c r="Q631">
        <v>15115</v>
      </c>
    </row>
    <row r="632" spans="1:17" x14ac:dyDescent="0.3">
      <c r="A632">
        <v>1636</v>
      </c>
      <c r="B632">
        <v>5</v>
      </c>
      <c r="C632" t="s">
        <v>48</v>
      </c>
      <c r="D632" t="s">
        <v>28</v>
      </c>
      <c r="E632" t="s">
        <v>29</v>
      </c>
      <c r="G632" t="s">
        <v>125</v>
      </c>
      <c r="H632" t="s">
        <v>354</v>
      </c>
      <c r="L632">
        <v>0</v>
      </c>
      <c r="M632">
        <v>0</v>
      </c>
      <c r="N632">
        <v>0</v>
      </c>
      <c r="O632" t="s">
        <v>24</v>
      </c>
      <c r="Q632">
        <v>15115</v>
      </c>
    </row>
    <row r="633" spans="1:17" x14ac:dyDescent="0.3">
      <c r="A633">
        <v>1637</v>
      </c>
      <c r="B633">
        <v>3</v>
      </c>
      <c r="C633" t="s">
        <v>48</v>
      </c>
      <c r="D633" t="s">
        <v>28</v>
      </c>
      <c r="E633" t="s">
        <v>29</v>
      </c>
      <c r="G633" t="s">
        <v>125</v>
      </c>
      <c r="H633" t="s">
        <v>355</v>
      </c>
      <c r="L633">
        <v>0</v>
      </c>
      <c r="M633">
        <v>0</v>
      </c>
      <c r="N633">
        <v>0</v>
      </c>
      <c r="O633" t="s">
        <v>24</v>
      </c>
      <c r="Q633">
        <v>15115</v>
      </c>
    </row>
    <row r="634" spans="1:17" x14ac:dyDescent="0.3">
      <c r="A634">
        <v>1638</v>
      </c>
      <c r="B634">
        <v>5</v>
      </c>
      <c r="C634" t="s">
        <v>48</v>
      </c>
      <c r="D634" t="s">
        <v>28</v>
      </c>
      <c r="E634" t="s">
        <v>29</v>
      </c>
      <c r="G634" t="s">
        <v>125</v>
      </c>
      <c r="H634" t="s">
        <v>356</v>
      </c>
      <c r="L634">
        <v>0</v>
      </c>
      <c r="M634">
        <v>0</v>
      </c>
      <c r="N634">
        <v>0</v>
      </c>
      <c r="O634" t="s">
        <v>24</v>
      </c>
      <c r="Q634">
        <v>15115</v>
      </c>
    </row>
    <row r="635" spans="1:17" x14ac:dyDescent="0.3">
      <c r="A635">
        <v>1639</v>
      </c>
      <c r="B635">
        <v>2</v>
      </c>
      <c r="C635" t="s">
        <v>48</v>
      </c>
      <c r="D635" t="s">
        <v>28</v>
      </c>
      <c r="E635" t="s">
        <v>29</v>
      </c>
      <c r="G635" t="s">
        <v>125</v>
      </c>
      <c r="H635" t="s">
        <v>357</v>
      </c>
      <c r="L635">
        <v>0</v>
      </c>
      <c r="M635">
        <v>0</v>
      </c>
      <c r="N635">
        <v>0</v>
      </c>
      <c r="O635" t="s">
        <v>24</v>
      </c>
      <c r="Q635">
        <v>15115</v>
      </c>
    </row>
    <row r="636" spans="1:17" x14ac:dyDescent="0.3">
      <c r="A636">
        <v>1640</v>
      </c>
      <c r="B636">
        <v>2</v>
      </c>
      <c r="C636" t="s">
        <v>48</v>
      </c>
      <c r="D636" t="s">
        <v>28</v>
      </c>
      <c r="E636" t="s">
        <v>29</v>
      </c>
      <c r="G636" t="s">
        <v>125</v>
      </c>
      <c r="H636" t="s">
        <v>358</v>
      </c>
      <c r="L636">
        <v>0</v>
      </c>
      <c r="M636">
        <v>0</v>
      </c>
      <c r="N636">
        <v>0</v>
      </c>
      <c r="O636" t="s">
        <v>24</v>
      </c>
      <c r="Q636">
        <v>15115</v>
      </c>
    </row>
    <row r="637" spans="1:17" x14ac:dyDescent="0.3">
      <c r="A637">
        <v>1641</v>
      </c>
      <c r="B637">
        <v>59</v>
      </c>
      <c r="C637" t="s">
        <v>48</v>
      </c>
      <c r="D637" t="s">
        <v>39</v>
      </c>
      <c r="E637" t="s">
        <v>29</v>
      </c>
      <c r="G637" t="s">
        <v>125</v>
      </c>
      <c r="H637" t="s">
        <v>127</v>
      </c>
      <c r="I637">
        <v>9.5915750000000006</v>
      </c>
      <c r="J637">
        <v>28.434850000000001</v>
      </c>
      <c r="L637">
        <v>0</v>
      </c>
      <c r="M637">
        <v>0</v>
      </c>
      <c r="N637">
        <v>0</v>
      </c>
      <c r="O637" t="s">
        <v>24</v>
      </c>
      <c r="Q637">
        <v>29034</v>
      </c>
    </row>
    <row r="638" spans="1:17" x14ac:dyDescent="0.3">
      <c r="A638">
        <v>1642</v>
      </c>
      <c r="B638">
        <v>7</v>
      </c>
      <c r="C638" t="s">
        <v>48</v>
      </c>
      <c r="D638" t="s">
        <v>28</v>
      </c>
      <c r="E638" t="s">
        <v>29</v>
      </c>
      <c r="G638" t="s">
        <v>125</v>
      </c>
      <c r="H638" t="s">
        <v>346</v>
      </c>
      <c r="I638">
        <v>9.2160189999999993</v>
      </c>
      <c r="J638">
        <v>26.856442999999999</v>
      </c>
      <c r="L638">
        <v>0</v>
      </c>
      <c r="M638">
        <v>0</v>
      </c>
      <c r="N638">
        <v>0</v>
      </c>
      <c r="O638" t="s">
        <v>24</v>
      </c>
      <c r="Q638">
        <v>22140</v>
      </c>
    </row>
    <row r="639" spans="1:17" x14ac:dyDescent="0.3">
      <c r="A639">
        <v>1643</v>
      </c>
      <c r="B639">
        <v>17</v>
      </c>
      <c r="C639" t="s">
        <v>48</v>
      </c>
      <c r="D639" t="s">
        <v>28</v>
      </c>
      <c r="E639" t="s">
        <v>29</v>
      </c>
      <c r="G639" t="s">
        <v>125</v>
      </c>
      <c r="H639" t="s">
        <v>359</v>
      </c>
      <c r="I639">
        <v>10.060179</v>
      </c>
      <c r="J639">
        <v>28.649450999999999</v>
      </c>
      <c r="L639">
        <v>0</v>
      </c>
      <c r="M639">
        <v>0</v>
      </c>
      <c r="N639">
        <v>0</v>
      </c>
      <c r="O639" t="s">
        <v>24</v>
      </c>
      <c r="Q639">
        <v>11000</v>
      </c>
    </row>
    <row r="640" spans="1:17" x14ac:dyDescent="0.3">
      <c r="A640">
        <v>1644</v>
      </c>
      <c r="B640">
        <v>15</v>
      </c>
      <c r="C640" t="s">
        <v>48</v>
      </c>
      <c r="D640" t="s">
        <v>28</v>
      </c>
      <c r="E640" t="s">
        <v>29</v>
      </c>
      <c r="G640" t="s">
        <v>125</v>
      </c>
      <c r="H640" t="s">
        <v>360</v>
      </c>
      <c r="I640">
        <v>9.9121310000000005</v>
      </c>
      <c r="J640">
        <v>28.100123</v>
      </c>
      <c r="L640">
        <v>0</v>
      </c>
      <c r="M640">
        <v>0</v>
      </c>
      <c r="N640">
        <v>0</v>
      </c>
      <c r="O640" t="s">
        <v>24</v>
      </c>
      <c r="Q640">
        <v>45743</v>
      </c>
    </row>
    <row r="641" spans="1:17" x14ac:dyDescent="0.3">
      <c r="A641">
        <v>1645</v>
      </c>
      <c r="B641">
        <v>47</v>
      </c>
      <c r="C641" t="s">
        <v>48</v>
      </c>
      <c r="D641" t="s">
        <v>55</v>
      </c>
      <c r="E641" t="s">
        <v>29</v>
      </c>
      <c r="G641" t="s">
        <v>125</v>
      </c>
      <c r="H641" t="s">
        <v>361</v>
      </c>
      <c r="I641">
        <v>9.6739850000000001</v>
      </c>
      <c r="J641">
        <v>28.571695999999999</v>
      </c>
      <c r="L641">
        <v>0</v>
      </c>
      <c r="M641">
        <v>0</v>
      </c>
      <c r="N641">
        <v>0</v>
      </c>
      <c r="O641" t="s">
        <v>24</v>
      </c>
      <c r="Q641">
        <v>15556</v>
      </c>
    </row>
    <row r="642" spans="1:17" x14ac:dyDescent="0.3">
      <c r="A642">
        <v>1646</v>
      </c>
      <c r="B642">
        <v>10</v>
      </c>
      <c r="C642" t="s">
        <v>48</v>
      </c>
      <c r="D642" t="s">
        <v>55</v>
      </c>
      <c r="E642" t="s">
        <v>29</v>
      </c>
      <c r="G642" t="s">
        <v>125</v>
      </c>
      <c r="H642" t="s">
        <v>347</v>
      </c>
      <c r="I642">
        <v>10.046784000000001</v>
      </c>
      <c r="J642">
        <v>28.432525999999999</v>
      </c>
      <c r="L642">
        <v>0</v>
      </c>
      <c r="M642">
        <v>0</v>
      </c>
      <c r="N642">
        <v>0</v>
      </c>
      <c r="O642" t="s">
        <v>24</v>
      </c>
      <c r="Q642">
        <v>15556</v>
      </c>
    </row>
    <row r="643" spans="1:17" x14ac:dyDescent="0.3">
      <c r="A643">
        <v>1647</v>
      </c>
      <c r="B643">
        <v>8</v>
      </c>
      <c r="C643" t="s">
        <v>48</v>
      </c>
      <c r="D643" t="s">
        <v>55</v>
      </c>
      <c r="E643" t="s">
        <v>29</v>
      </c>
      <c r="G643" t="s">
        <v>125</v>
      </c>
      <c r="H643" t="s">
        <v>362</v>
      </c>
      <c r="I643">
        <v>9.8801279999999991</v>
      </c>
      <c r="J643">
        <v>28.482489999999999</v>
      </c>
      <c r="L643">
        <v>0</v>
      </c>
      <c r="M643">
        <v>0</v>
      </c>
      <c r="N643">
        <v>0</v>
      </c>
      <c r="O643" t="s">
        <v>24</v>
      </c>
      <c r="Q643">
        <v>15556</v>
      </c>
    </row>
    <row r="644" spans="1:17" x14ac:dyDescent="0.3">
      <c r="A644">
        <v>1648</v>
      </c>
      <c r="B644">
        <v>5</v>
      </c>
      <c r="C644" t="s">
        <v>48</v>
      </c>
      <c r="D644" t="s">
        <v>28</v>
      </c>
      <c r="E644" t="s">
        <v>29</v>
      </c>
      <c r="G644" t="s">
        <v>125</v>
      </c>
      <c r="H644" t="s">
        <v>363</v>
      </c>
      <c r="L644">
        <v>0</v>
      </c>
      <c r="M644">
        <v>0</v>
      </c>
      <c r="N644">
        <v>0</v>
      </c>
      <c r="O644" t="s">
        <v>24</v>
      </c>
      <c r="Q644">
        <v>11885</v>
      </c>
    </row>
    <row r="645" spans="1:17" x14ac:dyDescent="0.3">
      <c r="A645">
        <v>1649</v>
      </c>
      <c r="B645">
        <v>2</v>
      </c>
      <c r="C645" t="s">
        <v>48</v>
      </c>
      <c r="D645" t="s">
        <v>28</v>
      </c>
      <c r="E645" t="s">
        <v>29</v>
      </c>
      <c r="G645" t="s">
        <v>125</v>
      </c>
      <c r="H645" t="s">
        <v>364</v>
      </c>
      <c r="I645">
        <v>9.6145390000000006</v>
      </c>
      <c r="J645">
        <v>28.574968999999999</v>
      </c>
      <c r="L645">
        <v>0</v>
      </c>
      <c r="M645">
        <v>0</v>
      </c>
      <c r="N645">
        <v>0</v>
      </c>
      <c r="O645" t="s">
        <v>24</v>
      </c>
      <c r="Q645">
        <v>13115</v>
      </c>
    </row>
    <row r="646" spans="1:17" x14ac:dyDescent="0.3">
      <c r="A646">
        <v>1651</v>
      </c>
      <c r="D646" t="s">
        <v>28</v>
      </c>
      <c r="E646" t="s">
        <v>29</v>
      </c>
      <c r="F646" t="s">
        <v>30</v>
      </c>
      <c r="G646" t="s">
        <v>43</v>
      </c>
      <c r="H646" t="s">
        <v>83</v>
      </c>
      <c r="I646">
        <v>33.317901999999997</v>
      </c>
      <c r="J646">
        <v>35.644421000000001</v>
      </c>
      <c r="K646" t="s">
        <v>23</v>
      </c>
      <c r="L646">
        <v>1000</v>
      </c>
      <c r="M646">
        <v>1000</v>
      </c>
      <c r="N646">
        <v>2000</v>
      </c>
      <c r="O646" t="s">
        <v>24</v>
      </c>
      <c r="P646">
        <v>9967</v>
      </c>
      <c r="Q646">
        <v>4984</v>
      </c>
    </row>
    <row r="647" spans="1:17" x14ac:dyDescent="0.3">
      <c r="A647">
        <v>1655</v>
      </c>
      <c r="B647">
        <v>122</v>
      </c>
      <c r="C647" t="s">
        <v>17</v>
      </c>
      <c r="D647" t="s">
        <v>55</v>
      </c>
      <c r="E647" t="s">
        <v>19</v>
      </c>
      <c r="F647" t="s">
        <v>20</v>
      </c>
      <c r="G647" t="s">
        <v>21</v>
      </c>
      <c r="H647" t="s">
        <v>22</v>
      </c>
      <c r="I647">
        <v>16.414000000000001</v>
      </c>
      <c r="J647">
        <v>-3.6659999999999999</v>
      </c>
      <c r="K647" t="s">
        <v>37</v>
      </c>
      <c r="L647">
        <v>40</v>
      </c>
      <c r="M647">
        <v>22</v>
      </c>
      <c r="N647">
        <v>62</v>
      </c>
      <c r="O647" t="s">
        <v>26</v>
      </c>
      <c r="P647">
        <v>33932.199999999997</v>
      </c>
      <c r="Q647">
        <v>33932.199999999997</v>
      </c>
    </row>
    <row r="648" spans="1:17" x14ac:dyDescent="0.3">
      <c r="A648">
        <v>1656</v>
      </c>
      <c r="B648">
        <v>470</v>
      </c>
      <c r="C648" t="s">
        <v>25</v>
      </c>
      <c r="D648" t="s">
        <v>55</v>
      </c>
      <c r="E648" t="s">
        <v>34</v>
      </c>
      <c r="F648" t="s">
        <v>20</v>
      </c>
      <c r="G648" t="s">
        <v>21</v>
      </c>
      <c r="H648" t="s">
        <v>244</v>
      </c>
      <c r="I648">
        <v>16.151541000000002</v>
      </c>
      <c r="J648">
        <v>-1.0999999999999999E-2</v>
      </c>
      <c r="K648" t="s">
        <v>37</v>
      </c>
      <c r="L648">
        <v>42451</v>
      </c>
      <c r="M648">
        <v>44182</v>
      </c>
      <c r="N648">
        <v>86633</v>
      </c>
      <c r="O648" t="s">
        <v>41</v>
      </c>
      <c r="P648">
        <v>41362.75</v>
      </c>
      <c r="Q648">
        <v>41362.75</v>
      </c>
    </row>
    <row r="649" spans="1:17" x14ac:dyDescent="0.3">
      <c r="A649">
        <v>1657</v>
      </c>
      <c r="B649">
        <v>483</v>
      </c>
      <c r="C649" t="s">
        <v>25</v>
      </c>
      <c r="D649" t="s">
        <v>28</v>
      </c>
      <c r="E649" t="s">
        <v>29</v>
      </c>
      <c r="F649" t="s">
        <v>20</v>
      </c>
      <c r="G649" t="s">
        <v>21</v>
      </c>
      <c r="H649" t="s">
        <v>244</v>
      </c>
      <c r="I649">
        <v>16.151541000000002</v>
      </c>
      <c r="J649">
        <v>-1.0999999999999999E-2</v>
      </c>
      <c r="K649" t="s">
        <v>37</v>
      </c>
      <c r="L649">
        <v>5</v>
      </c>
      <c r="M649">
        <v>25</v>
      </c>
      <c r="N649">
        <v>30</v>
      </c>
      <c r="O649" t="s">
        <v>26</v>
      </c>
      <c r="P649">
        <v>39606</v>
      </c>
      <c r="Q649">
        <v>39606</v>
      </c>
    </row>
    <row r="650" spans="1:17" x14ac:dyDescent="0.3">
      <c r="A650">
        <v>1658</v>
      </c>
      <c r="D650" t="s">
        <v>97</v>
      </c>
      <c r="E650" t="s">
        <v>29</v>
      </c>
      <c r="F650" t="s">
        <v>129</v>
      </c>
      <c r="G650" t="s">
        <v>21</v>
      </c>
      <c r="H650" t="s">
        <v>22</v>
      </c>
      <c r="I650">
        <v>16.21</v>
      </c>
      <c r="J650">
        <v>4.3499999999999996</v>
      </c>
      <c r="K650" t="s">
        <v>37</v>
      </c>
      <c r="L650">
        <v>735</v>
      </c>
      <c r="M650">
        <v>765</v>
      </c>
      <c r="N650">
        <v>1500</v>
      </c>
      <c r="O650" t="s">
        <v>41</v>
      </c>
      <c r="P650">
        <v>44816.35</v>
      </c>
      <c r="Q650">
        <v>35853.08</v>
      </c>
    </row>
    <row r="651" spans="1:17" x14ac:dyDescent="0.3">
      <c r="A651">
        <v>1659</v>
      </c>
      <c r="D651" t="s">
        <v>28</v>
      </c>
      <c r="E651" t="s">
        <v>34</v>
      </c>
      <c r="F651" t="s">
        <v>20</v>
      </c>
      <c r="G651" t="s">
        <v>21</v>
      </c>
      <c r="H651" t="s">
        <v>22</v>
      </c>
      <c r="I651">
        <v>15.55</v>
      </c>
      <c r="J651">
        <v>3.5</v>
      </c>
      <c r="K651" t="s">
        <v>37</v>
      </c>
      <c r="L651">
        <v>734</v>
      </c>
      <c r="M651">
        <v>40</v>
      </c>
      <c r="N651">
        <v>774</v>
      </c>
      <c r="O651" t="s">
        <v>31</v>
      </c>
      <c r="P651">
        <v>41528.03</v>
      </c>
      <c r="Q651">
        <v>33200</v>
      </c>
    </row>
    <row r="652" spans="1:17" x14ac:dyDescent="0.3">
      <c r="A652">
        <v>1660</v>
      </c>
      <c r="B652">
        <v>442</v>
      </c>
      <c r="C652" t="s">
        <v>25</v>
      </c>
      <c r="D652" t="s">
        <v>196</v>
      </c>
      <c r="E652" t="s">
        <v>181</v>
      </c>
      <c r="F652" t="s">
        <v>30</v>
      </c>
      <c r="G652" t="s">
        <v>21</v>
      </c>
      <c r="H652" t="s">
        <v>22</v>
      </c>
      <c r="I652">
        <v>20.434106</v>
      </c>
      <c r="J652">
        <v>2.2750140000000001</v>
      </c>
      <c r="K652" t="s">
        <v>37</v>
      </c>
      <c r="L652">
        <v>420</v>
      </c>
      <c r="M652">
        <v>280</v>
      </c>
      <c r="N652">
        <v>700</v>
      </c>
      <c r="O652" t="s">
        <v>41</v>
      </c>
      <c r="P652">
        <v>41837.589999999997</v>
      </c>
      <c r="Q652">
        <v>33470.07</v>
      </c>
    </row>
    <row r="653" spans="1:17" x14ac:dyDescent="0.3">
      <c r="A653">
        <v>1661</v>
      </c>
      <c r="D653" t="s">
        <v>196</v>
      </c>
      <c r="E653" t="s">
        <v>181</v>
      </c>
      <c r="F653" t="s">
        <v>20</v>
      </c>
      <c r="G653" t="s">
        <v>21</v>
      </c>
      <c r="H653" t="s">
        <v>42</v>
      </c>
      <c r="I653">
        <v>15.34</v>
      </c>
      <c r="J653">
        <v>2.2400000000000002</v>
      </c>
      <c r="K653" t="s">
        <v>37</v>
      </c>
      <c r="L653">
        <v>200</v>
      </c>
      <c r="M653">
        <v>175</v>
      </c>
      <c r="N653">
        <v>375</v>
      </c>
      <c r="O653" t="s">
        <v>31</v>
      </c>
      <c r="P653">
        <v>42994</v>
      </c>
      <c r="Q653">
        <v>0</v>
      </c>
    </row>
    <row r="654" spans="1:17" x14ac:dyDescent="0.3">
      <c r="A654">
        <v>1663</v>
      </c>
      <c r="D654" t="s">
        <v>28</v>
      </c>
      <c r="E654" t="s">
        <v>29</v>
      </c>
      <c r="F654" t="s">
        <v>45</v>
      </c>
      <c r="G654" t="s">
        <v>280</v>
      </c>
      <c r="H654" t="s">
        <v>313</v>
      </c>
      <c r="I654">
        <v>12.508227</v>
      </c>
      <c r="J654">
        <v>24.285069</v>
      </c>
      <c r="L654">
        <v>0</v>
      </c>
      <c r="M654">
        <v>0</v>
      </c>
      <c r="N654">
        <v>0</v>
      </c>
      <c r="O654" t="s">
        <v>51</v>
      </c>
      <c r="Q654">
        <v>46530</v>
      </c>
    </row>
    <row r="655" spans="1:17" x14ac:dyDescent="0.3">
      <c r="A655">
        <v>1664</v>
      </c>
      <c r="D655" t="s">
        <v>28</v>
      </c>
      <c r="E655" t="s">
        <v>29</v>
      </c>
      <c r="F655" t="s">
        <v>45</v>
      </c>
      <c r="G655" t="s">
        <v>280</v>
      </c>
      <c r="H655" t="s">
        <v>332</v>
      </c>
      <c r="I655">
        <v>12.072513000000001</v>
      </c>
      <c r="J655">
        <v>24.878993000000001</v>
      </c>
      <c r="L655">
        <v>0</v>
      </c>
      <c r="M655">
        <v>0</v>
      </c>
      <c r="N655">
        <v>0</v>
      </c>
      <c r="O655" t="s">
        <v>32</v>
      </c>
      <c r="Q655">
        <v>38962</v>
      </c>
    </row>
    <row r="656" spans="1:17" x14ac:dyDescent="0.3">
      <c r="A656">
        <v>1665</v>
      </c>
      <c r="D656" t="s">
        <v>39</v>
      </c>
      <c r="E656" t="s">
        <v>29</v>
      </c>
      <c r="F656" t="s">
        <v>20</v>
      </c>
      <c r="G656" t="s">
        <v>280</v>
      </c>
      <c r="H656" t="s">
        <v>365</v>
      </c>
      <c r="I656">
        <v>13.619399</v>
      </c>
      <c r="J656">
        <v>25.355060000000002</v>
      </c>
      <c r="L656">
        <v>0</v>
      </c>
      <c r="M656">
        <v>0</v>
      </c>
      <c r="N656">
        <v>0</v>
      </c>
      <c r="O656" t="s">
        <v>40</v>
      </c>
      <c r="Q656">
        <v>49270.84</v>
      </c>
    </row>
    <row r="657" spans="1:17" x14ac:dyDescent="0.3">
      <c r="A657">
        <v>1666</v>
      </c>
      <c r="D657" t="s">
        <v>28</v>
      </c>
      <c r="E657" t="s">
        <v>29</v>
      </c>
      <c r="F657" t="s">
        <v>45</v>
      </c>
      <c r="G657" t="s">
        <v>280</v>
      </c>
      <c r="H657" t="s">
        <v>366</v>
      </c>
      <c r="I657">
        <v>12.051501999999999</v>
      </c>
      <c r="J657">
        <v>24.880687999999999</v>
      </c>
      <c r="L657">
        <v>3500</v>
      </c>
      <c r="M657">
        <v>3500</v>
      </c>
      <c r="N657">
        <v>7000</v>
      </c>
      <c r="O657" t="s">
        <v>24</v>
      </c>
      <c r="Q657">
        <v>47863</v>
      </c>
    </row>
    <row r="658" spans="1:17" x14ac:dyDescent="0.3">
      <c r="A658">
        <v>1667</v>
      </c>
      <c r="B658">
        <v>213</v>
      </c>
      <c r="C658" t="s">
        <v>25</v>
      </c>
      <c r="D658" t="s">
        <v>55</v>
      </c>
      <c r="E658" t="s">
        <v>19</v>
      </c>
      <c r="F658" t="s">
        <v>45</v>
      </c>
      <c r="G658" t="s">
        <v>367</v>
      </c>
      <c r="H658" t="s">
        <v>368</v>
      </c>
      <c r="I658">
        <v>5.7652780000000003</v>
      </c>
      <c r="J658">
        <v>20.674167000000001</v>
      </c>
      <c r="K658" t="s">
        <v>23</v>
      </c>
      <c r="L658">
        <v>0</v>
      </c>
      <c r="M658">
        <v>31000</v>
      </c>
      <c r="N658">
        <v>31000</v>
      </c>
      <c r="O658" t="s">
        <v>26</v>
      </c>
      <c r="P658">
        <v>24877.71</v>
      </c>
      <c r="Q658">
        <v>24877.71</v>
      </c>
    </row>
    <row r="659" spans="1:17" x14ac:dyDescent="0.3">
      <c r="A659">
        <v>1668</v>
      </c>
      <c r="B659">
        <v>220</v>
      </c>
      <c r="C659" t="s">
        <v>25</v>
      </c>
      <c r="D659" t="s">
        <v>28</v>
      </c>
      <c r="E659" t="s">
        <v>29</v>
      </c>
      <c r="F659" t="s">
        <v>45</v>
      </c>
      <c r="G659" t="s">
        <v>367</v>
      </c>
      <c r="H659" t="s">
        <v>368</v>
      </c>
      <c r="I659">
        <v>5.7652780000000003</v>
      </c>
      <c r="J659">
        <v>20.674167000000001</v>
      </c>
      <c r="K659" t="s">
        <v>23</v>
      </c>
      <c r="L659">
        <v>4405</v>
      </c>
      <c r="M659">
        <v>2208</v>
      </c>
      <c r="N659">
        <v>6613</v>
      </c>
      <c r="O659" t="s">
        <v>32</v>
      </c>
      <c r="P659">
        <v>34373.839999999997</v>
      </c>
      <c r="Q659">
        <v>34373.839999999997</v>
      </c>
    </row>
    <row r="660" spans="1:17" x14ac:dyDescent="0.3">
      <c r="A660">
        <v>1669</v>
      </c>
      <c r="B660">
        <v>251</v>
      </c>
      <c r="C660" t="s">
        <v>25</v>
      </c>
      <c r="D660" t="s">
        <v>33</v>
      </c>
      <c r="E660" t="s">
        <v>29</v>
      </c>
      <c r="F660" t="s">
        <v>45</v>
      </c>
      <c r="G660" t="s">
        <v>367</v>
      </c>
      <c r="H660" t="s">
        <v>368</v>
      </c>
      <c r="I660">
        <v>5.7652780000000003</v>
      </c>
      <c r="J660">
        <v>20.674167000000001</v>
      </c>
      <c r="K660" t="s">
        <v>23</v>
      </c>
      <c r="L660">
        <v>0</v>
      </c>
      <c r="M660">
        <v>65000</v>
      </c>
      <c r="N660">
        <v>65000</v>
      </c>
      <c r="O660" t="s">
        <v>24</v>
      </c>
      <c r="P660">
        <v>29447.68</v>
      </c>
      <c r="Q660">
        <v>29447.68</v>
      </c>
    </row>
    <row r="661" spans="1:17" x14ac:dyDescent="0.3">
      <c r="A661">
        <v>1670</v>
      </c>
      <c r="B661">
        <v>194</v>
      </c>
      <c r="C661" t="s">
        <v>25</v>
      </c>
      <c r="D661" t="s">
        <v>39</v>
      </c>
      <c r="E661" t="s">
        <v>29</v>
      </c>
      <c r="F661" t="s">
        <v>45</v>
      </c>
      <c r="G661" t="s">
        <v>367</v>
      </c>
      <c r="H661" t="s">
        <v>369</v>
      </c>
      <c r="I661">
        <v>6.53477</v>
      </c>
      <c r="J661">
        <v>21.994738999999999</v>
      </c>
      <c r="K661" t="s">
        <v>23</v>
      </c>
      <c r="L661">
        <v>12</v>
      </c>
      <c r="M661">
        <v>12</v>
      </c>
      <c r="N661">
        <v>24</v>
      </c>
      <c r="O661" t="s">
        <v>40</v>
      </c>
      <c r="P661">
        <v>39734</v>
      </c>
      <c r="Q661">
        <v>31787.200000000001</v>
      </c>
    </row>
    <row r="662" spans="1:17" x14ac:dyDescent="0.3">
      <c r="A662">
        <v>1671</v>
      </c>
      <c r="B662">
        <v>196</v>
      </c>
      <c r="C662" t="s">
        <v>25</v>
      </c>
      <c r="D662" t="s">
        <v>28</v>
      </c>
      <c r="E662" t="s">
        <v>29</v>
      </c>
      <c r="F662" t="s">
        <v>45</v>
      </c>
      <c r="G662" t="s">
        <v>367</v>
      </c>
      <c r="H662" t="s">
        <v>369</v>
      </c>
      <c r="I662">
        <v>6.53477</v>
      </c>
      <c r="J662">
        <v>21.994738999999999</v>
      </c>
      <c r="K662" t="s">
        <v>23</v>
      </c>
      <c r="L662">
        <v>37960</v>
      </c>
      <c r="M662">
        <v>35040</v>
      </c>
      <c r="N662">
        <v>73000</v>
      </c>
      <c r="O662" t="s">
        <v>35</v>
      </c>
      <c r="P662">
        <v>41019.440000000002</v>
      </c>
      <c r="Q662">
        <v>32710.69</v>
      </c>
    </row>
    <row r="663" spans="1:17" x14ac:dyDescent="0.3">
      <c r="A663">
        <v>1672</v>
      </c>
      <c r="D663" t="s">
        <v>55</v>
      </c>
      <c r="E663" t="s">
        <v>29</v>
      </c>
      <c r="F663" t="s">
        <v>20</v>
      </c>
      <c r="G663" t="s">
        <v>21</v>
      </c>
      <c r="H663" t="s">
        <v>269</v>
      </c>
      <c r="I663">
        <v>22.677523000000001</v>
      </c>
      <c r="J663">
        <v>-3.978326</v>
      </c>
      <c r="K663" t="s">
        <v>37</v>
      </c>
      <c r="L663">
        <v>380</v>
      </c>
      <c r="M663">
        <v>340</v>
      </c>
      <c r="N663">
        <v>720</v>
      </c>
      <c r="O663" t="s">
        <v>41</v>
      </c>
      <c r="P663">
        <v>43178</v>
      </c>
      <c r="Q663">
        <v>0</v>
      </c>
    </row>
    <row r="664" spans="1:17" x14ac:dyDescent="0.3">
      <c r="A664">
        <v>1673</v>
      </c>
      <c r="D664" t="s">
        <v>28</v>
      </c>
      <c r="E664" t="s">
        <v>29</v>
      </c>
      <c r="F664" t="s">
        <v>20</v>
      </c>
      <c r="G664" t="s">
        <v>21</v>
      </c>
      <c r="H664" t="s">
        <v>269</v>
      </c>
      <c r="I664">
        <v>18.732621000000002</v>
      </c>
      <c r="J664">
        <v>0.273949</v>
      </c>
      <c r="K664" t="s">
        <v>37</v>
      </c>
      <c r="L664">
        <v>633</v>
      </c>
      <c r="M664">
        <v>529</v>
      </c>
      <c r="N664">
        <v>1162</v>
      </c>
      <c r="O664" t="s">
        <v>41</v>
      </c>
      <c r="P664">
        <v>44052</v>
      </c>
      <c r="Q664">
        <v>0</v>
      </c>
    </row>
    <row r="665" spans="1:17" x14ac:dyDescent="0.3">
      <c r="A665">
        <v>1674</v>
      </c>
      <c r="D665" t="s">
        <v>28</v>
      </c>
      <c r="E665" t="s">
        <v>29</v>
      </c>
      <c r="F665" t="s">
        <v>20</v>
      </c>
      <c r="G665" t="s">
        <v>21</v>
      </c>
      <c r="H665" t="s">
        <v>269</v>
      </c>
      <c r="I665">
        <v>17.950565999999998</v>
      </c>
      <c r="J665">
        <v>0.294653</v>
      </c>
      <c r="K665" t="s">
        <v>37</v>
      </c>
      <c r="L665">
        <v>380</v>
      </c>
      <c r="M665">
        <v>340</v>
      </c>
      <c r="N665">
        <v>720</v>
      </c>
      <c r="O665" t="s">
        <v>41</v>
      </c>
      <c r="P665">
        <v>44052</v>
      </c>
      <c r="Q665">
        <v>0</v>
      </c>
    </row>
    <row r="666" spans="1:17" x14ac:dyDescent="0.3">
      <c r="A666">
        <v>1675</v>
      </c>
      <c r="D666" t="s">
        <v>28</v>
      </c>
      <c r="E666" t="s">
        <v>29</v>
      </c>
      <c r="F666" t="s">
        <v>20</v>
      </c>
      <c r="G666" t="s">
        <v>21</v>
      </c>
      <c r="H666" t="s">
        <v>22</v>
      </c>
      <c r="I666">
        <v>15.510046000000001</v>
      </c>
      <c r="J666">
        <v>2.4706830000000002</v>
      </c>
      <c r="K666" t="s">
        <v>37</v>
      </c>
      <c r="L666">
        <v>190</v>
      </c>
      <c r="M666">
        <v>260</v>
      </c>
      <c r="N666">
        <v>450</v>
      </c>
      <c r="O666" t="s">
        <v>41</v>
      </c>
      <c r="P666">
        <v>41749</v>
      </c>
      <c r="Q666">
        <v>0</v>
      </c>
    </row>
    <row r="667" spans="1:17" x14ac:dyDescent="0.3">
      <c r="A667">
        <v>1676</v>
      </c>
      <c r="D667" t="s">
        <v>28</v>
      </c>
      <c r="E667" t="s">
        <v>29</v>
      </c>
      <c r="F667" t="s">
        <v>20</v>
      </c>
      <c r="G667" t="s">
        <v>21</v>
      </c>
      <c r="H667" t="s">
        <v>22</v>
      </c>
      <c r="I667">
        <v>16.2</v>
      </c>
      <c r="J667">
        <v>4.58</v>
      </c>
      <c r="K667" t="s">
        <v>37</v>
      </c>
      <c r="L667">
        <v>421</v>
      </c>
      <c r="M667">
        <v>514</v>
      </c>
      <c r="N667">
        <v>935</v>
      </c>
      <c r="O667" t="s">
        <v>32</v>
      </c>
      <c r="P667">
        <v>41914</v>
      </c>
      <c r="Q667">
        <v>0</v>
      </c>
    </row>
    <row r="668" spans="1:17" x14ac:dyDescent="0.3">
      <c r="A668">
        <v>1677</v>
      </c>
      <c r="D668" t="s">
        <v>18</v>
      </c>
      <c r="E668" t="s">
        <v>181</v>
      </c>
      <c r="F668" t="s">
        <v>30</v>
      </c>
      <c r="G668" t="s">
        <v>21</v>
      </c>
      <c r="H668" t="s">
        <v>257</v>
      </c>
      <c r="I668">
        <v>14.307024999999999</v>
      </c>
      <c r="J668">
        <v>4.1167000000000002E-2</v>
      </c>
      <c r="K668" t="s">
        <v>23</v>
      </c>
      <c r="L668">
        <v>75460</v>
      </c>
      <c r="M668">
        <v>78540</v>
      </c>
      <c r="N668">
        <v>154000</v>
      </c>
      <c r="O668" t="s">
        <v>31</v>
      </c>
      <c r="P668">
        <v>32253.040000000001</v>
      </c>
      <c r="Q668">
        <v>25802.43</v>
      </c>
    </row>
    <row r="669" spans="1:17" x14ac:dyDescent="0.3">
      <c r="A669">
        <v>1678</v>
      </c>
      <c r="B669">
        <v>68</v>
      </c>
      <c r="C669" t="s">
        <v>48</v>
      </c>
      <c r="D669" t="s">
        <v>28</v>
      </c>
      <c r="E669" t="s">
        <v>29</v>
      </c>
      <c r="F669" t="s">
        <v>45</v>
      </c>
      <c r="G669" t="s">
        <v>43</v>
      </c>
      <c r="H669" t="s">
        <v>54</v>
      </c>
      <c r="I669">
        <v>33.264173</v>
      </c>
      <c r="J669">
        <v>35.211266999999999</v>
      </c>
      <c r="K669" t="s">
        <v>37</v>
      </c>
      <c r="L669">
        <v>1800</v>
      </c>
      <c r="M669">
        <v>1200</v>
      </c>
      <c r="N669">
        <v>3000</v>
      </c>
      <c r="O669" t="s">
        <v>26</v>
      </c>
      <c r="P669">
        <v>6000</v>
      </c>
      <c r="Q669">
        <v>6000</v>
      </c>
    </row>
    <row r="670" spans="1:17" x14ac:dyDescent="0.3">
      <c r="A670">
        <v>1679</v>
      </c>
      <c r="B670">
        <v>20</v>
      </c>
      <c r="C670" t="s">
        <v>48</v>
      </c>
      <c r="D670" t="s">
        <v>28</v>
      </c>
      <c r="E670" t="s">
        <v>29</v>
      </c>
      <c r="F670" t="s">
        <v>30</v>
      </c>
      <c r="G670" t="s">
        <v>43</v>
      </c>
      <c r="H670" t="s">
        <v>80</v>
      </c>
      <c r="I670">
        <v>33.082135000000001</v>
      </c>
      <c r="J670">
        <v>35.421242999999997</v>
      </c>
      <c r="K670" t="s">
        <v>23</v>
      </c>
      <c r="L670">
        <v>1300</v>
      </c>
      <c r="M670">
        <v>1200</v>
      </c>
      <c r="N670">
        <v>2500</v>
      </c>
      <c r="O670" t="s">
        <v>24</v>
      </c>
      <c r="P670">
        <v>8000</v>
      </c>
      <c r="Q670">
        <v>8000</v>
      </c>
    </row>
    <row r="671" spans="1:17" x14ac:dyDescent="0.3">
      <c r="A671">
        <v>1680</v>
      </c>
      <c r="B671">
        <v>135</v>
      </c>
      <c r="C671" t="s">
        <v>17</v>
      </c>
      <c r="D671" t="s">
        <v>28</v>
      </c>
      <c r="E671" t="s">
        <v>29</v>
      </c>
      <c r="F671" t="s">
        <v>30</v>
      </c>
      <c r="G671" t="s">
        <v>43</v>
      </c>
      <c r="H671" t="s">
        <v>49</v>
      </c>
      <c r="I671">
        <v>33.243079999999999</v>
      </c>
      <c r="J671">
        <v>35.490054999999998</v>
      </c>
      <c r="K671" t="s">
        <v>37</v>
      </c>
      <c r="L671">
        <v>1200</v>
      </c>
      <c r="M671">
        <v>1050</v>
      </c>
      <c r="N671">
        <v>2250</v>
      </c>
      <c r="O671" t="s">
        <v>24</v>
      </c>
      <c r="P671">
        <v>12500</v>
      </c>
      <c r="Q671">
        <v>12500</v>
      </c>
    </row>
    <row r="672" spans="1:17" x14ac:dyDescent="0.3">
      <c r="A672">
        <v>1681</v>
      </c>
      <c r="B672">
        <v>232</v>
      </c>
      <c r="C672" t="s">
        <v>25</v>
      </c>
      <c r="D672" t="s">
        <v>28</v>
      </c>
      <c r="E672" t="s">
        <v>29</v>
      </c>
      <c r="F672" t="s">
        <v>30</v>
      </c>
      <c r="G672" t="s">
        <v>43</v>
      </c>
      <c r="H672" t="s">
        <v>81</v>
      </c>
      <c r="I672">
        <v>33.178851000000002</v>
      </c>
      <c r="J672">
        <v>35.469143000000003</v>
      </c>
      <c r="K672" t="s">
        <v>37</v>
      </c>
      <c r="L672">
        <v>2200</v>
      </c>
      <c r="M672">
        <v>2600</v>
      </c>
      <c r="N672">
        <v>4800</v>
      </c>
      <c r="O672" t="s">
        <v>24</v>
      </c>
      <c r="P672">
        <v>15000</v>
      </c>
      <c r="Q672">
        <v>15000</v>
      </c>
    </row>
    <row r="673" spans="1:17" x14ac:dyDescent="0.3">
      <c r="A673">
        <v>1682</v>
      </c>
      <c r="B673">
        <v>75</v>
      </c>
      <c r="C673" t="s">
        <v>48</v>
      </c>
      <c r="D673" t="s">
        <v>55</v>
      </c>
      <c r="E673" t="s">
        <v>34</v>
      </c>
      <c r="F673" t="s">
        <v>45</v>
      </c>
      <c r="G673" t="s">
        <v>43</v>
      </c>
      <c r="H673" t="s">
        <v>109</v>
      </c>
      <c r="I673">
        <v>33.264173</v>
      </c>
      <c r="J673">
        <v>35.211266999999999</v>
      </c>
      <c r="K673" t="s">
        <v>37</v>
      </c>
      <c r="L673">
        <v>25</v>
      </c>
      <c r="M673">
        <v>20</v>
      </c>
      <c r="N673">
        <v>45</v>
      </c>
      <c r="O673" t="s">
        <v>35</v>
      </c>
      <c r="P673">
        <v>5560</v>
      </c>
      <c r="Q673">
        <v>5560</v>
      </c>
    </row>
    <row r="674" spans="1:17" x14ac:dyDescent="0.3">
      <c r="A674">
        <v>1685</v>
      </c>
      <c r="B674">
        <v>56</v>
      </c>
      <c r="C674" t="s">
        <v>48</v>
      </c>
      <c r="D674" t="s">
        <v>55</v>
      </c>
      <c r="E674" t="s">
        <v>34</v>
      </c>
      <c r="F674" t="s">
        <v>45</v>
      </c>
      <c r="G674" t="s">
        <v>43</v>
      </c>
      <c r="H674" t="s">
        <v>78</v>
      </c>
      <c r="I674">
        <v>33.35866</v>
      </c>
      <c r="J674">
        <v>35.576369</v>
      </c>
      <c r="K674" t="s">
        <v>37</v>
      </c>
      <c r="L674">
        <v>2500</v>
      </c>
      <c r="M674">
        <v>2500</v>
      </c>
      <c r="N674">
        <v>5000</v>
      </c>
      <c r="O674" t="s">
        <v>32</v>
      </c>
      <c r="P674">
        <v>4760</v>
      </c>
      <c r="Q674">
        <v>4760</v>
      </c>
    </row>
    <row r="675" spans="1:17" x14ac:dyDescent="0.3">
      <c r="A675">
        <v>1686</v>
      </c>
      <c r="B675">
        <v>258</v>
      </c>
      <c r="C675" t="s">
        <v>25</v>
      </c>
      <c r="D675" t="s">
        <v>28</v>
      </c>
      <c r="E675" t="s">
        <v>29</v>
      </c>
      <c r="F675" t="s">
        <v>30</v>
      </c>
      <c r="G675" t="s">
        <v>43</v>
      </c>
      <c r="H675" t="s">
        <v>56</v>
      </c>
      <c r="I675">
        <v>33.349831999999999</v>
      </c>
      <c r="J675">
        <v>35.748932000000003</v>
      </c>
      <c r="K675" t="s">
        <v>23</v>
      </c>
      <c r="L675">
        <v>40</v>
      </c>
      <c r="M675">
        <v>0</v>
      </c>
      <c r="N675">
        <v>40</v>
      </c>
      <c r="O675" t="s">
        <v>51</v>
      </c>
      <c r="P675">
        <v>19710</v>
      </c>
      <c r="Q675">
        <v>19710</v>
      </c>
    </row>
    <row r="676" spans="1:17" x14ac:dyDescent="0.3">
      <c r="A676">
        <v>1687</v>
      </c>
      <c r="B676">
        <v>102</v>
      </c>
      <c r="C676" t="s">
        <v>17</v>
      </c>
      <c r="D676" t="s">
        <v>28</v>
      </c>
      <c r="E676" t="s">
        <v>29</v>
      </c>
      <c r="F676" t="s">
        <v>30</v>
      </c>
      <c r="G676" t="s">
        <v>43</v>
      </c>
      <c r="I676">
        <v>35.421734000000001</v>
      </c>
      <c r="J676">
        <v>33.159987000000001</v>
      </c>
      <c r="K676" t="s">
        <v>37</v>
      </c>
      <c r="L676">
        <v>125</v>
      </c>
      <c r="M676">
        <v>125</v>
      </c>
      <c r="N676">
        <v>250</v>
      </c>
      <c r="O676" t="s">
        <v>24</v>
      </c>
      <c r="P676">
        <v>22100</v>
      </c>
      <c r="Q676">
        <v>22100</v>
      </c>
    </row>
    <row r="677" spans="1:17" x14ac:dyDescent="0.3">
      <c r="A677">
        <v>1689</v>
      </c>
      <c r="B677">
        <v>267</v>
      </c>
      <c r="C677" t="s">
        <v>25</v>
      </c>
      <c r="D677" t="s">
        <v>39</v>
      </c>
      <c r="E677" t="s">
        <v>29</v>
      </c>
      <c r="F677" t="s">
        <v>45</v>
      </c>
      <c r="G677" t="s">
        <v>142</v>
      </c>
      <c r="I677">
        <v>5.7607220000000003</v>
      </c>
      <c r="J677">
        <v>31.756509999999999</v>
      </c>
      <c r="K677" t="s">
        <v>23</v>
      </c>
      <c r="L677">
        <v>234</v>
      </c>
      <c r="M677">
        <v>31</v>
      </c>
      <c r="N677">
        <v>265</v>
      </c>
      <c r="O677" t="s">
        <v>51</v>
      </c>
      <c r="P677">
        <v>49823.97</v>
      </c>
      <c r="Q677">
        <v>39859.18</v>
      </c>
    </row>
    <row r="678" spans="1:17" x14ac:dyDescent="0.3">
      <c r="A678">
        <v>1690</v>
      </c>
      <c r="B678">
        <v>162</v>
      </c>
      <c r="C678" t="s">
        <v>17</v>
      </c>
      <c r="D678" t="s">
        <v>39</v>
      </c>
      <c r="E678" t="s">
        <v>29</v>
      </c>
      <c r="F678" t="s">
        <v>45</v>
      </c>
      <c r="G678" t="s">
        <v>142</v>
      </c>
      <c r="H678" t="s">
        <v>153</v>
      </c>
      <c r="I678">
        <v>6.2047220000000003</v>
      </c>
      <c r="J678">
        <v>31.555555999999999</v>
      </c>
      <c r="K678" t="s">
        <v>23</v>
      </c>
      <c r="L678">
        <v>18</v>
      </c>
      <c r="M678">
        <v>13</v>
      </c>
      <c r="N678">
        <v>31</v>
      </c>
      <c r="O678" t="s">
        <v>40</v>
      </c>
      <c r="P678">
        <v>48626.26</v>
      </c>
      <c r="Q678">
        <v>48626.26</v>
      </c>
    </row>
    <row r="679" spans="1:17" x14ac:dyDescent="0.3">
      <c r="A679">
        <v>1691</v>
      </c>
      <c r="B679">
        <v>297</v>
      </c>
      <c r="C679" t="s">
        <v>25</v>
      </c>
      <c r="D679" t="s">
        <v>39</v>
      </c>
      <c r="E679" t="s">
        <v>29</v>
      </c>
      <c r="F679" t="s">
        <v>45</v>
      </c>
      <c r="G679" t="s">
        <v>142</v>
      </c>
      <c r="I679">
        <v>4.8494650000000004</v>
      </c>
      <c r="J679">
        <v>31.598452999999999</v>
      </c>
      <c r="K679" t="s">
        <v>23</v>
      </c>
      <c r="L679">
        <v>203493</v>
      </c>
      <c r="M679">
        <v>164943</v>
      </c>
      <c r="N679">
        <v>368436</v>
      </c>
      <c r="O679" t="s">
        <v>40</v>
      </c>
      <c r="P679">
        <v>49837.33</v>
      </c>
      <c r="Q679">
        <v>39869.86</v>
      </c>
    </row>
    <row r="680" spans="1:17" x14ac:dyDescent="0.3">
      <c r="A680">
        <v>1692</v>
      </c>
      <c r="D680" t="s">
        <v>28</v>
      </c>
      <c r="E680" t="s">
        <v>29</v>
      </c>
      <c r="F680" t="s">
        <v>45</v>
      </c>
      <c r="G680" t="s">
        <v>142</v>
      </c>
      <c r="H680" t="s">
        <v>149</v>
      </c>
      <c r="I680">
        <v>9.9803270000000008</v>
      </c>
      <c r="J680">
        <v>32.046990000000001</v>
      </c>
      <c r="K680" t="s">
        <v>23</v>
      </c>
      <c r="L680">
        <v>528</v>
      </c>
      <c r="M680">
        <v>502</v>
      </c>
      <c r="N680">
        <v>1030</v>
      </c>
      <c r="O680" t="s">
        <v>32</v>
      </c>
      <c r="P680">
        <v>49514.52</v>
      </c>
      <c r="Q680">
        <v>39611.620000000003</v>
      </c>
    </row>
    <row r="681" spans="1:17" x14ac:dyDescent="0.3">
      <c r="A681">
        <v>1693</v>
      </c>
      <c r="B681">
        <v>228</v>
      </c>
      <c r="C681" t="s">
        <v>25</v>
      </c>
      <c r="D681" t="s">
        <v>28</v>
      </c>
      <c r="E681" t="s">
        <v>29</v>
      </c>
      <c r="F681" t="s">
        <v>45</v>
      </c>
      <c r="G681" t="s">
        <v>142</v>
      </c>
      <c r="H681" t="s">
        <v>154</v>
      </c>
      <c r="I681">
        <v>9.2252620000000007</v>
      </c>
      <c r="J681">
        <v>29.170672</v>
      </c>
      <c r="K681" t="s">
        <v>23</v>
      </c>
      <c r="L681">
        <v>273</v>
      </c>
      <c r="M681">
        <v>284</v>
      </c>
      <c r="N681">
        <v>557</v>
      </c>
      <c r="O681" t="s">
        <v>32</v>
      </c>
      <c r="P681">
        <v>49992.5</v>
      </c>
      <c r="Q681">
        <v>39994</v>
      </c>
    </row>
    <row r="682" spans="1:17" x14ac:dyDescent="0.3">
      <c r="A682">
        <v>1694</v>
      </c>
      <c r="B682">
        <v>184</v>
      </c>
      <c r="C682" t="s">
        <v>25</v>
      </c>
      <c r="D682" t="s">
        <v>39</v>
      </c>
      <c r="E682" t="s">
        <v>29</v>
      </c>
      <c r="F682" t="s">
        <v>45</v>
      </c>
      <c r="G682" t="s">
        <v>142</v>
      </c>
      <c r="H682" t="s">
        <v>145</v>
      </c>
      <c r="I682">
        <v>6.56</v>
      </c>
      <c r="J682">
        <v>30.51</v>
      </c>
      <c r="K682" t="s">
        <v>23</v>
      </c>
      <c r="L682">
        <v>224</v>
      </c>
      <c r="M682">
        <v>26</v>
      </c>
      <c r="N682">
        <v>250</v>
      </c>
      <c r="O682" t="s">
        <v>35</v>
      </c>
      <c r="P682">
        <v>49874.87</v>
      </c>
      <c r="Q682">
        <v>39899.9</v>
      </c>
    </row>
    <row r="683" spans="1:17" x14ac:dyDescent="0.3">
      <c r="A683">
        <v>1695</v>
      </c>
      <c r="B683">
        <v>128</v>
      </c>
      <c r="C683" t="s">
        <v>17</v>
      </c>
      <c r="D683" t="s">
        <v>28</v>
      </c>
      <c r="E683" t="s">
        <v>29</v>
      </c>
      <c r="F683" t="s">
        <v>45</v>
      </c>
      <c r="G683" t="s">
        <v>142</v>
      </c>
      <c r="H683" t="s">
        <v>144</v>
      </c>
      <c r="I683">
        <v>8.9450280000000006</v>
      </c>
      <c r="J683">
        <v>26.376111000000002</v>
      </c>
      <c r="K683" t="s">
        <v>23</v>
      </c>
      <c r="L683">
        <v>300</v>
      </c>
      <c r="M683">
        <v>200</v>
      </c>
      <c r="N683">
        <v>500</v>
      </c>
      <c r="O683" t="s">
        <v>32</v>
      </c>
      <c r="P683">
        <v>49995.17</v>
      </c>
      <c r="Q683">
        <v>49995.17</v>
      </c>
    </row>
    <row r="684" spans="1:17" x14ac:dyDescent="0.3">
      <c r="A684">
        <v>1696</v>
      </c>
      <c r="B684">
        <v>174</v>
      </c>
      <c r="C684" t="s">
        <v>17</v>
      </c>
      <c r="D684" t="s">
        <v>28</v>
      </c>
      <c r="E684" t="s">
        <v>29</v>
      </c>
      <c r="F684" t="s">
        <v>45</v>
      </c>
      <c r="G684" t="s">
        <v>142</v>
      </c>
      <c r="H684" t="s">
        <v>145</v>
      </c>
      <c r="I684">
        <v>6.6784030000000003</v>
      </c>
      <c r="J684">
        <v>30.415742999999999</v>
      </c>
      <c r="K684" t="s">
        <v>23</v>
      </c>
      <c r="L684">
        <v>0</v>
      </c>
      <c r="M684">
        <v>24196</v>
      </c>
      <c r="N684">
        <v>24196</v>
      </c>
      <c r="O684" t="s">
        <v>150</v>
      </c>
      <c r="P684">
        <v>49914</v>
      </c>
      <c r="Q684">
        <v>49914</v>
      </c>
    </row>
    <row r="685" spans="1:17" x14ac:dyDescent="0.3">
      <c r="A685">
        <v>1697</v>
      </c>
      <c r="B685">
        <v>320</v>
      </c>
      <c r="C685" t="s">
        <v>25</v>
      </c>
      <c r="D685" t="s">
        <v>28</v>
      </c>
      <c r="E685" t="s">
        <v>29</v>
      </c>
      <c r="F685" t="s">
        <v>45</v>
      </c>
      <c r="G685" t="s">
        <v>142</v>
      </c>
      <c r="H685" t="s">
        <v>143</v>
      </c>
      <c r="I685">
        <v>7.3461109999999996</v>
      </c>
      <c r="J685">
        <v>28.509499999999999</v>
      </c>
      <c r="K685" t="s">
        <v>23</v>
      </c>
      <c r="L685">
        <v>632</v>
      </c>
      <c r="M685">
        <v>324</v>
      </c>
      <c r="N685">
        <v>956</v>
      </c>
      <c r="O685" t="s">
        <v>32</v>
      </c>
      <c r="P685">
        <v>49408.38</v>
      </c>
      <c r="Q685">
        <v>39526.699999999997</v>
      </c>
    </row>
    <row r="686" spans="1:17" x14ac:dyDescent="0.3">
      <c r="A686">
        <v>1698</v>
      </c>
      <c r="B686">
        <v>199</v>
      </c>
      <c r="C686" t="s">
        <v>25</v>
      </c>
      <c r="D686" t="s">
        <v>28</v>
      </c>
      <c r="E686" t="s">
        <v>29</v>
      </c>
      <c r="F686" t="s">
        <v>30</v>
      </c>
      <c r="G686" t="s">
        <v>43</v>
      </c>
      <c r="I686">
        <v>35.397289000000001</v>
      </c>
      <c r="J686">
        <v>33.205734</v>
      </c>
      <c r="K686" t="s">
        <v>37</v>
      </c>
      <c r="L686">
        <v>1300</v>
      </c>
      <c r="M686">
        <v>1400</v>
      </c>
      <c r="N686">
        <v>2700</v>
      </c>
      <c r="O686" t="s">
        <v>24</v>
      </c>
      <c r="P686">
        <v>17970</v>
      </c>
      <c r="Q686">
        <v>17970</v>
      </c>
    </row>
    <row r="687" spans="1:17" x14ac:dyDescent="0.3">
      <c r="A687">
        <v>1699</v>
      </c>
      <c r="D687" t="s">
        <v>55</v>
      </c>
      <c r="E687" t="s">
        <v>34</v>
      </c>
      <c r="F687" t="s">
        <v>30</v>
      </c>
      <c r="G687" t="s">
        <v>43</v>
      </c>
      <c r="H687" t="s">
        <v>109</v>
      </c>
      <c r="I687">
        <v>33.264173</v>
      </c>
      <c r="J687">
        <v>35.211266999999999</v>
      </c>
      <c r="K687" t="s">
        <v>37</v>
      </c>
      <c r="L687">
        <v>3868</v>
      </c>
      <c r="M687">
        <v>4549</v>
      </c>
      <c r="N687">
        <v>8417</v>
      </c>
      <c r="O687" t="s">
        <v>32</v>
      </c>
      <c r="P687">
        <v>10000</v>
      </c>
      <c r="Q687">
        <v>5000</v>
      </c>
    </row>
    <row r="688" spans="1:17" x14ac:dyDescent="0.3">
      <c r="A688">
        <v>1700</v>
      </c>
      <c r="B688">
        <v>182</v>
      </c>
      <c r="C688" t="s">
        <v>25</v>
      </c>
      <c r="D688" t="s">
        <v>18</v>
      </c>
      <c r="E688" t="s">
        <v>34</v>
      </c>
      <c r="F688" t="s">
        <v>45</v>
      </c>
      <c r="G688" t="s">
        <v>43</v>
      </c>
      <c r="I688">
        <v>35.657398000000001</v>
      </c>
      <c r="J688">
        <v>33.392809999999997</v>
      </c>
      <c r="K688" t="s">
        <v>37</v>
      </c>
      <c r="L688">
        <v>0</v>
      </c>
      <c r="M688">
        <v>32</v>
      </c>
      <c r="N688">
        <v>32</v>
      </c>
      <c r="O688" t="s">
        <v>26</v>
      </c>
      <c r="P688">
        <v>3925</v>
      </c>
      <c r="Q688">
        <v>3925</v>
      </c>
    </row>
    <row r="689" spans="1:17" x14ac:dyDescent="0.3">
      <c r="A689">
        <v>1701</v>
      </c>
      <c r="D689" t="s">
        <v>55</v>
      </c>
      <c r="E689" t="s">
        <v>34</v>
      </c>
      <c r="F689" t="s">
        <v>45</v>
      </c>
      <c r="G689" t="s">
        <v>43</v>
      </c>
      <c r="H689" t="s">
        <v>54</v>
      </c>
      <c r="I689">
        <v>33.264173</v>
      </c>
      <c r="J689">
        <v>35.211266999999999</v>
      </c>
      <c r="K689" t="s">
        <v>37</v>
      </c>
      <c r="L689">
        <v>0</v>
      </c>
      <c r="M689">
        <v>30</v>
      </c>
      <c r="N689">
        <v>30</v>
      </c>
      <c r="O689" t="s">
        <v>26</v>
      </c>
      <c r="P689">
        <v>9850</v>
      </c>
      <c r="Q689">
        <v>4925</v>
      </c>
    </row>
    <row r="690" spans="1:17" x14ac:dyDescent="0.3">
      <c r="A690">
        <v>1702</v>
      </c>
      <c r="D690" t="s">
        <v>28</v>
      </c>
      <c r="E690" t="s">
        <v>29</v>
      </c>
      <c r="F690" t="s">
        <v>30</v>
      </c>
      <c r="G690" t="s">
        <v>43</v>
      </c>
      <c r="H690" t="s">
        <v>100</v>
      </c>
      <c r="I690">
        <v>33.109009</v>
      </c>
      <c r="J690">
        <v>35.130406999999998</v>
      </c>
      <c r="K690" t="s">
        <v>37</v>
      </c>
      <c r="L690">
        <v>2400</v>
      </c>
      <c r="M690">
        <v>2400</v>
      </c>
      <c r="N690">
        <v>4800</v>
      </c>
      <c r="O690" t="s">
        <v>24</v>
      </c>
      <c r="P690">
        <v>9850</v>
      </c>
      <c r="Q690">
        <v>4925</v>
      </c>
    </row>
    <row r="691" spans="1:17" x14ac:dyDescent="0.3">
      <c r="A691">
        <v>1703</v>
      </c>
      <c r="B691">
        <v>220</v>
      </c>
      <c r="C691" t="s">
        <v>25</v>
      </c>
      <c r="D691" t="s">
        <v>28</v>
      </c>
      <c r="E691" t="s">
        <v>29</v>
      </c>
      <c r="F691" t="s">
        <v>30</v>
      </c>
      <c r="G691" t="s">
        <v>43</v>
      </c>
      <c r="H691" t="s">
        <v>86</v>
      </c>
      <c r="I691">
        <v>33.229801000000002</v>
      </c>
      <c r="J691">
        <v>35.487234999999998</v>
      </c>
      <c r="K691" t="s">
        <v>37</v>
      </c>
      <c r="L691">
        <v>300</v>
      </c>
      <c r="M691">
        <v>300</v>
      </c>
      <c r="N691">
        <v>600</v>
      </c>
      <c r="O691" t="s">
        <v>24</v>
      </c>
      <c r="P691">
        <v>13035</v>
      </c>
      <c r="Q691">
        <v>13035</v>
      </c>
    </row>
    <row r="692" spans="1:17" x14ac:dyDescent="0.3">
      <c r="A692">
        <v>1704</v>
      </c>
      <c r="B692">
        <v>160</v>
      </c>
      <c r="C692" t="s">
        <v>17</v>
      </c>
      <c r="D692" t="s">
        <v>28</v>
      </c>
      <c r="E692" t="s">
        <v>29</v>
      </c>
      <c r="F692" t="s">
        <v>30</v>
      </c>
      <c r="G692" t="s">
        <v>43</v>
      </c>
      <c r="I692">
        <v>35.328347000000001</v>
      </c>
      <c r="J692">
        <v>33.186920999999998</v>
      </c>
      <c r="K692" t="s">
        <v>37</v>
      </c>
      <c r="L692">
        <v>72</v>
      </c>
      <c r="M692">
        <v>61</v>
      </c>
      <c r="N692">
        <v>133</v>
      </c>
      <c r="O692" t="s">
        <v>32</v>
      </c>
      <c r="P692">
        <v>16970</v>
      </c>
      <c r="Q692">
        <v>16970</v>
      </c>
    </row>
    <row r="693" spans="1:17" x14ac:dyDescent="0.3">
      <c r="A693">
        <v>1705</v>
      </c>
      <c r="B693">
        <v>26</v>
      </c>
      <c r="C693" t="s">
        <v>48</v>
      </c>
      <c r="D693" t="s">
        <v>28</v>
      </c>
      <c r="E693" t="s">
        <v>29</v>
      </c>
      <c r="F693" t="s">
        <v>30</v>
      </c>
      <c r="G693" t="s">
        <v>43</v>
      </c>
      <c r="I693">
        <v>35.441896</v>
      </c>
      <c r="J693">
        <v>33.252648999999998</v>
      </c>
      <c r="K693" t="s">
        <v>37</v>
      </c>
      <c r="L693">
        <v>1100</v>
      </c>
      <c r="M693">
        <v>1100</v>
      </c>
      <c r="N693">
        <v>2200</v>
      </c>
      <c r="O693" t="s">
        <v>24</v>
      </c>
      <c r="P693">
        <v>11675</v>
      </c>
      <c r="Q693">
        <v>11675</v>
      </c>
    </row>
    <row r="694" spans="1:17" x14ac:dyDescent="0.3">
      <c r="A694">
        <v>1706</v>
      </c>
      <c r="B694">
        <v>180</v>
      </c>
      <c r="C694" t="s">
        <v>17</v>
      </c>
      <c r="D694" t="s">
        <v>39</v>
      </c>
      <c r="E694" t="s">
        <v>29</v>
      </c>
      <c r="F694" t="s">
        <v>45</v>
      </c>
      <c r="G694" t="s">
        <v>367</v>
      </c>
      <c r="H694" t="s">
        <v>369</v>
      </c>
      <c r="I694">
        <v>6.53477</v>
      </c>
      <c r="J694">
        <v>21.994738999999999</v>
      </c>
      <c r="K694" t="s">
        <v>23</v>
      </c>
      <c r="L694">
        <v>25290</v>
      </c>
      <c r="M694">
        <v>25550</v>
      </c>
      <c r="N694">
        <v>50840</v>
      </c>
      <c r="O694" t="s">
        <v>40</v>
      </c>
      <c r="P694">
        <v>38955.32</v>
      </c>
      <c r="Q694">
        <v>31164.26</v>
      </c>
    </row>
    <row r="695" spans="1:17" x14ac:dyDescent="0.3">
      <c r="A695">
        <v>1707</v>
      </c>
      <c r="B695">
        <v>177</v>
      </c>
      <c r="C695" t="s">
        <v>17</v>
      </c>
      <c r="D695" t="s">
        <v>55</v>
      </c>
      <c r="E695" t="s">
        <v>29</v>
      </c>
      <c r="F695" t="s">
        <v>45</v>
      </c>
      <c r="G695" t="s">
        <v>367</v>
      </c>
      <c r="H695" t="s">
        <v>368</v>
      </c>
      <c r="I695">
        <v>5.7652780000000003</v>
      </c>
      <c r="J695">
        <v>20.674167000000001</v>
      </c>
      <c r="K695" t="s">
        <v>23</v>
      </c>
      <c r="L695">
        <v>0</v>
      </c>
      <c r="M695">
        <v>65000</v>
      </c>
      <c r="N695">
        <v>65000</v>
      </c>
      <c r="O695" t="s">
        <v>26</v>
      </c>
      <c r="P695">
        <v>25851.88</v>
      </c>
      <c r="Q695">
        <v>25851.88</v>
      </c>
    </row>
    <row r="696" spans="1:17" x14ac:dyDescent="0.3">
      <c r="A696">
        <v>1708</v>
      </c>
      <c r="B696">
        <v>127</v>
      </c>
      <c r="C696" t="s">
        <v>17</v>
      </c>
      <c r="D696" t="s">
        <v>28</v>
      </c>
      <c r="E696" t="s">
        <v>29</v>
      </c>
      <c r="F696" t="s">
        <v>45</v>
      </c>
      <c r="G696" t="s">
        <v>367</v>
      </c>
      <c r="H696" t="s">
        <v>369</v>
      </c>
      <c r="I696">
        <v>6.53477</v>
      </c>
      <c r="J696">
        <v>21.994738999999999</v>
      </c>
      <c r="K696" t="s">
        <v>23</v>
      </c>
      <c r="L696">
        <v>11000</v>
      </c>
      <c r="M696">
        <v>13500</v>
      </c>
      <c r="N696">
        <v>24500</v>
      </c>
      <c r="O696" t="s">
        <v>24</v>
      </c>
      <c r="P696">
        <v>25156.39</v>
      </c>
      <c r="Q696">
        <v>25156.39</v>
      </c>
    </row>
    <row r="697" spans="1:17" x14ac:dyDescent="0.3">
      <c r="A697">
        <v>1709</v>
      </c>
      <c r="B697">
        <v>216</v>
      </c>
      <c r="C697" t="s">
        <v>25</v>
      </c>
      <c r="D697" t="s">
        <v>28</v>
      </c>
      <c r="E697" t="s">
        <v>29</v>
      </c>
      <c r="F697" t="s">
        <v>45</v>
      </c>
      <c r="G697" t="s">
        <v>367</v>
      </c>
      <c r="H697" t="s">
        <v>369</v>
      </c>
      <c r="I697">
        <v>6.53477</v>
      </c>
      <c r="J697">
        <v>21.994738999999999</v>
      </c>
      <c r="K697" t="s">
        <v>23</v>
      </c>
      <c r="L697">
        <v>0</v>
      </c>
      <c r="M697">
        <v>28000</v>
      </c>
      <c r="N697">
        <v>28000</v>
      </c>
      <c r="O697" t="s">
        <v>24</v>
      </c>
      <c r="P697">
        <v>14295.7</v>
      </c>
      <c r="Q697">
        <v>14295.7</v>
      </c>
    </row>
    <row r="698" spans="1:17" x14ac:dyDescent="0.3">
      <c r="A698">
        <v>1710</v>
      </c>
      <c r="B698">
        <v>475</v>
      </c>
      <c r="C698" t="s">
        <v>25</v>
      </c>
      <c r="D698" t="s">
        <v>28</v>
      </c>
      <c r="E698" t="s">
        <v>29</v>
      </c>
      <c r="F698" t="s">
        <v>45</v>
      </c>
      <c r="G698" t="s">
        <v>367</v>
      </c>
      <c r="H698" t="s">
        <v>370</v>
      </c>
      <c r="I698">
        <v>4.3946740000000002</v>
      </c>
      <c r="J698">
        <v>18.55819</v>
      </c>
      <c r="K698" t="s">
        <v>23</v>
      </c>
      <c r="O698" t="s">
        <v>32</v>
      </c>
      <c r="P698">
        <v>45281.14</v>
      </c>
      <c r="Q698">
        <v>45281.14</v>
      </c>
    </row>
    <row r="699" spans="1:17" x14ac:dyDescent="0.3">
      <c r="A699">
        <v>1711</v>
      </c>
      <c r="B699">
        <v>124</v>
      </c>
      <c r="C699" t="s">
        <v>17</v>
      </c>
      <c r="D699" t="s">
        <v>55</v>
      </c>
      <c r="E699" t="s">
        <v>29</v>
      </c>
      <c r="F699" t="s">
        <v>27</v>
      </c>
      <c r="G699" t="s">
        <v>367</v>
      </c>
      <c r="H699" t="s">
        <v>369</v>
      </c>
      <c r="I699">
        <v>6.53477</v>
      </c>
      <c r="J699">
        <v>21.994738999999999</v>
      </c>
      <c r="K699" t="s">
        <v>23</v>
      </c>
      <c r="L699">
        <v>1000</v>
      </c>
      <c r="M699">
        <v>3500</v>
      </c>
      <c r="N699">
        <v>4500</v>
      </c>
      <c r="O699" t="s">
        <v>26</v>
      </c>
      <c r="P699">
        <v>33848.5</v>
      </c>
      <c r="Q699">
        <v>33848.5</v>
      </c>
    </row>
    <row r="700" spans="1:17" x14ac:dyDescent="0.3">
      <c r="A700">
        <v>1712</v>
      </c>
      <c r="D700" t="s">
        <v>28</v>
      </c>
      <c r="E700" t="s">
        <v>29</v>
      </c>
      <c r="F700" t="s">
        <v>45</v>
      </c>
      <c r="G700" t="s">
        <v>367</v>
      </c>
      <c r="H700" t="s">
        <v>371</v>
      </c>
      <c r="I700">
        <v>6.4977270000000003</v>
      </c>
      <c r="J700">
        <v>17.449940000000002</v>
      </c>
      <c r="K700" t="s">
        <v>23</v>
      </c>
      <c r="L700">
        <v>0</v>
      </c>
      <c r="M700">
        <v>12000</v>
      </c>
      <c r="N700">
        <v>12000</v>
      </c>
      <c r="O700" t="s">
        <v>38</v>
      </c>
      <c r="P700">
        <v>36985.370000000003</v>
      </c>
      <c r="Q700">
        <v>14794.15</v>
      </c>
    </row>
    <row r="701" spans="1:17" x14ac:dyDescent="0.3">
      <c r="A701">
        <v>1713</v>
      </c>
      <c r="D701" t="s">
        <v>28</v>
      </c>
      <c r="E701" t="s">
        <v>29</v>
      </c>
      <c r="F701" t="s">
        <v>45</v>
      </c>
      <c r="G701" t="s">
        <v>367</v>
      </c>
      <c r="H701" t="s">
        <v>371</v>
      </c>
      <c r="I701">
        <v>6.4977270000000003</v>
      </c>
      <c r="J701">
        <v>17.449940000000002</v>
      </c>
      <c r="K701" t="s">
        <v>23</v>
      </c>
      <c r="O701" t="s">
        <v>24</v>
      </c>
      <c r="P701">
        <v>46063.79</v>
      </c>
      <c r="Q701">
        <v>18425.52</v>
      </c>
    </row>
    <row r="702" spans="1:17" x14ac:dyDescent="0.3">
      <c r="A702">
        <v>1714</v>
      </c>
      <c r="D702" t="s">
        <v>28</v>
      </c>
      <c r="E702" t="s">
        <v>29</v>
      </c>
      <c r="F702" t="s">
        <v>45</v>
      </c>
      <c r="G702" t="s">
        <v>367</v>
      </c>
      <c r="H702" t="s">
        <v>371</v>
      </c>
      <c r="I702">
        <v>6.4977270000000003</v>
      </c>
      <c r="J702">
        <v>17.449940000000002</v>
      </c>
      <c r="K702" t="s">
        <v>23</v>
      </c>
      <c r="O702" t="s">
        <v>32</v>
      </c>
      <c r="P702">
        <v>10279.73</v>
      </c>
      <c r="Q702">
        <v>4111.8900000000003</v>
      </c>
    </row>
    <row r="703" spans="1:17" x14ac:dyDescent="0.3">
      <c r="A703">
        <v>1715</v>
      </c>
      <c r="D703" t="s">
        <v>33</v>
      </c>
      <c r="E703" t="s">
        <v>19</v>
      </c>
      <c r="F703" t="s">
        <v>45</v>
      </c>
      <c r="G703" t="s">
        <v>367</v>
      </c>
      <c r="H703" t="s">
        <v>371</v>
      </c>
      <c r="I703">
        <v>6.4977270000000003</v>
      </c>
      <c r="J703">
        <v>17.449940000000002</v>
      </c>
      <c r="K703" t="s">
        <v>23</v>
      </c>
      <c r="O703" t="s">
        <v>24</v>
      </c>
      <c r="P703">
        <v>29470.959999999999</v>
      </c>
      <c r="Q703">
        <v>11788.39</v>
      </c>
    </row>
    <row r="704" spans="1:17" x14ac:dyDescent="0.3">
      <c r="A704">
        <v>1716</v>
      </c>
      <c r="B704">
        <v>394</v>
      </c>
      <c r="C704" t="s">
        <v>25</v>
      </c>
      <c r="D704" t="s">
        <v>28</v>
      </c>
      <c r="E704" t="s">
        <v>29</v>
      </c>
      <c r="F704" t="s">
        <v>45</v>
      </c>
      <c r="G704" t="s">
        <v>367</v>
      </c>
      <c r="I704">
        <v>5.3956</v>
      </c>
      <c r="J704">
        <v>26.491700000000002</v>
      </c>
      <c r="K704" t="s">
        <v>23</v>
      </c>
      <c r="L704">
        <v>0</v>
      </c>
      <c r="M704">
        <v>12422</v>
      </c>
      <c r="N704">
        <v>12422</v>
      </c>
      <c r="O704" t="s">
        <v>26</v>
      </c>
      <c r="P704">
        <v>47325.94</v>
      </c>
      <c r="Q704">
        <v>18930.38</v>
      </c>
    </row>
    <row r="705" spans="1:17" x14ac:dyDescent="0.3">
      <c r="A705">
        <v>1717</v>
      </c>
      <c r="D705" t="s">
        <v>28</v>
      </c>
      <c r="E705" t="s">
        <v>29</v>
      </c>
      <c r="F705" t="s">
        <v>45</v>
      </c>
      <c r="G705" t="s">
        <v>367</v>
      </c>
      <c r="I705">
        <v>5.3956</v>
      </c>
      <c r="J705">
        <v>26.491700000000002</v>
      </c>
      <c r="K705" t="s">
        <v>23</v>
      </c>
      <c r="L705">
        <v>19000</v>
      </c>
      <c r="M705">
        <v>22000</v>
      </c>
      <c r="N705">
        <v>41000</v>
      </c>
      <c r="O705" t="s">
        <v>35</v>
      </c>
      <c r="P705">
        <v>45444</v>
      </c>
      <c r="Q705">
        <v>18177.599999999999</v>
      </c>
    </row>
    <row r="706" spans="1:17" x14ac:dyDescent="0.3">
      <c r="A706">
        <v>1718</v>
      </c>
      <c r="B706">
        <v>404</v>
      </c>
      <c r="C706" t="s">
        <v>25</v>
      </c>
      <c r="D706" t="s">
        <v>39</v>
      </c>
      <c r="E706" t="s">
        <v>29</v>
      </c>
      <c r="F706" t="s">
        <v>45</v>
      </c>
      <c r="G706" t="s">
        <v>367</v>
      </c>
      <c r="I706">
        <v>5.3956</v>
      </c>
      <c r="J706">
        <v>26.491700000000002</v>
      </c>
      <c r="K706" t="s">
        <v>23</v>
      </c>
      <c r="L706">
        <v>20000</v>
      </c>
      <c r="M706">
        <v>25000</v>
      </c>
      <c r="N706">
        <v>45000</v>
      </c>
      <c r="O706" t="s">
        <v>31</v>
      </c>
      <c r="P706">
        <v>46321.51</v>
      </c>
      <c r="Q706">
        <v>18528.599999999999</v>
      </c>
    </row>
    <row r="707" spans="1:17" x14ac:dyDescent="0.3">
      <c r="A707">
        <v>1719</v>
      </c>
      <c r="B707">
        <v>77</v>
      </c>
      <c r="C707" t="s">
        <v>48</v>
      </c>
      <c r="D707" t="s">
        <v>28</v>
      </c>
      <c r="E707" t="s">
        <v>29</v>
      </c>
      <c r="F707" t="s">
        <v>45</v>
      </c>
      <c r="G707" t="s">
        <v>367</v>
      </c>
      <c r="H707" t="s">
        <v>370</v>
      </c>
      <c r="I707">
        <v>4.3946740000000002</v>
      </c>
      <c r="J707">
        <v>18.55819</v>
      </c>
      <c r="K707" t="s">
        <v>23</v>
      </c>
      <c r="O707" t="s">
        <v>35</v>
      </c>
      <c r="P707">
        <v>10077.01</v>
      </c>
      <c r="Q707">
        <v>10077.01</v>
      </c>
    </row>
    <row r="708" spans="1:17" x14ac:dyDescent="0.3">
      <c r="A708">
        <v>1720</v>
      </c>
      <c r="D708" t="s">
        <v>39</v>
      </c>
      <c r="E708" t="s">
        <v>29</v>
      </c>
      <c r="F708" t="s">
        <v>45</v>
      </c>
      <c r="G708" t="s">
        <v>367</v>
      </c>
      <c r="H708" t="s">
        <v>370</v>
      </c>
      <c r="I708">
        <v>4.3946740000000002</v>
      </c>
      <c r="J708">
        <v>18.55819</v>
      </c>
      <c r="K708" t="s">
        <v>23</v>
      </c>
      <c r="O708" t="s">
        <v>38</v>
      </c>
      <c r="P708">
        <v>47910.11</v>
      </c>
      <c r="Q708">
        <v>19164.04</v>
      </c>
    </row>
    <row r="709" spans="1:17" x14ac:dyDescent="0.3">
      <c r="A709">
        <v>1721</v>
      </c>
      <c r="B709">
        <v>70</v>
      </c>
      <c r="C709" t="s">
        <v>48</v>
      </c>
      <c r="D709" t="s">
        <v>28</v>
      </c>
      <c r="E709" t="s">
        <v>196</v>
      </c>
      <c r="F709" t="s">
        <v>45</v>
      </c>
      <c r="G709" t="s">
        <v>367</v>
      </c>
      <c r="H709" t="s">
        <v>370</v>
      </c>
      <c r="I709">
        <v>4.3946740000000002</v>
      </c>
      <c r="J709">
        <v>18.55819</v>
      </c>
      <c r="K709" t="s">
        <v>23</v>
      </c>
      <c r="O709" t="s">
        <v>38</v>
      </c>
      <c r="P709">
        <v>45094.34</v>
      </c>
      <c r="Q709">
        <v>45094.34</v>
      </c>
    </row>
    <row r="710" spans="1:17" x14ac:dyDescent="0.3">
      <c r="A710">
        <v>1722</v>
      </c>
      <c r="B710">
        <v>161</v>
      </c>
      <c r="C710" t="s">
        <v>17</v>
      </c>
      <c r="D710" t="s">
        <v>39</v>
      </c>
      <c r="E710" t="s">
        <v>29</v>
      </c>
      <c r="F710" t="s">
        <v>45</v>
      </c>
      <c r="G710" t="s">
        <v>367</v>
      </c>
      <c r="H710" t="s">
        <v>370</v>
      </c>
      <c r="I710">
        <v>4.3946740000000002</v>
      </c>
      <c r="J710">
        <v>18.55819</v>
      </c>
      <c r="K710" t="s">
        <v>23</v>
      </c>
      <c r="O710" t="s">
        <v>38</v>
      </c>
      <c r="P710">
        <v>48456.45</v>
      </c>
      <c r="Q710">
        <v>48456.45</v>
      </c>
    </row>
    <row r="711" spans="1:17" x14ac:dyDescent="0.3">
      <c r="A711">
        <v>1723</v>
      </c>
      <c r="D711" t="s">
        <v>39</v>
      </c>
      <c r="E711" t="s">
        <v>29</v>
      </c>
      <c r="F711" t="s">
        <v>45</v>
      </c>
      <c r="G711" t="s">
        <v>367</v>
      </c>
      <c r="H711" t="s">
        <v>370</v>
      </c>
      <c r="I711">
        <v>4.3946740000000002</v>
      </c>
      <c r="J711">
        <v>18.55819</v>
      </c>
      <c r="K711" t="s">
        <v>23</v>
      </c>
      <c r="L711">
        <v>1013</v>
      </c>
      <c r="M711">
        <v>1012</v>
      </c>
      <c r="N711">
        <v>2025</v>
      </c>
      <c r="O711" t="s">
        <v>38</v>
      </c>
      <c r="P711">
        <v>38265.97</v>
      </c>
      <c r="Q711">
        <v>15306.39</v>
      </c>
    </row>
    <row r="712" spans="1:17" x14ac:dyDescent="0.3">
      <c r="A712">
        <v>1724</v>
      </c>
      <c r="B712">
        <v>227</v>
      </c>
      <c r="C712" t="s">
        <v>25</v>
      </c>
      <c r="D712" t="s">
        <v>28</v>
      </c>
      <c r="E712" t="s">
        <v>29</v>
      </c>
      <c r="F712" t="s">
        <v>45</v>
      </c>
      <c r="G712" t="s">
        <v>367</v>
      </c>
      <c r="H712" t="s">
        <v>369</v>
      </c>
      <c r="I712">
        <v>6.53477</v>
      </c>
      <c r="J712">
        <v>21.994738999999999</v>
      </c>
      <c r="K712" t="s">
        <v>23</v>
      </c>
      <c r="L712">
        <v>0</v>
      </c>
      <c r="M712">
        <v>500</v>
      </c>
      <c r="N712">
        <v>500</v>
      </c>
      <c r="O712" t="s">
        <v>26</v>
      </c>
      <c r="P712">
        <v>16810.57</v>
      </c>
      <c r="Q712">
        <v>16810.57</v>
      </c>
    </row>
    <row r="713" spans="1:17" x14ac:dyDescent="0.3">
      <c r="A713">
        <v>1725</v>
      </c>
      <c r="B713">
        <v>103</v>
      </c>
      <c r="C713" t="s">
        <v>17</v>
      </c>
      <c r="D713" t="s">
        <v>55</v>
      </c>
      <c r="E713" t="s">
        <v>29</v>
      </c>
      <c r="F713" t="s">
        <v>45</v>
      </c>
      <c r="G713" t="s">
        <v>367</v>
      </c>
      <c r="H713" t="s">
        <v>372</v>
      </c>
      <c r="I713">
        <v>6.9960370000000003</v>
      </c>
      <c r="J713">
        <v>19.185032</v>
      </c>
      <c r="K713" t="s">
        <v>23</v>
      </c>
      <c r="O713" t="s">
        <v>24</v>
      </c>
      <c r="P713">
        <v>41584.5</v>
      </c>
      <c r="Q713">
        <v>16633.8</v>
      </c>
    </row>
    <row r="714" spans="1:17" x14ac:dyDescent="0.3">
      <c r="A714">
        <v>1726</v>
      </c>
      <c r="B714">
        <v>105</v>
      </c>
      <c r="C714" t="s">
        <v>17</v>
      </c>
      <c r="D714" t="s">
        <v>55</v>
      </c>
      <c r="E714" t="s">
        <v>29</v>
      </c>
      <c r="F714" t="s">
        <v>45</v>
      </c>
      <c r="G714" t="s">
        <v>367</v>
      </c>
      <c r="H714" t="s">
        <v>372</v>
      </c>
      <c r="I714">
        <v>6.9960370000000003</v>
      </c>
      <c r="J714">
        <v>19.185032</v>
      </c>
      <c r="K714" t="s">
        <v>23</v>
      </c>
      <c r="O714" t="s">
        <v>35</v>
      </c>
      <c r="P714">
        <v>47658.559999999998</v>
      </c>
      <c r="Q714">
        <v>19063.419999999998</v>
      </c>
    </row>
    <row r="715" spans="1:17" x14ac:dyDescent="0.3">
      <c r="A715">
        <v>1727</v>
      </c>
      <c r="B715">
        <v>206</v>
      </c>
      <c r="C715" t="s">
        <v>25</v>
      </c>
      <c r="D715" t="s">
        <v>39</v>
      </c>
      <c r="E715" t="s">
        <v>29</v>
      </c>
      <c r="F715" t="s">
        <v>45</v>
      </c>
      <c r="G715" t="s">
        <v>367</v>
      </c>
      <c r="H715" t="s">
        <v>372</v>
      </c>
      <c r="I715">
        <v>6.9960370000000003</v>
      </c>
      <c r="J715">
        <v>19.185032</v>
      </c>
      <c r="K715" t="s">
        <v>23</v>
      </c>
      <c r="L715">
        <v>25548</v>
      </c>
      <c r="M715">
        <v>38321</v>
      </c>
      <c r="N715">
        <v>63869</v>
      </c>
      <c r="O715" t="s">
        <v>24</v>
      </c>
      <c r="P715">
        <v>41556.18</v>
      </c>
      <c r="Q715">
        <v>41556.18</v>
      </c>
    </row>
    <row r="716" spans="1:17" x14ac:dyDescent="0.3">
      <c r="A716">
        <v>1728</v>
      </c>
      <c r="B716">
        <v>295</v>
      </c>
      <c r="C716" t="s">
        <v>25</v>
      </c>
      <c r="D716" t="s">
        <v>28</v>
      </c>
      <c r="E716" t="s">
        <v>29</v>
      </c>
      <c r="F716" t="s">
        <v>45</v>
      </c>
      <c r="G716" t="s">
        <v>367</v>
      </c>
      <c r="H716" t="s">
        <v>372</v>
      </c>
      <c r="I716">
        <v>6.9960370000000003</v>
      </c>
      <c r="J716">
        <v>19.185032</v>
      </c>
      <c r="K716" t="s">
        <v>23</v>
      </c>
      <c r="O716" t="s">
        <v>31</v>
      </c>
      <c r="P716">
        <v>41977.04</v>
      </c>
      <c r="Q716">
        <v>41977.04</v>
      </c>
    </row>
    <row r="717" spans="1:17" x14ac:dyDescent="0.3">
      <c r="A717">
        <v>1729</v>
      </c>
      <c r="B717">
        <v>278</v>
      </c>
      <c r="C717" t="s">
        <v>25</v>
      </c>
      <c r="D717" t="s">
        <v>28</v>
      </c>
      <c r="E717" t="s">
        <v>29</v>
      </c>
      <c r="F717" t="s">
        <v>45</v>
      </c>
      <c r="G717" t="s">
        <v>367</v>
      </c>
      <c r="H717" t="s">
        <v>372</v>
      </c>
      <c r="I717">
        <v>6.9960370000000003</v>
      </c>
      <c r="J717">
        <v>19.185032</v>
      </c>
      <c r="K717" t="s">
        <v>23</v>
      </c>
      <c r="L717">
        <v>0</v>
      </c>
      <c r="M717">
        <v>2500</v>
      </c>
      <c r="N717">
        <v>2500</v>
      </c>
      <c r="O717" t="s">
        <v>24</v>
      </c>
      <c r="P717">
        <v>41740.629999999997</v>
      </c>
      <c r="Q717">
        <v>41740.629999999997</v>
      </c>
    </row>
    <row r="718" spans="1:17" x14ac:dyDescent="0.3">
      <c r="A718">
        <v>1730</v>
      </c>
      <c r="D718" t="s">
        <v>39</v>
      </c>
      <c r="E718" t="s">
        <v>29</v>
      </c>
      <c r="F718" t="s">
        <v>45</v>
      </c>
      <c r="G718" t="s">
        <v>367</v>
      </c>
      <c r="H718" t="s">
        <v>372</v>
      </c>
      <c r="I718">
        <v>6.9960370000000003</v>
      </c>
      <c r="J718">
        <v>19.185032</v>
      </c>
      <c r="K718" t="s">
        <v>23</v>
      </c>
      <c r="L718">
        <v>0</v>
      </c>
      <c r="M718">
        <v>12300</v>
      </c>
      <c r="N718">
        <v>12300</v>
      </c>
      <c r="O718" t="s">
        <v>24</v>
      </c>
      <c r="P718">
        <v>41875.120000000003</v>
      </c>
      <c r="Q718">
        <v>16750.05</v>
      </c>
    </row>
    <row r="719" spans="1:17" x14ac:dyDescent="0.3">
      <c r="A719">
        <v>1731</v>
      </c>
      <c r="B719">
        <v>299</v>
      </c>
      <c r="C719" t="s">
        <v>25</v>
      </c>
      <c r="D719" t="s">
        <v>55</v>
      </c>
      <c r="E719" t="s">
        <v>29</v>
      </c>
      <c r="F719" t="s">
        <v>45</v>
      </c>
      <c r="G719" t="s">
        <v>367</v>
      </c>
      <c r="H719" t="s">
        <v>372</v>
      </c>
      <c r="I719">
        <v>6.9960370000000003</v>
      </c>
      <c r="J719">
        <v>19.185032</v>
      </c>
      <c r="K719" t="s">
        <v>23</v>
      </c>
      <c r="L719">
        <v>0</v>
      </c>
      <c r="M719">
        <v>90</v>
      </c>
      <c r="N719">
        <v>90</v>
      </c>
      <c r="O719" t="s">
        <v>26</v>
      </c>
      <c r="P719">
        <v>30944.89</v>
      </c>
      <c r="Q719">
        <v>30944.89</v>
      </c>
    </row>
    <row r="720" spans="1:17" x14ac:dyDescent="0.3">
      <c r="A720">
        <v>1732</v>
      </c>
      <c r="D720" t="s">
        <v>55</v>
      </c>
      <c r="E720" t="s">
        <v>29</v>
      </c>
      <c r="F720" t="s">
        <v>45</v>
      </c>
      <c r="G720" t="s">
        <v>367</v>
      </c>
      <c r="H720" t="s">
        <v>368</v>
      </c>
      <c r="I720">
        <v>5.7652780000000003</v>
      </c>
      <c r="J720">
        <v>20.674167000000001</v>
      </c>
      <c r="K720" t="s">
        <v>23</v>
      </c>
      <c r="L720">
        <v>0</v>
      </c>
      <c r="M720">
        <v>1125</v>
      </c>
      <c r="N720">
        <v>1125</v>
      </c>
      <c r="O720" t="s">
        <v>26</v>
      </c>
      <c r="P720">
        <v>40670.639999999999</v>
      </c>
      <c r="Q720">
        <v>16268.25</v>
      </c>
    </row>
    <row r="721" spans="1:17" x14ac:dyDescent="0.3">
      <c r="A721">
        <v>1733</v>
      </c>
      <c r="B721">
        <v>471</v>
      </c>
      <c r="C721" t="s">
        <v>25</v>
      </c>
      <c r="D721" t="s">
        <v>55</v>
      </c>
      <c r="E721" t="s">
        <v>29</v>
      </c>
      <c r="F721" t="s">
        <v>45</v>
      </c>
      <c r="G721" t="s">
        <v>367</v>
      </c>
      <c r="H721" t="s">
        <v>368</v>
      </c>
      <c r="I721">
        <v>5.7652780000000003</v>
      </c>
      <c r="J721">
        <v>20.674167000000001</v>
      </c>
      <c r="K721" t="s">
        <v>23</v>
      </c>
      <c r="L721">
        <v>0</v>
      </c>
      <c r="M721">
        <v>3000</v>
      </c>
      <c r="N721">
        <v>3000</v>
      </c>
      <c r="O721" t="s">
        <v>24</v>
      </c>
      <c r="P721">
        <v>28734.04</v>
      </c>
      <c r="Q721">
        <v>28734.04</v>
      </c>
    </row>
    <row r="722" spans="1:17" x14ac:dyDescent="0.3">
      <c r="A722">
        <v>1734</v>
      </c>
      <c r="B722">
        <v>343</v>
      </c>
      <c r="C722" t="s">
        <v>25</v>
      </c>
      <c r="D722" t="s">
        <v>39</v>
      </c>
      <c r="E722" t="s">
        <v>29</v>
      </c>
      <c r="F722" t="s">
        <v>45</v>
      </c>
      <c r="G722" t="s">
        <v>367</v>
      </c>
      <c r="H722" t="s">
        <v>373</v>
      </c>
      <c r="I722">
        <v>4.2613890000000003</v>
      </c>
      <c r="J722">
        <v>15.789444</v>
      </c>
      <c r="K722" t="s">
        <v>23</v>
      </c>
      <c r="L722">
        <v>0</v>
      </c>
      <c r="M722">
        <v>2000</v>
      </c>
      <c r="N722">
        <v>2000</v>
      </c>
      <c r="O722" t="s">
        <v>40</v>
      </c>
      <c r="P722">
        <v>38787.839999999997</v>
      </c>
      <c r="Q722">
        <v>15921.76</v>
      </c>
    </row>
    <row r="723" spans="1:17" x14ac:dyDescent="0.3">
      <c r="A723">
        <v>1735</v>
      </c>
      <c r="D723" t="s">
        <v>55</v>
      </c>
      <c r="E723" t="s">
        <v>29</v>
      </c>
      <c r="F723" t="s">
        <v>45</v>
      </c>
      <c r="G723" t="s">
        <v>367</v>
      </c>
      <c r="H723" t="s">
        <v>373</v>
      </c>
      <c r="I723">
        <v>4.2613890000000003</v>
      </c>
      <c r="J723">
        <v>15.789444</v>
      </c>
      <c r="K723" t="s">
        <v>23</v>
      </c>
      <c r="L723">
        <v>0</v>
      </c>
      <c r="M723">
        <v>5000</v>
      </c>
      <c r="N723">
        <v>5000</v>
      </c>
      <c r="O723" t="s">
        <v>26</v>
      </c>
      <c r="P723">
        <v>40829.18</v>
      </c>
      <c r="Q723">
        <v>34254.93</v>
      </c>
    </row>
    <row r="724" spans="1:17" x14ac:dyDescent="0.3">
      <c r="A724">
        <v>1736</v>
      </c>
      <c r="D724" t="s">
        <v>55</v>
      </c>
      <c r="E724" t="s">
        <v>29</v>
      </c>
      <c r="F724" t="s">
        <v>45</v>
      </c>
      <c r="G724" t="s">
        <v>367</v>
      </c>
      <c r="H724" t="s">
        <v>373</v>
      </c>
      <c r="I724">
        <v>4.2613890000000003</v>
      </c>
      <c r="J724">
        <v>15.789444</v>
      </c>
      <c r="K724" t="s">
        <v>23</v>
      </c>
      <c r="L724">
        <v>0</v>
      </c>
      <c r="M724">
        <v>5000</v>
      </c>
      <c r="N724">
        <v>5000</v>
      </c>
      <c r="O724" t="s">
        <v>26</v>
      </c>
      <c r="P724">
        <v>40829.18</v>
      </c>
      <c r="Q724">
        <v>34254.93</v>
      </c>
    </row>
    <row r="725" spans="1:17" x14ac:dyDescent="0.3">
      <c r="A725">
        <v>1737</v>
      </c>
      <c r="B725">
        <v>448</v>
      </c>
      <c r="C725" t="s">
        <v>25</v>
      </c>
      <c r="D725" t="s">
        <v>28</v>
      </c>
      <c r="E725" t="s">
        <v>29</v>
      </c>
      <c r="F725" t="s">
        <v>45</v>
      </c>
      <c r="G725" t="s">
        <v>367</v>
      </c>
      <c r="H725" t="s">
        <v>373</v>
      </c>
      <c r="I725">
        <v>4.2613890000000003</v>
      </c>
      <c r="J725">
        <v>15.789444</v>
      </c>
      <c r="K725" t="s">
        <v>23</v>
      </c>
      <c r="O725" t="s">
        <v>24</v>
      </c>
      <c r="P725">
        <v>37537.99</v>
      </c>
      <c r="Q725">
        <v>37537.99</v>
      </c>
    </row>
    <row r="726" spans="1:17" x14ac:dyDescent="0.3">
      <c r="A726">
        <v>1738</v>
      </c>
      <c r="D726" t="s">
        <v>33</v>
      </c>
      <c r="E726" t="s">
        <v>29</v>
      </c>
      <c r="F726" t="s">
        <v>45</v>
      </c>
      <c r="G726" t="s">
        <v>367</v>
      </c>
      <c r="H726" t="s">
        <v>374</v>
      </c>
      <c r="I726">
        <v>8.4091670000000001</v>
      </c>
      <c r="J726">
        <v>20.653055999999999</v>
      </c>
      <c r="K726" t="s">
        <v>23</v>
      </c>
      <c r="L726">
        <v>7105</v>
      </c>
      <c r="M726">
        <v>5600</v>
      </c>
      <c r="N726">
        <v>12705</v>
      </c>
      <c r="O726" t="s">
        <v>24</v>
      </c>
      <c r="P726">
        <v>39566.19</v>
      </c>
      <c r="Q726">
        <v>15826.47</v>
      </c>
    </row>
    <row r="727" spans="1:17" x14ac:dyDescent="0.3">
      <c r="A727">
        <v>1739</v>
      </c>
      <c r="D727" t="s">
        <v>28</v>
      </c>
      <c r="E727" t="s">
        <v>29</v>
      </c>
      <c r="F727" t="s">
        <v>45</v>
      </c>
      <c r="G727" t="s">
        <v>367</v>
      </c>
      <c r="H727" t="s">
        <v>374</v>
      </c>
      <c r="I727">
        <v>8.4091670000000001</v>
      </c>
      <c r="J727">
        <v>20.653055999999999</v>
      </c>
      <c r="K727" t="s">
        <v>23</v>
      </c>
      <c r="L727">
        <v>105</v>
      </c>
      <c r="M727">
        <v>45</v>
      </c>
      <c r="N727">
        <v>150</v>
      </c>
      <c r="O727" t="s">
        <v>32</v>
      </c>
      <c r="P727">
        <v>49276.14</v>
      </c>
      <c r="Q727">
        <v>0</v>
      </c>
    </row>
    <row r="728" spans="1:17" x14ac:dyDescent="0.3">
      <c r="A728">
        <v>1740</v>
      </c>
      <c r="D728" t="s">
        <v>55</v>
      </c>
      <c r="E728" t="s">
        <v>196</v>
      </c>
      <c r="F728" t="s">
        <v>45</v>
      </c>
      <c r="G728" t="s">
        <v>367</v>
      </c>
      <c r="H728" t="s">
        <v>374</v>
      </c>
      <c r="I728">
        <v>8.4091670000000001</v>
      </c>
      <c r="J728">
        <v>20.653055999999999</v>
      </c>
      <c r="K728" t="s">
        <v>23</v>
      </c>
      <c r="L728">
        <v>6</v>
      </c>
      <c r="M728">
        <v>253</v>
      </c>
      <c r="N728">
        <v>259</v>
      </c>
      <c r="O728" t="s">
        <v>26</v>
      </c>
      <c r="P728">
        <v>42816.51</v>
      </c>
      <c r="Q728">
        <v>17126.599999999999</v>
      </c>
    </row>
    <row r="729" spans="1:17" x14ac:dyDescent="0.3">
      <c r="A729">
        <v>1741</v>
      </c>
      <c r="D729" t="s">
        <v>39</v>
      </c>
      <c r="E729" t="s">
        <v>29</v>
      </c>
      <c r="F729" t="s">
        <v>45</v>
      </c>
      <c r="G729" t="s">
        <v>367</v>
      </c>
      <c r="H729" t="s">
        <v>375</v>
      </c>
      <c r="I729">
        <v>4.7378609999999997</v>
      </c>
      <c r="J729">
        <v>22.816509</v>
      </c>
      <c r="K729" t="s">
        <v>23</v>
      </c>
      <c r="O729" t="s">
        <v>40</v>
      </c>
      <c r="P729">
        <v>42025.38</v>
      </c>
      <c r="Q729">
        <v>35205.699999999997</v>
      </c>
    </row>
    <row r="730" spans="1:17" x14ac:dyDescent="0.3">
      <c r="A730">
        <v>1742</v>
      </c>
      <c r="D730" t="s">
        <v>28</v>
      </c>
      <c r="E730" t="s">
        <v>29</v>
      </c>
      <c r="F730" t="s">
        <v>45</v>
      </c>
      <c r="G730" t="s">
        <v>367</v>
      </c>
      <c r="H730" t="s">
        <v>371</v>
      </c>
      <c r="I730">
        <v>6.4977270000000003</v>
      </c>
      <c r="J730">
        <v>17.449940000000002</v>
      </c>
      <c r="K730" t="s">
        <v>23</v>
      </c>
      <c r="L730">
        <v>42500</v>
      </c>
      <c r="M730">
        <v>42500</v>
      </c>
      <c r="N730">
        <v>85000</v>
      </c>
      <c r="O730" t="s">
        <v>31</v>
      </c>
      <c r="P730">
        <v>3698.32</v>
      </c>
      <c r="Q730">
        <v>1474.77</v>
      </c>
    </row>
    <row r="731" spans="1:17" x14ac:dyDescent="0.3">
      <c r="A731">
        <v>1743</v>
      </c>
      <c r="B731">
        <v>60</v>
      </c>
      <c r="C731" t="s">
        <v>48</v>
      </c>
      <c r="D731" t="s">
        <v>28</v>
      </c>
      <c r="E731" t="s">
        <v>29</v>
      </c>
      <c r="F731" t="s">
        <v>45</v>
      </c>
      <c r="G731" t="s">
        <v>155</v>
      </c>
      <c r="I731">
        <v>-6.3498299999999999</v>
      </c>
      <c r="J731">
        <v>32.337249999999997</v>
      </c>
      <c r="K731" t="s">
        <v>23</v>
      </c>
      <c r="L731">
        <v>32</v>
      </c>
      <c r="M731">
        <v>18</v>
      </c>
      <c r="N731">
        <v>50</v>
      </c>
      <c r="O731" t="s">
        <v>24</v>
      </c>
      <c r="P731">
        <v>49409</v>
      </c>
      <c r="Q731">
        <v>49409</v>
      </c>
    </row>
    <row r="732" spans="1:17" x14ac:dyDescent="0.3">
      <c r="A732">
        <v>1744</v>
      </c>
      <c r="B732">
        <v>60</v>
      </c>
      <c r="C732" t="s">
        <v>48</v>
      </c>
      <c r="D732" t="s">
        <v>28</v>
      </c>
      <c r="E732" t="s">
        <v>29</v>
      </c>
      <c r="F732" t="s">
        <v>45</v>
      </c>
      <c r="G732" t="s">
        <v>155</v>
      </c>
      <c r="I732">
        <v>-6.3498299999999999</v>
      </c>
      <c r="J732">
        <v>32.337249999999997</v>
      </c>
      <c r="K732" t="s">
        <v>23</v>
      </c>
      <c r="L732">
        <v>33</v>
      </c>
      <c r="M732">
        <v>12</v>
      </c>
      <c r="N732">
        <v>45</v>
      </c>
      <c r="O732" t="s">
        <v>24</v>
      </c>
      <c r="P732">
        <v>47826</v>
      </c>
      <c r="Q732">
        <v>47826</v>
      </c>
    </row>
    <row r="733" spans="1:17" x14ac:dyDescent="0.3">
      <c r="A733">
        <v>1745</v>
      </c>
      <c r="B733">
        <v>60</v>
      </c>
      <c r="C733" t="s">
        <v>48</v>
      </c>
      <c r="D733" t="s">
        <v>55</v>
      </c>
      <c r="E733" t="s">
        <v>29</v>
      </c>
      <c r="F733" t="s">
        <v>45</v>
      </c>
      <c r="G733" t="s">
        <v>155</v>
      </c>
      <c r="H733" t="s">
        <v>190</v>
      </c>
      <c r="I733">
        <v>1.969225</v>
      </c>
      <c r="J733">
        <v>30.501999999999999</v>
      </c>
      <c r="K733" t="s">
        <v>23</v>
      </c>
      <c r="L733">
        <v>60</v>
      </c>
      <c r="M733">
        <v>40</v>
      </c>
      <c r="N733">
        <v>100</v>
      </c>
      <c r="O733" t="s">
        <v>31</v>
      </c>
      <c r="P733">
        <v>49706</v>
      </c>
      <c r="Q733">
        <v>49706</v>
      </c>
    </row>
    <row r="734" spans="1:17" x14ac:dyDescent="0.3">
      <c r="A734">
        <v>1746</v>
      </c>
      <c r="B734">
        <v>60</v>
      </c>
      <c r="C734" t="s">
        <v>48</v>
      </c>
      <c r="D734" t="s">
        <v>39</v>
      </c>
      <c r="E734" t="s">
        <v>29</v>
      </c>
      <c r="F734" t="s">
        <v>45</v>
      </c>
      <c r="G734" t="s">
        <v>155</v>
      </c>
      <c r="H734" t="s">
        <v>173</v>
      </c>
      <c r="I734">
        <v>1.3984000000000001</v>
      </c>
      <c r="J734">
        <v>28.815999999999999</v>
      </c>
      <c r="K734" t="s">
        <v>23</v>
      </c>
      <c r="L734">
        <v>38</v>
      </c>
      <c r="M734">
        <v>7</v>
      </c>
      <c r="N734">
        <v>45</v>
      </c>
      <c r="O734" t="s">
        <v>31</v>
      </c>
      <c r="P734">
        <v>49888</v>
      </c>
      <c r="Q734">
        <v>49888</v>
      </c>
    </row>
    <row r="735" spans="1:17" x14ac:dyDescent="0.3">
      <c r="A735">
        <v>1747</v>
      </c>
      <c r="B735">
        <v>90</v>
      </c>
      <c r="C735" t="s">
        <v>17</v>
      </c>
      <c r="D735" t="s">
        <v>39</v>
      </c>
      <c r="E735" t="s">
        <v>29</v>
      </c>
      <c r="F735" t="s">
        <v>45</v>
      </c>
      <c r="G735" t="s">
        <v>155</v>
      </c>
      <c r="H735" t="s">
        <v>183</v>
      </c>
      <c r="I735">
        <v>2.5123000000000002</v>
      </c>
      <c r="J735">
        <v>28.847999999999999</v>
      </c>
      <c r="K735" t="s">
        <v>37</v>
      </c>
      <c r="L735">
        <v>600000</v>
      </c>
      <c r="M735">
        <v>500000</v>
      </c>
      <c r="N735">
        <v>1100000</v>
      </c>
      <c r="O735" t="s">
        <v>40</v>
      </c>
      <c r="P735">
        <v>48244</v>
      </c>
      <c r="Q735">
        <v>48244</v>
      </c>
    </row>
    <row r="736" spans="1:17" x14ac:dyDescent="0.3">
      <c r="A736">
        <v>1748</v>
      </c>
      <c r="B736">
        <v>90</v>
      </c>
      <c r="C736" t="s">
        <v>17</v>
      </c>
      <c r="D736" t="s">
        <v>18</v>
      </c>
      <c r="E736" t="s">
        <v>29</v>
      </c>
      <c r="F736" t="s">
        <v>27</v>
      </c>
      <c r="G736" t="s">
        <v>155</v>
      </c>
      <c r="H736" t="s">
        <v>162</v>
      </c>
      <c r="I736">
        <v>2.6943000000000001</v>
      </c>
      <c r="J736">
        <v>27.344000000000001</v>
      </c>
      <c r="K736" t="s">
        <v>37</v>
      </c>
      <c r="L736">
        <v>400</v>
      </c>
      <c r="M736">
        <v>500</v>
      </c>
      <c r="N736">
        <v>900</v>
      </c>
      <c r="O736" t="s">
        <v>24</v>
      </c>
      <c r="P736">
        <v>11780</v>
      </c>
      <c r="Q736">
        <v>11780</v>
      </c>
    </row>
    <row r="737" spans="1:17" x14ac:dyDescent="0.3">
      <c r="A737">
        <v>1749</v>
      </c>
      <c r="B737">
        <v>90</v>
      </c>
      <c r="C737" t="s">
        <v>17</v>
      </c>
      <c r="D737" t="s">
        <v>39</v>
      </c>
      <c r="E737" t="s">
        <v>29</v>
      </c>
      <c r="F737" t="s">
        <v>45</v>
      </c>
      <c r="G737" t="s">
        <v>155</v>
      </c>
      <c r="H737" t="s">
        <v>158</v>
      </c>
      <c r="I737">
        <v>1.5743</v>
      </c>
      <c r="J737">
        <v>30.239699999999999</v>
      </c>
      <c r="K737" t="s">
        <v>37</v>
      </c>
      <c r="L737">
        <v>1210</v>
      </c>
      <c r="M737">
        <v>50</v>
      </c>
      <c r="N737">
        <v>1260</v>
      </c>
      <c r="O737" t="s">
        <v>31</v>
      </c>
      <c r="P737">
        <v>50000</v>
      </c>
      <c r="Q737">
        <v>20000</v>
      </c>
    </row>
    <row r="738" spans="1:17" x14ac:dyDescent="0.3">
      <c r="A738">
        <v>1750</v>
      </c>
      <c r="B738">
        <v>90</v>
      </c>
      <c r="C738" t="s">
        <v>17</v>
      </c>
      <c r="D738" t="s">
        <v>39</v>
      </c>
      <c r="E738" t="s">
        <v>29</v>
      </c>
      <c r="F738" t="s">
        <v>45</v>
      </c>
      <c r="G738" t="s">
        <v>155</v>
      </c>
      <c r="H738" t="s">
        <v>214</v>
      </c>
      <c r="I738">
        <v>6.1374000000000004</v>
      </c>
      <c r="J738">
        <v>24.488600000000002</v>
      </c>
      <c r="K738" t="s">
        <v>37</v>
      </c>
      <c r="L738">
        <v>240</v>
      </c>
      <c r="M738">
        <v>50</v>
      </c>
      <c r="N738">
        <v>290</v>
      </c>
      <c r="O738" t="s">
        <v>26</v>
      </c>
      <c r="P738">
        <v>49825.7</v>
      </c>
      <c r="Q738">
        <v>49825.7</v>
      </c>
    </row>
    <row r="739" spans="1:17" x14ac:dyDescent="0.3">
      <c r="A739">
        <v>1751</v>
      </c>
      <c r="B739">
        <v>90</v>
      </c>
      <c r="C739" t="s">
        <v>17</v>
      </c>
      <c r="D739" t="s">
        <v>28</v>
      </c>
      <c r="E739" t="s">
        <v>29</v>
      </c>
      <c r="F739" t="s">
        <v>45</v>
      </c>
      <c r="G739" t="s">
        <v>155</v>
      </c>
      <c r="H739" t="s">
        <v>205</v>
      </c>
      <c r="I739">
        <v>3</v>
      </c>
      <c r="J739">
        <v>28.466699999999999</v>
      </c>
      <c r="K739" t="s">
        <v>37</v>
      </c>
      <c r="L739">
        <v>18</v>
      </c>
      <c r="M739">
        <v>4</v>
      </c>
      <c r="N739">
        <v>22</v>
      </c>
      <c r="O739" t="s">
        <v>31</v>
      </c>
      <c r="P739">
        <v>50000</v>
      </c>
      <c r="Q739">
        <v>40000</v>
      </c>
    </row>
    <row r="740" spans="1:17" x14ac:dyDescent="0.3">
      <c r="A740">
        <v>1752</v>
      </c>
      <c r="B740">
        <v>90</v>
      </c>
      <c r="C740" t="s">
        <v>17</v>
      </c>
      <c r="D740" t="s">
        <v>28</v>
      </c>
      <c r="E740" t="s">
        <v>29</v>
      </c>
      <c r="F740" t="s">
        <v>45</v>
      </c>
      <c r="G740" t="s">
        <v>155</v>
      </c>
      <c r="I740">
        <v>-4.0335000000000001</v>
      </c>
      <c r="J740">
        <v>21.7501</v>
      </c>
      <c r="K740" t="s">
        <v>23</v>
      </c>
      <c r="L740">
        <v>7550</v>
      </c>
      <c r="M740">
        <v>27450</v>
      </c>
      <c r="N740">
        <v>35000</v>
      </c>
      <c r="O740" t="s">
        <v>24</v>
      </c>
      <c r="P740">
        <v>20170</v>
      </c>
      <c r="Q740">
        <v>16136</v>
      </c>
    </row>
    <row r="741" spans="1:17" x14ac:dyDescent="0.3">
      <c r="A741">
        <v>1753</v>
      </c>
      <c r="B741">
        <v>90</v>
      </c>
      <c r="C741" t="s">
        <v>17</v>
      </c>
      <c r="D741" t="s">
        <v>28</v>
      </c>
      <c r="E741" t="s">
        <v>29</v>
      </c>
      <c r="F741" t="s">
        <v>45</v>
      </c>
      <c r="G741" t="s">
        <v>155</v>
      </c>
      <c r="H741" t="s">
        <v>206</v>
      </c>
      <c r="I741">
        <v>1.0234000000000001</v>
      </c>
      <c r="J741">
        <v>29.1129</v>
      </c>
      <c r="K741" t="s">
        <v>23</v>
      </c>
      <c r="L741">
        <v>2269</v>
      </c>
      <c r="M741">
        <v>4185</v>
      </c>
      <c r="N741">
        <v>6454</v>
      </c>
      <c r="O741" t="s">
        <v>24</v>
      </c>
      <c r="P741">
        <v>9655</v>
      </c>
      <c r="Q741">
        <v>9655</v>
      </c>
    </row>
    <row r="742" spans="1:17" x14ac:dyDescent="0.3">
      <c r="A742">
        <v>1754</v>
      </c>
      <c r="B742">
        <v>90</v>
      </c>
      <c r="C742" t="s">
        <v>17</v>
      </c>
      <c r="D742" t="s">
        <v>18</v>
      </c>
      <c r="E742" t="s">
        <v>29</v>
      </c>
      <c r="F742" t="s">
        <v>27</v>
      </c>
      <c r="G742" t="s">
        <v>155</v>
      </c>
      <c r="I742">
        <v>1.3962000000000001</v>
      </c>
      <c r="J742">
        <v>30.424600000000002</v>
      </c>
      <c r="K742" t="s">
        <v>37</v>
      </c>
      <c r="L742">
        <v>60000</v>
      </c>
      <c r="M742">
        <v>140000</v>
      </c>
      <c r="N742">
        <v>200000</v>
      </c>
      <c r="O742" t="s">
        <v>24</v>
      </c>
      <c r="P742">
        <v>16996.13</v>
      </c>
      <c r="Q742">
        <v>8498</v>
      </c>
    </row>
    <row r="743" spans="1:17" x14ac:dyDescent="0.3">
      <c r="A743">
        <v>1755</v>
      </c>
      <c r="B743">
        <v>90</v>
      </c>
      <c r="C743" t="s">
        <v>17</v>
      </c>
      <c r="D743" t="s">
        <v>55</v>
      </c>
      <c r="E743" t="s">
        <v>181</v>
      </c>
      <c r="F743" t="s">
        <v>45</v>
      </c>
      <c r="G743" t="s">
        <v>155</v>
      </c>
      <c r="H743" t="s">
        <v>376</v>
      </c>
      <c r="I743">
        <v>0.51973000000000003</v>
      </c>
      <c r="J743">
        <v>29.153086999999999</v>
      </c>
      <c r="K743" t="s">
        <v>23</v>
      </c>
      <c r="L743">
        <v>85</v>
      </c>
      <c r="M743">
        <v>15</v>
      </c>
      <c r="N743">
        <v>100</v>
      </c>
      <c r="O743" t="s">
        <v>41</v>
      </c>
      <c r="P743">
        <v>8993</v>
      </c>
      <c r="Q743">
        <v>8993</v>
      </c>
    </row>
    <row r="744" spans="1:17" x14ac:dyDescent="0.3">
      <c r="A744">
        <v>1756</v>
      </c>
      <c r="B744">
        <v>90</v>
      </c>
      <c r="C744" t="s">
        <v>17</v>
      </c>
      <c r="D744" t="s">
        <v>55</v>
      </c>
      <c r="E744" t="s">
        <v>181</v>
      </c>
      <c r="F744" t="s">
        <v>45</v>
      </c>
      <c r="G744" t="s">
        <v>155</v>
      </c>
      <c r="H744" t="s">
        <v>167</v>
      </c>
      <c r="I744">
        <v>-7.0582159999999998</v>
      </c>
      <c r="J744">
        <v>29.780774999999998</v>
      </c>
      <c r="K744" t="s">
        <v>37</v>
      </c>
      <c r="L744">
        <v>8800</v>
      </c>
      <c r="M744">
        <v>14000</v>
      </c>
      <c r="N744">
        <v>22800</v>
      </c>
      <c r="O744" t="s">
        <v>41</v>
      </c>
      <c r="P744">
        <v>50000</v>
      </c>
      <c r="Q744">
        <v>50000</v>
      </c>
    </row>
    <row r="745" spans="1:17" x14ac:dyDescent="0.3">
      <c r="A745">
        <v>1757</v>
      </c>
      <c r="D745" t="s">
        <v>28</v>
      </c>
      <c r="E745" t="s">
        <v>29</v>
      </c>
      <c r="F745" t="s">
        <v>45</v>
      </c>
      <c r="G745" t="s">
        <v>155</v>
      </c>
      <c r="I745">
        <v>-6.3498299999999999</v>
      </c>
      <c r="J745">
        <v>32.337249999999997</v>
      </c>
      <c r="K745" t="s">
        <v>23</v>
      </c>
      <c r="L745">
        <v>15467</v>
      </c>
      <c r="M745">
        <v>4488</v>
      </c>
      <c r="N745">
        <v>19955</v>
      </c>
      <c r="O745" t="s">
        <v>24</v>
      </c>
      <c r="P745">
        <v>47050.2</v>
      </c>
      <c r="Q745">
        <v>37840</v>
      </c>
    </row>
    <row r="746" spans="1:17" x14ac:dyDescent="0.3">
      <c r="A746">
        <v>1758</v>
      </c>
      <c r="B746">
        <v>241</v>
      </c>
      <c r="C746" t="s">
        <v>25</v>
      </c>
      <c r="D746" t="s">
        <v>28</v>
      </c>
      <c r="E746" t="s">
        <v>29</v>
      </c>
      <c r="F746" t="s">
        <v>45</v>
      </c>
      <c r="G746" t="s">
        <v>155</v>
      </c>
      <c r="H746" t="s">
        <v>168</v>
      </c>
      <c r="I746">
        <v>1.1856</v>
      </c>
      <c r="J746">
        <v>29.446999999999999</v>
      </c>
      <c r="K746" t="s">
        <v>23</v>
      </c>
      <c r="L746">
        <v>6</v>
      </c>
      <c r="M746">
        <v>213</v>
      </c>
      <c r="N746">
        <v>219</v>
      </c>
      <c r="O746" t="s">
        <v>32</v>
      </c>
      <c r="P746">
        <v>50000</v>
      </c>
      <c r="Q746">
        <v>50000</v>
      </c>
    </row>
    <row r="747" spans="1:17" x14ac:dyDescent="0.3">
      <c r="A747">
        <v>1759</v>
      </c>
      <c r="B747">
        <v>173</v>
      </c>
      <c r="C747" t="s">
        <v>17</v>
      </c>
      <c r="D747" t="s">
        <v>28</v>
      </c>
      <c r="E747" t="s">
        <v>29</v>
      </c>
      <c r="F747" t="s">
        <v>45</v>
      </c>
      <c r="G747" t="s">
        <v>142</v>
      </c>
      <c r="H747" t="s">
        <v>151</v>
      </c>
      <c r="I747">
        <v>5.7042219999999997</v>
      </c>
      <c r="J747">
        <v>34.564746999999997</v>
      </c>
      <c r="K747" t="s">
        <v>23</v>
      </c>
      <c r="L747">
        <v>577</v>
      </c>
      <c r="M747">
        <v>166</v>
      </c>
      <c r="N747">
        <v>743</v>
      </c>
      <c r="O747" t="s">
        <v>24</v>
      </c>
      <c r="P747">
        <v>49792.76</v>
      </c>
      <c r="Q747">
        <v>39834.21</v>
      </c>
    </row>
    <row r="748" spans="1:17" x14ac:dyDescent="0.3">
      <c r="A748">
        <v>1760</v>
      </c>
      <c r="B748">
        <v>157</v>
      </c>
      <c r="C748" t="s">
        <v>17</v>
      </c>
      <c r="D748" t="s">
        <v>28</v>
      </c>
      <c r="E748" t="s">
        <v>29</v>
      </c>
      <c r="F748" t="s">
        <v>45</v>
      </c>
      <c r="G748" t="s">
        <v>142</v>
      </c>
      <c r="H748" t="s">
        <v>152</v>
      </c>
      <c r="I748">
        <v>5.0553860000000004</v>
      </c>
      <c r="J748">
        <v>27.506111000000001</v>
      </c>
      <c r="K748" t="s">
        <v>23</v>
      </c>
      <c r="L748">
        <v>185</v>
      </c>
      <c r="M748">
        <v>115</v>
      </c>
      <c r="N748">
        <v>300</v>
      </c>
      <c r="O748" t="s">
        <v>32</v>
      </c>
      <c r="P748">
        <v>48246.2</v>
      </c>
      <c r="Q748">
        <v>48246.2</v>
      </c>
    </row>
    <row r="749" spans="1:17" x14ac:dyDescent="0.3">
      <c r="A749">
        <v>1761</v>
      </c>
      <c r="B749">
        <v>167</v>
      </c>
      <c r="C749" t="s">
        <v>17</v>
      </c>
      <c r="D749" t="s">
        <v>33</v>
      </c>
      <c r="E749" t="s">
        <v>29</v>
      </c>
      <c r="F749" t="s">
        <v>45</v>
      </c>
      <c r="G749" t="s">
        <v>142</v>
      </c>
      <c r="H749" t="s">
        <v>153</v>
      </c>
      <c r="I749">
        <v>7.7652770000000002</v>
      </c>
      <c r="J749">
        <v>33.003591999999998</v>
      </c>
      <c r="K749" t="s">
        <v>23</v>
      </c>
      <c r="L749">
        <v>75314</v>
      </c>
      <c r="M749">
        <v>60896</v>
      </c>
      <c r="N749">
        <v>136210</v>
      </c>
      <c r="O749" t="s">
        <v>26</v>
      </c>
      <c r="P749">
        <v>49993</v>
      </c>
      <c r="Q749">
        <v>49993</v>
      </c>
    </row>
    <row r="750" spans="1:17" x14ac:dyDescent="0.3">
      <c r="A750">
        <v>1762</v>
      </c>
      <c r="B750">
        <v>161</v>
      </c>
      <c r="C750" t="s">
        <v>17</v>
      </c>
      <c r="D750" t="s">
        <v>39</v>
      </c>
      <c r="E750" t="s">
        <v>29</v>
      </c>
      <c r="F750" t="s">
        <v>45</v>
      </c>
      <c r="G750" t="s">
        <v>142</v>
      </c>
      <c r="H750" t="s">
        <v>147</v>
      </c>
      <c r="I750">
        <v>9.0863890000000005</v>
      </c>
      <c r="J750">
        <v>28.430833</v>
      </c>
      <c r="K750" t="s">
        <v>23</v>
      </c>
      <c r="L750">
        <v>10</v>
      </c>
      <c r="M750">
        <v>2</v>
      </c>
      <c r="N750">
        <v>12</v>
      </c>
      <c r="O750" t="s">
        <v>40</v>
      </c>
      <c r="P750">
        <v>49998</v>
      </c>
      <c r="Q750">
        <v>49998</v>
      </c>
    </row>
    <row r="751" spans="1:17" x14ac:dyDescent="0.3">
      <c r="A751">
        <v>1763</v>
      </c>
      <c r="B751">
        <v>173</v>
      </c>
      <c r="C751" t="s">
        <v>17</v>
      </c>
      <c r="D751" t="s">
        <v>28</v>
      </c>
      <c r="E751" t="s">
        <v>29</v>
      </c>
      <c r="F751" t="s">
        <v>45</v>
      </c>
      <c r="G751" t="s">
        <v>142</v>
      </c>
      <c r="H751" t="s">
        <v>152</v>
      </c>
      <c r="I751">
        <v>4.6500000000000004</v>
      </c>
      <c r="J751">
        <v>28.53</v>
      </c>
      <c r="K751" t="s">
        <v>23</v>
      </c>
      <c r="L751">
        <v>282</v>
      </c>
      <c r="M751">
        <v>268</v>
      </c>
      <c r="N751">
        <v>550</v>
      </c>
      <c r="O751" t="s">
        <v>32</v>
      </c>
      <c r="P751">
        <v>49790.11</v>
      </c>
      <c r="Q751">
        <v>49790.11</v>
      </c>
    </row>
    <row r="752" spans="1:17" x14ac:dyDescent="0.3">
      <c r="A752">
        <v>1764</v>
      </c>
      <c r="B752">
        <v>168</v>
      </c>
      <c r="C752" t="s">
        <v>17</v>
      </c>
      <c r="D752" t="s">
        <v>28</v>
      </c>
      <c r="E752" t="s">
        <v>29</v>
      </c>
      <c r="F752" t="s">
        <v>45</v>
      </c>
      <c r="G752" t="s">
        <v>142</v>
      </c>
      <c r="H752" t="s">
        <v>143</v>
      </c>
      <c r="I752">
        <v>8.4662679999999995</v>
      </c>
      <c r="J752">
        <v>25.67643</v>
      </c>
      <c r="K752" t="s">
        <v>23</v>
      </c>
      <c r="L752">
        <v>147</v>
      </c>
      <c r="M752">
        <v>153</v>
      </c>
      <c r="N752">
        <v>300</v>
      </c>
      <c r="O752" t="s">
        <v>32</v>
      </c>
      <c r="P752">
        <v>49969.82</v>
      </c>
      <c r="Q752">
        <v>49969.82</v>
      </c>
    </row>
    <row r="753" spans="1:17" x14ac:dyDescent="0.3">
      <c r="A753">
        <v>1765</v>
      </c>
      <c r="B753">
        <v>163</v>
      </c>
      <c r="C753" t="s">
        <v>17</v>
      </c>
      <c r="D753" t="s">
        <v>55</v>
      </c>
      <c r="E753" t="s">
        <v>29</v>
      </c>
      <c r="F753" t="s">
        <v>45</v>
      </c>
      <c r="G753" t="s">
        <v>142</v>
      </c>
      <c r="H753" t="s">
        <v>143</v>
      </c>
      <c r="I753">
        <v>8.473274</v>
      </c>
      <c r="J753">
        <v>25.673544</v>
      </c>
      <c r="K753" t="s">
        <v>23</v>
      </c>
      <c r="L753">
        <v>950</v>
      </c>
      <c r="M753">
        <v>650</v>
      </c>
      <c r="N753">
        <v>1600</v>
      </c>
      <c r="O753" t="s">
        <v>35</v>
      </c>
      <c r="P753">
        <v>49844</v>
      </c>
      <c r="Q753">
        <v>49844</v>
      </c>
    </row>
    <row r="754" spans="1:17" x14ac:dyDescent="0.3">
      <c r="A754">
        <v>1766</v>
      </c>
      <c r="B754">
        <v>210</v>
      </c>
      <c r="C754" t="s">
        <v>25</v>
      </c>
      <c r="D754" t="s">
        <v>39</v>
      </c>
      <c r="E754" t="s">
        <v>29</v>
      </c>
      <c r="F754" t="s">
        <v>45</v>
      </c>
      <c r="G754" t="s">
        <v>142</v>
      </c>
      <c r="H754" t="s">
        <v>154</v>
      </c>
      <c r="I754">
        <v>9.2993500000000004</v>
      </c>
      <c r="J754">
        <v>29.789394999999999</v>
      </c>
      <c r="K754" t="s">
        <v>23</v>
      </c>
      <c r="L754">
        <v>20</v>
      </c>
      <c r="M754">
        <v>4</v>
      </c>
      <c r="N754">
        <v>24</v>
      </c>
      <c r="O754" t="s">
        <v>40</v>
      </c>
      <c r="P754">
        <v>49484.23</v>
      </c>
      <c r="Q754">
        <v>49484.23</v>
      </c>
    </row>
    <row r="755" spans="1:17" x14ac:dyDescent="0.3">
      <c r="A755">
        <v>1767</v>
      </c>
      <c r="B755">
        <v>142</v>
      </c>
      <c r="C755" t="s">
        <v>17</v>
      </c>
      <c r="D755" t="s">
        <v>39</v>
      </c>
      <c r="E755" t="s">
        <v>29</v>
      </c>
      <c r="F755" t="s">
        <v>45</v>
      </c>
      <c r="G755" t="s">
        <v>142</v>
      </c>
      <c r="H755" t="s">
        <v>143</v>
      </c>
      <c r="I755">
        <v>7.6862750000000002</v>
      </c>
      <c r="J755">
        <v>27.990874999999999</v>
      </c>
      <c r="K755" t="s">
        <v>23</v>
      </c>
      <c r="L755">
        <v>13500</v>
      </c>
      <c r="M755">
        <v>16500</v>
      </c>
      <c r="N755">
        <v>30000</v>
      </c>
      <c r="O755" t="s">
        <v>24</v>
      </c>
      <c r="P755">
        <v>49998</v>
      </c>
      <c r="Q755">
        <v>49998</v>
      </c>
    </row>
    <row r="756" spans="1:17" x14ac:dyDescent="0.3">
      <c r="A756">
        <v>1768</v>
      </c>
      <c r="B756">
        <v>173</v>
      </c>
      <c r="C756" t="s">
        <v>17</v>
      </c>
      <c r="D756" t="s">
        <v>28</v>
      </c>
      <c r="E756" t="s">
        <v>29</v>
      </c>
      <c r="F756" t="s">
        <v>45</v>
      </c>
      <c r="G756" t="s">
        <v>142</v>
      </c>
      <c r="H756" t="s">
        <v>152</v>
      </c>
      <c r="I756">
        <v>5.2578060000000004</v>
      </c>
      <c r="J756">
        <v>30.211832999999999</v>
      </c>
      <c r="K756" t="s">
        <v>23</v>
      </c>
      <c r="L756">
        <v>680</v>
      </c>
      <c r="M756">
        <v>1320</v>
      </c>
      <c r="N756">
        <v>2000</v>
      </c>
      <c r="O756" t="s">
        <v>26</v>
      </c>
      <c r="P756">
        <v>50000</v>
      </c>
      <c r="Q756">
        <v>50000</v>
      </c>
    </row>
    <row r="757" spans="1:17" x14ac:dyDescent="0.3">
      <c r="A757">
        <v>1769</v>
      </c>
      <c r="B757">
        <v>112</v>
      </c>
      <c r="C757" t="s">
        <v>17</v>
      </c>
      <c r="D757" t="s">
        <v>28</v>
      </c>
      <c r="E757" t="s">
        <v>29</v>
      </c>
      <c r="F757" t="s">
        <v>45</v>
      </c>
      <c r="G757" t="s">
        <v>142</v>
      </c>
      <c r="I757">
        <v>8.9809900000000003</v>
      </c>
      <c r="J757">
        <v>27.523790000000002</v>
      </c>
      <c r="K757" t="s">
        <v>23</v>
      </c>
      <c r="L757">
        <v>356</v>
      </c>
      <c r="M757">
        <v>368</v>
      </c>
      <c r="N757">
        <v>724</v>
      </c>
      <c r="O757" t="s">
        <v>32</v>
      </c>
      <c r="P757">
        <v>49969.97</v>
      </c>
      <c r="Q757">
        <v>49969.97</v>
      </c>
    </row>
    <row r="758" spans="1:17" x14ac:dyDescent="0.3">
      <c r="A758">
        <v>1770</v>
      </c>
      <c r="B758">
        <v>169</v>
      </c>
      <c r="C758" t="s">
        <v>17</v>
      </c>
      <c r="D758" t="s">
        <v>39</v>
      </c>
      <c r="E758" t="s">
        <v>29</v>
      </c>
      <c r="F758" t="s">
        <v>45</v>
      </c>
      <c r="G758" t="s">
        <v>142</v>
      </c>
      <c r="I758">
        <v>8.7586110000000001</v>
      </c>
      <c r="J758">
        <v>27.362221999999999</v>
      </c>
      <c r="K758" t="s">
        <v>23</v>
      </c>
      <c r="L758">
        <v>41</v>
      </c>
      <c r="M758">
        <v>62</v>
      </c>
      <c r="N758">
        <v>103</v>
      </c>
      <c r="O758" t="s">
        <v>51</v>
      </c>
      <c r="P758">
        <v>49999.199999999997</v>
      </c>
      <c r="Q758">
        <v>49999.199999999997</v>
      </c>
    </row>
    <row r="759" spans="1:17" x14ac:dyDescent="0.3">
      <c r="A759">
        <v>1771</v>
      </c>
      <c r="B759">
        <v>153</v>
      </c>
      <c r="C759" t="s">
        <v>17</v>
      </c>
      <c r="D759" t="s">
        <v>39</v>
      </c>
      <c r="E759" t="s">
        <v>29</v>
      </c>
      <c r="F759" t="s">
        <v>45</v>
      </c>
      <c r="G759" t="s">
        <v>142</v>
      </c>
      <c r="I759">
        <v>4.0916670000000002</v>
      </c>
      <c r="J759">
        <v>30.676283000000002</v>
      </c>
      <c r="K759" t="s">
        <v>23</v>
      </c>
      <c r="L759">
        <v>0</v>
      </c>
      <c r="M759">
        <v>14</v>
      </c>
      <c r="N759">
        <v>14</v>
      </c>
      <c r="O759" t="s">
        <v>32</v>
      </c>
      <c r="P759">
        <v>49280</v>
      </c>
      <c r="Q759">
        <v>49280</v>
      </c>
    </row>
    <row r="760" spans="1:17" x14ac:dyDescent="0.3">
      <c r="A760">
        <v>1772</v>
      </c>
      <c r="B760">
        <v>153</v>
      </c>
      <c r="C760" t="s">
        <v>17</v>
      </c>
      <c r="D760" t="s">
        <v>28</v>
      </c>
      <c r="E760" t="s">
        <v>29</v>
      </c>
      <c r="F760" t="s">
        <v>45</v>
      </c>
      <c r="G760" t="s">
        <v>142</v>
      </c>
      <c r="H760" t="s">
        <v>151</v>
      </c>
      <c r="I760">
        <v>5.7292820000000004</v>
      </c>
      <c r="J760">
        <v>37.509</v>
      </c>
      <c r="K760" t="s">
        <v>23</v>
      </c>
      <c r="L760">
        <v>0</v>
      </c>
      <c r="M760">
        <v>3420</v>
      </c>
      <c r="N760">
        <v>3420</v>
      </c>
      <c r="O760" t="s">
        <v>26</v>
      </c>
      <c r="P760">
        <v>49419</v>
      </c>
      <c r="Q760">
        <v>49419</v>
      </c>
    </row>
    <row r="761" spans="1:17" x14ac:dyDescent="0.3">
      <c r="A761">
        <v>1773</v>
      </c>
      <c r="B761">
        <v>137</v>
      </c>
      <c r="C761" t="s">
        <v>17</v>
      </c>
      <c r="D761" t="s">
        <v>28</v>
      </c>
      <c r="E761" t="s">
        <v>29</v>
      </c>
      <c r="F761" t="s">
        <v>45</v>
      </c>
      <c r="G761" t="s">
        <v>142</v>
      </c>
      <c r="H761" t="s">
        <v>152</v>
      </c>
      <c r="I761">
        <v>4.3966820000000002</v>
      </c>
      <c r="J761">
        <v>28.211575</v>
      </c>
      <c r="K761" t="s">
        <v>23</v>
      </c>
      <c r="L761">
        <v>251</v>
      </c>
      <c r="M761">
        <v>321</v>
      </c>
      <c r="N761">
        <v>572</v>
      </c>
      <c r="O761" t="s">
        <v>32</v>
      </c>
      <c r="P761">
        <v>49470.77</v>
      </c>
      <c r="Q761">
        <v>49470.77</v>
      </c>
    </row>
    <row r="762" spans="1:17" x14ac:dyDescent="0.3">
      <c r="A762">
        <v>1774</v>
      </c>
      <c r="B762">
        <v>148</v>
      </c>
      <c r="C762" t="s">
        <v>17</v>
      </c>
      <c r="D762" t="s">
        <v>39</v>
      </c>
      <c r="E762" t="s">
        <v>29</v>
      </c>
      <c r="F762" t="s">
        <v>45</v>
      </c>
      <c r="G762" t="s">
        <v>142</v>
      </c>
      <c r="I762">
        <v>4.8655629999999999</v>
      </c>
      <c r="J762">
        <v>31.465229999999998</v>
      </c>
      <c r="K762" t="s">
        <v>23</v>
      </c>
      <c r="L762">
        <v>7000</v>
      </c>
      <c r="M762">
        <v>9000</v>
      </c>
      <c r="N762">
        <v>16000</v>
      </c>
      <c r="O762" t="s">
        <v>150</v>
      </c>
      <c r="P762">
        <v>49980</v>
      </c>
      <c r="Q762">
        <v>49980</v>
      </c>
    </row>
    <row r="763" spans="1:17" x14ac:dyDescent="0.3">
      <c r="A763">
        <v>1775</v>
      </c>
      <c r="D763" t="s">
        <v>39</v>
      </c>
      <c r="E763" t="s">
        <v>29</v>
      </c>
      <c r="F763" t="s">
        <v>45</v>
      </c>
      <c r="G763" t="s">
        <v>142</v>
      </c>
      <c r="H763" t="s">
        <v>274</v>
      </c>
      <c r="I763">
        <v>8.3033439999999992</v>
      </c>
      <c r="J763">
        <v>30.142219000000001</v>
      </c>
      <c r="K763" t="s">
        <v>23</v>
      </c>
      <c r="L763">
        <v>25255</v>
      </c>
      <c r="M763">
        <v>26285</v>
      </c>
      <c r="N763">
        <v>51540</v>
      </c>
      <c r="O763" t="s">
        <v>41</v>
      </c>
      <c r="P763">
        <v>49988</v>
      </c>
      <c r="Q763">
        <v>39990.400000000001</v>
      </c>
    </row>
    <row r="764" spans="1:17" x14ac:dyDescent="0.3">
      <c r="A764">
        <v>1776</v>
      </c>
      <c r="B764">
        <v>138</v>
      </c>
      <c r="C764" t="s">
        <v>17</v>
      </c>
      <c r="D764" t="s">
        <v>28</v>
      </c>
      <c r="E764" t="s">
        <v>29</v>
      </c>
      <c r="F764" t="s">
        <v>45</v>
      </c>
      <c r="G764" t="s">
        <v>142</v>
      </c>
      <c r="H764" t="s">
        <v>149</v>
      </c>
      <c r="I764">
        <v>9.3045500000000008</v>
      </c>
      <c r="J764">
        <v>32.074550000000002</v>
      </c>
      <c r="K764" t="s">
        <v>23</v>
      </c>
      <c r="L764">
        <v>416</v>
      </c>
      <c r="M764">
        <v>362</v>
      </c>
      <c r="N764">
        <v>778</v>
      </c>
      <c r="O764" t="s">
        <v>150</v>
      </c>
      <c r="P764">
        <v>49239</v>
      </c>
      <c r="Q764">
        <v>49239</v>
      </c>
    </row>
    <row r="765" spans="1:17" x14ac:dyDescent="0.3">
      <c r="A765">
        <v>1777</v>
      </c>
      <c r="B765">
        <v>151</v>
      </c>
      <c r="C765" t="s">
        <v>17</v>
      </c>
      <c r="D765" t="s">
        <v>39</v>
      </c>
      <c r="E765" t="s">
        <v>29</v>
      </c>
      <c r="F765" t="s">
        <v>45</v>
      </c>
      <c r="G765" t="s">
        <v>142</v>
      </c>
      <c r="H765" t="s">
        <v>147</v>
      </c>
      <c r="I765">
        <v>9.2213879999999993</v>
      </c>
      <c r="J765">
        <v>28.623332000000001</v>
      </c>
      <c r="K765" t="s">
        <v>23</v>
      </c>
      <c r="L765">
        <v>72895</v>
      </c>
      <c r="M765">
        <v>76787</v>
      </c>
      <c r="N765">
        <v>149682</v>
      </c>
      <c r="O765" t="s">
        <v>40</v>
      </c>
      <c r="P765">
        <v>49900</v>
      </c>
      <c r="Q765">
        <v>49900</v>
      </c>
    </row>
    <row r="766" spans="1:17" x14ac:dyDescent="0.3">
      <c r="A766">
        <v>1778</v>
      </c>
      <c r="B766">
        <v>140</v>
      </c>
      <c r="C766" t="s">
        <v>17</v>
      </c>
      <c r="D766" t="s">
        <v>39</v>
      </c>
      <c r="E766" t="s">
        <v>29</v>
      </c>
      <c r="F766" t="s">
        <v>45</v>
      </c>
      <c r="G766" t="s">
        <v>142</v>
      </c>
      <c r="H766" t="s">
        <v>153</v>
      </c>
      <c r="I766">
        <v>6.1803039999999996</v>
      </c>
      <c r="J766">
        <v>31.816203999999999</v>
      </c>
      <c r="K766" t="s">
        <v>23</v>
      </c>
      <c r="L766">
        <v>39</v>
      </c>
      <c r="M766">
        <v>21</v>
      </c>
      <c r="N766">
        <v>60</v>
      </c>
      <c r="O766" t="s">
        <v>40</v>
      </c>
      <c r="P766">
        <v>49441</v>
      </c>
      <c r="Q766">
        <v>49441</v>
      </c>
    </row>
    <row r="767" spans="1:17" x14ac:dyDescent="0.3">
      <c r="A767">
        <v>1779</v>
      </c>
      <c r="B767">
        <v>151</v>
      </c>
      <c r="C767" t="s">
        <v>17</v>
      </c>
      <c r="D767" t="s">
        <v>55</v>
      </c>
      <c r="E767" t="s">
        <v>29</v>
      </c>
      <c r="F767" t="s">
        <v>45</v>
      </c>
      <c r="G767" t="s">
        <v>142</v>
      </c>
      <c r="H767" t="s">
        <v>147</v>
      </c>
      <c r="I767">
        <v>8.9949999999999992</v>
      </c>
      <c r="J767">
        <v>28.303888000000001</v>
      </c>
      <c r="K767" t="s">
        <v>23</v>
      </c>
      <c r="L767">
        <v>0</v>
      </c>
      <c r="M767">
        <v>20</v>
      </c>
      <c r="N767">
        <v>20</v>
      </c>
      <c r="O767" t="s">
        <v>26</v>
      </c>
      <c r="P767">
        <v>49835</v>
      </c>
      <c r="Q767">
        <v>49835</v>
      </c>
    </row>
    <row r="768" spans="1:17" x14ac:dyDescent="0.3">
      <c r="A768">
        <v>1780</v>
      </c>
      <c r="B768">
        <v>7</v>
      </c>
      <c r="C768" t="s">
        <v>48</v>
      </c>
      <c r="D768" t="s">
        <v>28</v>
      </c>
      <c r="E768" t="s">
        <v>29</v>
      </c>
      <c r="F768" t="s">
        <v>30</v>
      </c>
      <c r="G768" t="s">
        <v>21</v>
      </c>
      <c r="H768" t="s">
        <v>257</v>
      </c>
      <c r="K768" t="s">
        <v>23</v>
      </c>
      <c r="L768">
        <v>5</v>
      </c>
      <c r="M768">
        <v>2</v>
      </c>
      <c r="N768">
        <v>7</v>
      </c>
      <c r="O768" t="s">
        <v>31</v>
      </c>
      <c r="P768">
        <v>43068.13</v>
      </c>
      <c r="Q768">
        <v>34454.51</v>
      </c>
    </row>
    <row r="769" spans="1:17" x14ac:dyDescent="0.3">
      <c r="A769">
        <v>1781</v>
      </c>
      <c r="B769">
        <v>264</v>
      </c>
      <c r="C769" t="s">
        <v>25</v>
      </c>
      <c r="D769" t="s">
        <v>28</v>
      </c>
      <c r="E769" t="s">
        <v>29</v>
      </c>
      <c r="F769" t="s">
        <v>30</v>
      </c>
      <c r="G769" t="s">
        <v>21</v>
      </c>
      <c r="H769" t="s">
        <v>257</v>
      </c>
      <c r="K769" t="s">
        <v>23</v>
      </c>
      <c r="L769">
        <v>464</v>
      </c>
      <c r="M769">
        <v>613</v>
      </c>
      <c r="N769">
        <v>1077</v>
      </c>
      <c r="O769" t="s">
        <v>41</v>
      </c>
      <c r="P769">
        <v>42373.16</v>
      </c>
      <c r="Q769">
        <v>42373.16</v>
      </c>
    </row>
    <row r="770" spans="1:17" x14ac:dyDescent="0.3">
      <c r="A770">
        <v>1782</v>
      </c>
      <c r="B770">
        <v>297</v>
      </c>
      <c r="C770" t="s">
        <v>25</v>
      </c>
      <c r="D770" t="s">
        <v>28</v>
      </c>
      <c r="E770" t="s">
        <v>29</v>
      </c>
      <c r="F770" t="s">
        <v>30</v>
      </c>
      <c r="G770" t="s">
        <v>21</v>
      </c>
      <c r="H770" t="s">
        <v>257</v>
      </c>
      <c r="K770" t="s">
        <v>23</v>
      </c>
      <c r="L770">
        <v>12000</v>
      </c>
      <c r="M770">
        <v>15000</v>
      </c>
      <c r="N770">
        <v>27000</v>
      </c>
      <c r="O770" t="s">
        <v>41</v>
      </c>
      <c r="P770">
        <v>40448.080000000002</v>
      </c>
      <c r="Q770">
        <v>40448.080000000002</v>
      </c>
    </row>
    <row r="771" spans="1:17" x14ac:dyDescent="0.3">
      <c r="A771">
        <v>1783</v>
      </c>
      <c r="B771">
        <v>214</v>
      </c>
      <c r="C771" t="s">
        <v>25</v>
      </c>
      <c r="D771" t="s">
        <v>28</v>
      </c>
      <c r="E771" t="s">
        <v>29</v>
      </c>
      <c r="F771" t="s">
        <v>30</v>
      </c>
      <c r="G771" t="s">
        <v>21</v>
      </c>
      <c r="H771" t="s">
        <v>257</v>
      </c>
      <c r="K771" t="s">
        <v>23</v>
      </c>
      <c r="L771">
        <v>30</v>
      </c>
      <c r="M771">
        <v>2</v>
      </c>
      <c r="N771">
        <v>32</v>
      </c>
      <c r="O771" t="s">
        <v>31</v>
      </c>
      <c r="P771">
        <v>46702.73</v>
      </c>
      <c r="Q771">
        <v>37362.19</v>
      </c>
    </row>
    <row r="772" spans="1:17" x14ac:dyDescent="0.3">
      <c r="A772">
        <v>1784</v>
      </c>
      <c r="D772" t="s">
        <v>28</v>
      </c>
      <c r="E772" t="s">
        <v>29</v>
      </c>
      <c r="F772" t="s">
        <v>30</v>
      </c>
      <c r="G772" t="s">
        <v>21</v>
      </c>
      <c r="H772" t="s">
        <v>257</v>
      </c>
      <c r="K772" t="s">
        <v>23</v>
      </c>
      <c r="L772">
        <v>10</v>
      </c>
      <c r="M772">
        <v>0</v>
      </c>
      <c r="N772">
        <v>10</v>
      </c>
      <c r="O772" t="s">
        <v>40</v>
      </c>
      <c r="P772">
        <v>44723.24</v>
      </c>
      <c r="Q772">
        <v>35778.589999999997</v>
      </c>
    </row>
    <row r="773" spans="1:17" x14ac:dyDescent="0.3">
      <c r="A773">
        <v>1785</v>
      </c>
      <c r="D773" t="s">
        <v>28</v>
      </c>
      <c r="E773" t="s">
        <v>29</v>
      </c>
      <c r="F773" t="s">
        <v>30</v>
      </c>
      <c r="G773" t="s">
        <v>21</v>
      </c>
      <c r="H773" t="s">
        <v>257</v>
      </c>
      <c r="K773" t="s">
        <v>23</v>
      </c>
      <c r="L773">
        <v>10</v>
      </c>
      <c r="M773">
        <v>0</v>
      </c>
      <c r="N773">
        <v>10</v>
      </c>
      <c r="O773" t="s">
        <v>40</v>
      </c>
      <c r="P773">
        <v>44723.24</v>
      </c>
      <c r="Q773">
        <v>35778.589999999997</v>
      </c>
    </row>
    <row r="774" spans="1:17" x14ac:dyDescent="0.3">
      <c r="A774">
        <v>1786</v>
      </c>
      <c r="B774">
        <v>214</v>
      </c>
      <c r="C774" t="s">
        <v>25</v>
      </c>
      <c r="D774" t="s">
        <v>28</v>
      </c>
      <c r="E774" t="s">
        <v>29</v>
      </c>
      <c r="F774" t="s">
        <v>30</v>
      </c>
      <c r="G774" t="s">
        <v>21</v>
      </c>
      <c r="H774" t="s">
        <v>257</v>
      </c>
      <c r="K774" t="s">
        <v>23</v>
      </c>
      <c r="L774">
        <v>877</v>
      </c>
      <c r="M774">
        <v>888</v>
      </c>
      <c r="N774">
        <v>1765</v>
      </c>
      <c r="O774" t="s">
        <v>24</v>
      </c>
      <c r="P774">
        <v>29908.34</v>
      </c>
      <c r="Q774">
        <v>29908.34</v>
      </c>
    </row>
    <row r="775" spans="1:17" x14ac:dyDescent="0.3">
      <c r="A775">
        <v>1787</v>
      </c>
      <c r="B775">
        <v>372</v>
      </c>
      <c r="C775" t="s">
        <v>25</v>
      </c>
      <c r="D775" t="s">
        <v>28</v>
      </c>
      <c r="E775" t="s">
        <v>29</v>
      </c>
      <c r="F775" t="s">
        <v>30</v>
      </c>
      <c r="G775" t="s">
        <v>21</v>
      </c>
      <c r="H775" t="s">
        <v>257</v>
      </c>
      <c r="K775" t="s">
        <v>23</v>
      </c>
      <c r="L775">
        <v>725</v>
      </c>
      <c r="M775">
        <v>698</v>
      </c>
      <c r="N775">
        <v>1423</v>
      </c>
      <c r="O775" t="s">
        <v>24</v>
      </c>
      <c r="P775">
        <v>32937.75</v>
      </c>
      <c r="Q775">
        <v>32937.75</v>
      </c>
    </row>
    <row r="776" spans="1:17" x14ac:dyDescent="0.3">
      <c r="A776">
        <v>1788</v>
      </c>
      <c r="D776" t="s">
        <v>28</v>
      </c>
      <c r="E776" t="s">
        <v>29</v>
      </c>
      <c r="F776" t="s">
        <v>30</v>
      </c>
      <c r="G776" t="s">
        <v>21</v>
      </c>
      <c r="H776" t="s">
        <v>257</v>
      </c>
      <c r="K776" t="s">
        <v>23</v>
      </c>
      <c r="L776">
        <v>912</v>
      </c>
      <c r="M776">
        <v>978</v>
      </c>
      <c r="N776">
        <v>1890</v>
      </c>
      <c r="O776" t="s">
        <v>24</v>
      </c>
      <c r="P776">
        <v>41172.18</v>
      </c>
      <c r="Q776">
        <v>32937.75</v>
      </c>
    </row>
    <row r="777" spans="1:17" x14ac:dyDescent="0.3">
      <c r="A777">
        <v>1789</v>
      </c>
      <c r="D777" t="s">
        <v>33</v>
      </c>
      <c r="E777" t="s">
        <v>377</v>
      </c>
      <c r="F777" t="s">
        <v>30</v>
      </c>
      <c r="G777" t="s">
        <v>21</v>
      </c>
      <c r="H777" t="s">
        <v>257</v>
      </c>
      <c r="K777" t="s">
        <v>23</v>
      </c>
      <c r="O777" t="s">
        <v>24</v>
      </c>
      <c r="P777">
        <v>22714.65</v>
      </c>
      <c r="Q777">
        <v>18171.72</v>
      </c>
    </row>
    <row r="778" spans="1:17" x14ac:dyDescent="0.3">
      <c r="A778">
        <v>1790</v>
      </c>
      <c r="D778" t="s">
        <v>28</v>
      </c>
      <c r="E778" t="s">
        <v>29</v>
      </c>
      <c r="F778" t="s">
        <v>30</v>
      </c>
      <c r="G778" t="s">
        <v>21</v>
      </c>
      <c r="H778" t="s">
        <v>257</v>
      </c>
      <c r="K778" t="s">
        <v>23</v>
      </c>
      <c r="L778">
        <v>4</v>
      </c>
      <c r="M778">
        <v>7</v>
      </c>
      <c r="N778">
        <v>11</v>
      </c>
      <c r="O778" t="s">
        <v>31</v>
      </c>
      <c r="P778">
        <v>45447.44</v>
      </c>
      <c r="Q778">
        <v>36357.949999999997</v>
      </c>
    </row>
    <row r="779" spans="1:17" x14ac:dyDescent="0.3">
      <c r="A779">
        <v>1791</v>
      </c>
      <c r="D779" t="s">
        <v>28</v>
      </c>
      <c r="E779" t="s">
        <v>29</v>
      </c>
      <c r="F779" t="s">
        <v>20</v>
      </c>
      <c r="G779" t="s">
        <v>21</v>
      </c>
      <c r="H779" t="s">
        <v>257</v>
      </c>
      <c r="K779" t="s">
        <v>23</v>
      </c>
      <c r="L779">
        <v>600</v>
      </c>
      <c r="M779">
        <v>1000</v>
      </c>
      <c r="N779">
        <v>1600</v>
      </c>
      <c r="O779" t="s">
        <v>32</v>
      </c>
      <c r="P779">
        <v>30274.66</v>
      </c>
      <c r="Q779">
        <v>24219.72</v>
      </c>
    </row>
    <row r="780" spans="1:17" x14ac:dyDescent="0.3">
      <c r="A780">
        <v>1792</v>
      </c>
      <c r="B780">
        <v>496</v>
      </c>
      <c r="C780" t="s">
        <v>25</v>
      </c>
      <c r="D780" t="s">
        <v>33</v>
      </c>
      <c r="E780" t="s">
        <v>19</v>
      </c>
      <c r="F780" t="s">
        <v>20</v>
      </c>
      <c r="G780" t="s">
        <v>21</v>
      </c>
      <c r="H780" t="s">
        <v>257</v>
      </c>
      <c r="K780" t="s">
        <v>23</v>
      </c>
      <c r="L780">
        <v>7500</v>
      </c>
      <c r="M780">
        <v>8950</v>
      </c>
      <c r="N780">
        <v>16450</v>
      </c>
      <c r="O780" t="s">
        <v>41</v>
      </c>
      <c r="P780">
        <v>8376.67</v>
      </c>
      <c r="Q780">
        <v>8376.67</v>
      </c>
    </row>
    <row r="781" spans="1:17" x14ac:dyDescent="0.3">
      <c r="A781">
        <v>1793</v>
      </c>
      <c r="D781" t="s">
        <v>18</v>
      </c>
      <c r="E781" t="s">
        <v>29</v>
      </c>
      <c r="F781" t="s">
        <v>20</v>
      </c>
      <c r="G781" t="s">
        <v>21</v>
      </c>
      <c r="H781" t="s">
        <v>257</v>
      </c>
      <c r="K781" t="s">
        <v>23</v>
      </c>
      <c r="O781" t="s">
        <v>41</v>
      </c>
      <c r="P781">
        <v>44915.11</v>
      </c>
      <c r="Q781">
        <v>35932.089999999997</v>
      </c>
    </row>
    <row r="782" spans="1:17" x14ac:dyDescent="0.3">
      <c r="A782">
        <v>1794</v>
      </c>
      <c r="B782">
        <v>281</v>
      </c>
      <c r="C782" t="s">
        <v>25</v>
      </c>
      <c r="D782" t="s">
        <v>28</v>
      </c>
      <c r="E782" t="s">
        <v>29</v>
      </c>
      <c r="F782" t="s">
        <v>20</v>
      </c>
      <c r="G782" t="s">
        <v>21</v>
      </c>
      <c r="H782" t="s">
        <v>257</v>
      </c>
      <c r="K782" t="s">
        <v>23</v>
      </c>
      <c r="L782">
        <v>0</v>
      </c>
      <c r="M782">
        <v>105</v>
      </c>
      <c r="N782">
        <v>105</v>
      </c>
      <c r="O782" t="s">
        <v>24</v>
      </c>
      <c r="P782">
        <v>39244.629999999997</v>
      </c>
      <c r="Q782">
        <v>39244.629999999997</v>
      </c>
    </row>
    <row r="783" spans="1:17" x14ac:dyDescent="0.3">
      <c r="A783">
        <v>1795</v>
      </c>
      <c r="B783">
        <v>372</v>
      </c>
      <c r="C783" t="s">
        <v>25</v>
      </c>
      <c r="D783" t="s">
        <v>28</v>
      </c>
      <c r="E783" t="s">
        <v>29</v>
      </c>
      <c r="F783" t="s">
        <v>30</v>
      </c>
      <c r="G783" t="s">
        <v>21</v>
      </c>
      <c r="H783" t="s">
        <v>257</v>
      </c>
      <c r="K783" t="s">
        <v>23</v>
      </c>
      <c r="O783" t="s">
        <v>24</v>
      </c>
      <c r="P783">
        <v>41396.76</v>
      </c>
      <c r="Q783">
        <v>41396.76</v>
      </c>
    </row>
    <row r="784" spans="1:17" x14ac:dyDescent="0.3">
      <c r="A784">
        <v>1796</v>
      </c>
      <c r="B784">
        <v>279</v>
      </c>
      <c r="C784" t="s">
        <v>25</v>
      </c>
      <c r="D784" t="s">
        <v>33</v>
      </c>
      <c r="E784" t="s">
        <v>19</v>
      </c>
      <c r="F784" t="s">
        <v>45</v>
      </c>
      <c r="G784" t="s">
        <v>21</v>
      </c>
      <c r="H784" t="s">
        <v>257</v>
      </c>
      <c r="K784" t="s">
        <v>23</v>
      </c>
      <c r="L784">
        <v>90</v>
      </c>
      <c r="M784">
        <v>10</v>
      </c>
      <c r="N784">
        <v>100</v>
      </c>
      <c r="O784" t="s">
        <v>41</v>
      </c>
      <c r="P784">
        <v>32233.25</v>
      </c>
      <c r="Q784">
        <v>32233.25</v>
      </c>
    </row>
    <row r="785" spans="1:17" x14ac:dyDescent="0.3">
      <c r="A785">
        <v>1797</v>
      </c>
      <c r="D785" t="s">
        <v>28</v>
      </c>
      <c r="E785" t="s">
        <v>29</v>
      </c>
      <c r="F785" t="s">
        <v>30</v>
      </c>
      <c r="G785" t="s">
        <v>21</v>
      </c>
      <c r="H785" t="s">
        <v>257</v>
      </c>
      <c r="K785" t="s">
        <v>23</v>
      </c>
      <c r="L785">
        <v>25</v>
      </c>
      <c r="M785">
        <v>5</v>
      </c>
      <c r="N785">
        <v>30</v>
      </c>
      <c r="O785" t="s">
        <v>40</v>
      </c>
      <c r="P785">
        <v>42170</v>
      </c>
      <c r="Q785">
        <v>33736</v>
      </c>
    </row>
    <row r="786" spans="1:17" x14ac:dyDescent="0.3">
      <c r="A786">
        <v>1798</v>
      </c>
      <c r="D786" t="s">
        <v>28</v>
      </c>
      <c r="E786" t="s">
        <v>29</v>
      </c>
      <c r="F786" t="s">
        <v>20</v>
      </c>
      <c r="G786" t="s">
        <v>21</v>
      </c>
      <c r="H786" t="s">
        <v>257</v>
      </c>
      <c r="K786" t="s">
        <v>23</v>
      </c>
      <c r="L786">
        <v>450</v>
      </c>
      <c r="M786">
        <v>500</v>
      </c>
      <c r="N786">
        <v>950</v>
      </c>
      <c r="O786" t="s">
        <v>24</v>
      </c>
      <c r="P786">
        <v>38692.449999999997</v>
      </c>
      <c r="Q786">
        <v>38692.449999999997</v>
      </c>
    </row>
    <row r="787" spans="1:17" x14ac:dyDescent="0.3">
      <c r="A787">
        <v>1799</v>
      </c>
      <c r="B787">
        <v>224</v>
      </c>
      <c r="C787" t="s">
        <v>25</v>
      </c>
      <c r="D787" t="s">
        <v>28</v>
      </c>
      <c r="E787" t="s">
        <v>29</v>
      </c>
      <c r="F787" t="s">
        <v>30</v>
      </c>
      <c r="G787" t="s">
        <v>21</v>
      </c>
      <c r="H787" t="s">
        <v>257</v>
      </c>
      <c r="K787" t="s">
        <v>23</v>
      </c>
      <c r="L787">
        <v>15</v>
      </c>
      <c r="M787">
        <v>0</v>
      </c>
      <c r="N787">
        <v>15</v>
      </c>
      <c r="O787" t="s">
        <v>40</v>
      </c>
      <c r="P787">
        <v>15158.2</v>
      </c>
      <c r="Q787">
        <v>15158.2</v>
      </c>
    </row>
    <row r="788" spans="1:17" x14ac:dyDescent="0.3">
      <c r="A788">
        <v>1800</v>
      </c>
      <c r="B788">
        <v>224</v>
      </c>
      <c r="C788" t="s">
        <v>25</v>
      </c>
      <c r="D788" t="s">
        <v>28</v>
      </c>
      <c r="E788" t="s">
        <v>29</v>
      </c>
      <c r="F788" t="s">
        <v>30</v>
      </c>
      <c r="G788" t="s">
        <v>21</v>
      </c>
      <c r="H788" t="s">
        <v>257</v>
      </c>
      <c r="K788" t="s">
        <v>23</v>
      </c>
      <c r="L788">
        <v>25</v>
      </c>
      <c r="M788">
        <v>0</v>
      </c>
      <c r="N788">
        <v>25</v>
      </c>
      <c r="O788" t="s">
        <v>40</v>
      </c>
      <c r="P788">
        <v>38217.769999999997</v>
      </c>
      <c r="Q788">
        <v>30574.21</v>
      </c>
    </row>
    <row r="789" spans="1:17" x14ac:dyDescent="0.3">
      <c r="A789">
        <v>1801</v>
      </c>
      <c r="D789" t="s">
        <v>28</v>
      </c>
      <c r="E789" t="s">
        <v>29</v>
      </c>
      <c r="F789" t="s">
        <v>20</v>
      </c>
      <c r="G789" t="s">
        <v>21</v>
      </c>
      <c r="H789" t="s">
        <v>257</v>
      </c>
      <c r="K789" t="s">
        <v>23</v>
      </c>
      <c r="L789">
        <v>1400</v>
      </c>
      <c r="M789">
        <v>800</v>
      </c>
      <c r="N789">
        <v>2200</v>
      </c>
      <c r="O789" t="s">
        <v>31</v>
      </c>
      <c r="P789">
        <v>38876.160000000003</v>
      </c>
      <c r="Q789">
        <v>31100.93</v>
      </c>
    </row>
    <row r="790" spans="1:17" x14ac:dyDescent="0.3">
      <c r="A790">
        <v>1802</v>
      </c>
      <c r="B790">
        <v>284</v>
      </c>
      <c r="C790" t="s">
        <v>25</v>
      </c>
      <c r="D790" t="s">
        <v>28</v>
      </c>
      <c r="E790" t="s">
        <v>29</v>
      </c>
      <c r="F790" t="s">
        <v>30</v>
      </c>
      <c r="G790" t="s">
        <v>21</v>
      </c>
      <c r="H790" t="s">
        <v>257</v>
      </c>
      <c r="K790" t="s">
        <v>23</v>
      </c>
      <c r="L790">
        <v>125</v>
      </c>
      <c r="M790">
        <v>0</v>
      </c>
      <c r="N790">
        <v>125</v>
      </c>
      <c r="O790" t="s">
        <v>40</v>
      </c>
      <c r="P790">
        <v>43093.55</v>
      </c>
      <c r="Q790">
        <v>43093.55</v>
      </c>
    </row>
    <row r="791" spans="1:17" x14ac:dyDescent="0.3">
      <c r="A791">
        <v>1803</v>
      </c>
      <c r="D791" t="s">
        <v>28</v>
      </c>
      <c r="E791" t="s">
        <v>29</v>
      </c>
      <c r="F791" t="s">
        <v>20</v>
      </c>
      <c r="G791" t="s">
        <v>21</v>
      </c>
      <c r="H791" t="s">
        <v>257</v>
      </c>
      <c r="K791" t="s">
        <v>23</v>
      </c>
      <c r="L791">
        <v>500</v>
      </c>
      <c r="M791">
        <v>300</v>
      </c>
      <c r="N791">
        <v>800</v>
      </c>
      <c r="O791" t="s">
        <v>41</v>
      </c>
      <c r="P791">
        <v>26849.95</v>
      </c>
      <c r="Q791">
        <v>21479.96</v>
      </c>
    </row>
    <row r="792" spans="1:17" x14ac:dyDescent="0.3">
      <c r="A792">
        <v>1804</v>
      </c>
      <c r="D792" t="s">
        <v>18</v>
      </c>
      <c r="E792" t="s">
        <v>19</v>
      </c>
      <c r="F792" t="s">
        <v>20</v>
      </c>
      <c r="G792" t="s">
        <v>21</v>
      </c>
      <c r="H792" t="s">
        <v>257</v>
      </c>
      <c r="K792" t="s">
        <v>23</v>
      </c>
      <c r="L792">
        <v>66</v>
      </c>
      <c r="M792">
        <v>21</v>
      </c>
      <c r="N792">
        <v>87</v>
      </c>
      <c r="O792" t="s">
        <v>24</v>
      </c>
      <c r="P792">
        <v>36372.92</v>
      </c>
      <c r="Q792">
        <v>29098.34</v>
      </c>
    </row>
    <row r="793" spans="1:17" x14ac:dyDescent="0.3">
      <c r="A793">
        <v>1805</v>
      </c>
      <c r="B793">
        <v>195</v>
      </c>
      <c r="C793" t="s">
        <v>25</v>
      </c>
      <c r="D793" t="s">
        <v>28</v>
      </c>
      <c r="E793" t="s">
        <v>29</v>
      </c>
      <c r="F793" t="s">
        <v>45</v>
      </c>
      <c r="G793" t="s">
        <v>21</v>
      </c>
      <c r="H793" t="s">
        <v>257</v>
      </c>
      <c r="K793" t="s">
        <v>23</v>
      </c>
      <c r="L793">
        <v>600</v>
      </c>
      <c r="M793">
        <v>717</v>
      </c>
      <c r="N793">
        <v>1317</v>
      </c>
      <c r="O793" t="s">
        <v>24</v>
      </c>
      <c r="P793">
        <v>42003.95</v>
      </c>
      <c r="Q793">
        <v>42003.95</v>
      </c>
    </row>
    <row r="794" spans="1:17" x14ac:dyDescent="0.3">
      <c r="A794">
        <v>1806</v>
      </c>
      <c r="B794">
        <v>85</v>
      </c>
      <c r="C794" t="s">
        <v>48</v>
      </c>
      <c r="D794" t="s">
        <v>28</v>
      </c>
      <c r="E794" t="s">
        <v>29</v>
      </c>
      <c r="F794" t="s">
        <v>45</v>
      </c>
      <c r="G794" t="s">
        <v>21</v>
      </c>
      <c r="H794" t="s">
        <v>257</v>
      </c>
      <c r="K794" t="s">
        <v>23</v>
      </c>
      <c r="L794">
        <v>4991</v>
      </c>
      <c r="M794">
        <v>5243</v>
      </c>
      <c r="N794">
        <v>10234</v>
      </c>
      <c r="O794" t="s">
        <v>24</v>
      </c>
      <c r="P794">
        <v>41130.6</v>
      </c>
      <c r="Q794">
        <v>41130.6</v>
      </c>
    </row>
    <row r="795" spans="1:17" x14ac:dyDescent="0.3">
      <c r="A795">
        <v>1807</v>
      </c>
      <c r="B795">
        <v>256</v>
      </c>
      <c r="C795" t="s">
        <v>25</v>
      </c>
      <c r="D795" t="s">
        <v>28</v>
      </c>
      <c r="E795" t="s">
        <v>29</v>
      </c>
      <c r="F795" t="s">
        <v>20</v>
      </c>
      <c r="G795" t="s">
        <v>21</v>
      </c>
      <c r="H795" t="s">
        <v>257</v>
      </c>
      <c r="K795" t="s">
        <v>23</v>
      </c>
      <c r="L795">
        <v>413</v>
      </c>
      <c r="M795">
        <v>587</v>
      </c>
      <c r="N795">
        <v>1000</v>
      </c>
      <c r="O795" t="s">
        <v>24</v>
      </c>
      <c r="P795">
        <v>43558.96</v>
      </c>
      <c r="Q795">
        <v>43558.96</v>
      </c>
    </row>
    <row r="796" spans="1:17" x14ac:dyDescent="0.3">
      <c r="A796">
        <v>1808</v>
      </c>
      <c r="D796" t="s">
        <v>28</v>
      </c>
      <c r="E796" t="s">
        <v>29</v>
      </c>
      <c r="F796" t="s">
        <v>20</v>
      </c>
      <c r="G796" t="s">
        <v>21</v>
      </c>
      <c r="H796" t="s">
        <v>257</v>
      </c>
      <c r="K796" t="s">
        <v>23</v>
      </c>
      <c r="L796">
        <v>66</v>
      </c>
      <c r="M796">
        <v>21</v>
      </c>
      <c r="N796">
        <v>87</v>
      </c>
      <c r="O796" t="s">
        <v>41</v>
      </c>
      <c r="P796">
        <v>16976.25</v>
      </c>
      <c r="Q796">
        <v>13581</v>
      </c>
    </row>
    <row r="797" spans="1:17" x14ac:dyDescent="0.3">
      <c r="A797">
        <v>1809</v>
      </c>
      <c r="D797" t="s">
        <v>28</v>
      </c>
      <c r="E797" t="s">
        <v>29</v>
      </c>
      <c r="F797" t="s">
        <v>20</v>
      </c>
      <c r="G797" t="s">
        <v>21</v>
      </c>
      <c r="H797" t="s">
        <v>257</v>
      </c>
      <c r="K797" t="s">
        <v>23</v>
      </c>
      <c r="L797">
        <v>3500</v>
      </c>
      <c r="M797">
        <v>4000</v>
      </c>
      <c r="N797">
        <v>7500</v>
      </c>
      <c r="O797" t="s">
        <v>24</v>
      </c>
      <c r="P797">
        <v>24504.84</v>
      </c>
      <c r="Q797">
        <v>19603.87</v>
      </c>
    </row>
    <row r="798" spans="1:17" x14ac:dyDescent="0.3">
      <c r="A798">
        <v>1810</v>
      </c>
      <c r="D798" t="s">
        <v>28</v>
      </c>
      <c r="E798" t="s">
        <v>29</v>
      </c>
      <c r="F798" t="s">
        <v>30</v>
      </c>
      <c r="G798" t="s">
        <v>21</v>
      </c>
      <c r="H798" t="s">
        <v>257</v>
      </c>
      <c r="K798" t="s">
        <v>23</v>
      </c>
      <c r="L798">
        <v>91</v>
      </c>
      <c r="M798">
        <v>98</v>
      </c>
      <c r="N798">
        <v>189</v>
      </c>
      <c r="O798" t="s">
        <v>32</v>
      </c>
      <c r="P798">
        <v>39001.29</v>
      </c>
      <c r="Q798">
        <v>31201.03</v>
      </c>
    </row>
    <row r="799" spans="1:17" x14ac:dyDescent="0.3">
      <c r="A799">
        <v>1811</v>
      </c>
      <c r="B799">
        <v>372</v>
      </c>
      <c r="C799" t="s">
        <v>25</v>
      </c>
      <c r="D799" t="s">
        <v>28</v>
      </c>
      <c r="E799" t="s">
        <v>29</v>
      </c>
      <c r="F799" t="s">
        <v>30</v>
      </c>
      <c r="G799" t="s">
        <v>21</v>
      </c>
      <c r="H799" t="s">
        <v>257</v>
      </c>
      <c r="K799" t="s">
        <v>23</v>
      </c>
      <c r="L799">
        <v>148</v>
      </c>
      <c r="M799">
        <v>168</v>
      </c>
      <c r="N799">
        <v>316</v>
      </c>
      <c r="O799" t="s">
        <v>32</v>
      </c>
      <c r="P799">
        <v>41584.11</v>
      </c>
      <c r="Q799">
        <v>41584.11</v>
      </c>
    </row>
    <row r="800" spans="1:17" x14ac:dyDescent="0.3">
      <c r="A800">
        <v>1812</v>
      </c>
      <c r="B800">
        <v>398</v>
      </c>
      <c r="C800" t="s">
        <v>25</v>
      </c>
      <c r="D800" t="s">
        <v>28</v>
      </c>
      <c r="E800" t="s">
        <v>29</v>
      </c>
      <c r="F800" t="s">
        <v>30</v>
      </c>
      <c r="G800" t="s">
        <v>21</v>
      </c>
      <c r="H800" t="s">
        <v>244</v>
      </c>
      <c r="K800" t="s">
        <v>23</v>
      </c>
      <c r="L800">
        <v>14000</v>
      </c>
      <c r="M800">
        <v>16000</v>
      </c>
      <c r="N800">
        <v>30000</v>
      </c>
      <c r="O800" t="s">
        <v>41</v>
      </c>
      <c r="P800">
        <v>42937.18</v>
      </c>
      <c r="Q800">
        <v>42937.18</v>
      </c>
    </row>
    <row r="801" spans="1:17" x14ac:dyDescent="0.3">
      <c r="A801">
        <v>1813</v>
      </c>
      <c r="D801" t="s">
        <v>28</v>
      </c>
      <c r="E801" t="s">
        <v>29</v>
      </c>
      <c r="F801" t="s">
        <v>20</v>
      </c>
      <c r="G801" t="s">
        <v>21</v>
      </c>
      <c r="H801" t="s">
        <v>244</v>
      </c>
      <c r="K801" t="s">
        <v>23</v>
      </c>
      <c r="L801">
        <v>4124</v>
      </c>
      <c r="M801">
        <v>4662</v>
      </c>
      <c r="N801">
        <v>8786</v>
      </c>
      <c r="O801" t="s">
        <v>24</v>
      </c>
      <c r="P801">
        <v>42417.38</v>
      </c>
      <c r="Q801">
        <v>33933.9</v>
      </c>
    </row>
    <row r="802" spans="1:17" x14ac:dyDescent="0.3">
      <c r="A802">
        <v>1814</v>
      </c>
      <c r="D802" t="s">
        <v>18</v>
      </c>
      <c r="E802" t="s">
        <v>181</v>
      </c>
      <c r="F802" t="s">
        <v>30</v>
      </c>
      <c r="G802" t="s">
        <v>21</v>
      </c>
      <c r="H802" t="s">
        <v>244</v>
      </c>
      <c r="K802" t="s">
        <v>23</v>
      </c>
      <c r="L802">
        <v>49</v>
      </c>
      <c r="M802">
        <v>51</v>
      </c>
      <c r="N802">
        <v>100</v>
      </c>
      <c r="O802" t="s">
        <v>32</v>
      </c>
      <c r="P802">
        <v>47909.45</v>
      </c>
      <c r="Q802">
        <v>38327.56</v>
      </c>
    </row>
    <row r="803" spans="1:17" x14ac:dyDescent="0.3">
      <c r="A803">
        <v>1815</v>
      </c>
      <c r="B803">
        <v>272</v>
      </c>
      <c r="C803" t="s">
        <v>25</v>
      </c>
      <c r="D803" t="s">
        <v>28</v>
      </c>
      <c r="E803" t="s">
        <v>29</v>
      </c>
      <c r="F803" t="s">
        <v>20</v>
      </c>
      <c r="G803" t="s">
        <v>21</v>
      </c>
      <c r="H803" t="s">
        <v>244</v>
      </c>
      <c r="K803" t="s">
        <v>23</v>
      </c>
      <c r="L803">
        <v>25</v>
      </c>
      <c r="M803">
        <v>36</v>
      </c>
      <c r="N803">
        <v>61</v>
      </c>
      <c r="O803" t="s">
        <v>38</v>
      </c>
      <c r="P803">
        <v>40680.85</v>
      </c>
      <c r="Q803">
        <v>40680.85</v>
      </c>
    </row>
    <row r="804" spans="1:17" x14ac:dyDescent="0.3">
      <c r="A804">
        <v>1816</v>
      </c>
      <c r="D804" t="s">
        <v>28</v>
      </c>
      <c r="E804" t="s">
        <v>29</v>
      </c>
      <c r="F804" t="s">
        <v>20</v>
      </c>
      <c r="G804" t="s">
        <v>21</v>
      </c>
      <c r="H804" t="s">
        <v>244</v>
      </c>
      <c r="K804" t="s">
        <v>23</v>
      </c>
      <c r="L804">
        <v>400</v>
      </c>
      <c r="M804">
        <v>500</v>
      </c>
      <c r="N804">
        <v>900</v>
      </c>
      <c r="O804" t="s">
        <v>41</v>
      </c>
      <c r="P804">
        <v>21451.119999999999</v>
      </c>
      <c r="Q804">
        <v>17160.900000000001</v>
      </c>
    </row>
    <row r="805" spans="1:17" x14ac:dyDescent="0.3">
      <c r="A805">
        <v>1817</v>
      </c>
      <c r="D805" t="s">
        <v>28</v>
      </c>
      <c r="E805" t="s">
        <v>29</v>
      </c>
      <c r="F805" t="s">
        <v>30</v>
      </c>
      <c r="G805" t="s">
        <v>21</v>
      </c>
      <c r="H805" t="s">
        <v>244</v>
      </c>
      <c r="K805" t="s">
        <v>23</v>
      </c>
      <c r="L805">
        <v>25</v>
      </c>
      <c r="M805">
        <v>5</v>
      </c>
      <c r="N805">
        <v>30</v>
      </c>
      <c r="O805" t="s">
        <v>40</v>
      </c>
      <c r="P805">
        <v>47670.080000000002</v>
      </c>
      <c r="Q805">
        <v>38136.06</v>
      </c>
    </row>
    <row r="806" spans="1:17" x14ac:dyDescent="0.3">
      <c r="A806">
        <v>1818</v>
      </c>
      <c r="D806" t="s">
        <v>28</v>
      </c>
      <c r="E806" t="s">
        <v>29</v>
      </c>
      <c r="F806" t="s">
        <v>30</v>
      </c>
      <c r="G806" t="s">
        <v>21</v>
      </c>
      <c r="H806" t="s">
        <v>244</v>
      </c>
      <c r="K806" t="s">
        <v>23</v>
      </c>
      <c r="L806">
        <v>60</v>
      </c>
      <c r="M806">
        <v>2</v>
      </c>
      <c r="N806">
        <v>62</v>
      </c>
      <c r="O806" t="s">
        <v>31</v>
      </c>
      <c r="P806">
        <v>18315.38</v>
      </c>
      <c r="Q806">
        <v>14652.31</v>
      </c>
    </row>
    <row r="807" spans="1:17" x14ac:dyDescent="0.3">
      <c r="A807">
        <v>1819</v>
      </c>
      <c r="D807" t="s">
        <v>28</v>
      </c>
      <c r="E807" t="s">
        <v>29</v>
      </c>
      <c r="F807" t="s">
        <v>30</v>
      </c>
      <c r="G807" t="s">
        <v>21</v>
      </c>
      <c r="H807" t="s">
        <v>244</v>
      </c>
      <c r="K807" t="s">
        <v>23</v>
      </c>
      <c r="L807">
        <v>180</v>
      </c>
      <c r="M807">
        <v>0</v>
      </c>
      <c r="N807">
        <v>180</v>
      </c>
      <c r="O807" t="s">
        <v>40</v>
      </c>
      <c r="P807">
        <v>19396.669999999998</v>
      </c>
      <c r="Q807">
        <v>15517.34</v>
      </c>
    </row>
    <row r="808" spans="1:17" x14ac:dyDescent="0.3">
      <c r="A808">
        <v>1820</v>
      </c>
      <c r="B808">
        <v>161</v>
      </c>
      <c r="C808" t="s">
        <v>17</v>
      </c>
      <c r="D808" t="s">
        <v>28</v>
      </c>
      <c r="E808" t="s">
        <v>29</v>
      </c>
      <c r="F808" t="s">
        <v>30</v>
      </c>
      <c r="G808" t="s">
        <v>21</v>
      </c>
      <c r="H808" t="s">
        <v>244</v>
      </c>
      <c r="K808" t="s">
        <v>23</v>
      </c>
      <c r="L808">
        <v>60</v>
      </c>
      <c r="M808">
        <v>0</v>
      </c>
      <c r="N808">
        <v>60</v>
      </c>
      <c r="O808" t="s">
        <v>40</v>
      </c>
      <c r="P808">
        <v>19049</v>
      </c>
      <c r="Q808">
        <v>19049</v>
      </c>
    </row>
    <row r="809" spans="1:17" x14ac:dyDescent="0.3">
      <c r="A809">
        <v>1821</v>
      </c>
      <c r="D809" t="s">
        <v>28</v>
      </c>
      <c r="E809" t="s">
        <v>29</v>
      </c>
      <c r="F809" t="s">
        <v>30</v>
      </c>
      <c r="G809" t="s">
        <v>21</v>
      </c>
      <c r="H809" t="s">
        <v>244</v>
      </c>
      <c r="K809" t="s">
        <v>23</v>
      </c>
      <c r="L809">
        <v>400</v>
      </c>
      <c r="M809">
        <v>500</v>
      </c>
      <c r="N809">
        <v>900</v>
      </c>
      <c r="O809" t="s">
        <v>31</v>
      </c>
      <c r="P809">
        <v>18315.38</v>
      </c>
      <c r="Q809">
        <v>14652.31</v>
      </c>
    </row>
    <row r="810" spans="1:17" x14ac:dyDescent="0.3">
      <c r="A810">
        <v>1822</v>
      </c>
      <c r="D810" t="s">
        <v>28</v>
      </c>
      <c r="E810" t="s">
        <v>29</v>
      </c>
      <c r="F810" t="s">
        <v>30</v>
      </c>
      <c r="G810" t="s">
        <v>21</v>
      </c>
      <c r="H810" t="s">
        <v>244</v>
      </c>
      <c r="K810" t="s">
        <v>23</v>
      </c>
      <c r="L810">
        <v>180</v>
      </c>
      <c r="M810">
        <v>0</v>
      </c>
      <c r="N810">
        <v>180</v>
      </c>
      <c r="O810" t="s">
        <v>40</v>
      </c>
      <c r="P810">
        <v>38249.910000000003</v>
      </c>
      <c r="Q810">
        <v>30599.93</v>
      </c>
    </row>
    <row r="811" spans="1:17" x14ac:dyDescent="0.3">
      <c r="A811">
        <v>1823</v>
      </c>
      <c r="B811">
        <v>206</v>
      </c>
      <c r="C811" t="s">
        <v>25</v>
      </c>
      <c r="D811" t="s">
        <v>28</v>
      </c>
      <c r="E811" t="s">
        <v>29</v>
      </c>
      <c r="F811" t="s">
        <v>20</v>
      </c>
      <c r="G811" t="s">
        <v>21</v>
      </c>
      <c r="H811" t="s">
        <v>244</v>
      </c>
      <c r="K811" t="s">
        <v>23</v>
      </c>
      <c r="L811">
        <v>0</v>
      </c>
      <c r="M811">
        <v>25</v>
      </c>
      <c r="N811">
        <v>25</v>
      </c>
      <c r="O811" t="s">
        <v>24</v>
      </c>
      <c r="P811">
        <v>40672.71</v>
      </c>
      <c r="Q811">
        <v>40672.71</v>
      </c>
    </row>
    <row r="812" spans="1:17" x14ac:dyDescent="0.3">
      <c r="A812">
        <v>1824</v>
      </c>
      <c r="D812" t="s">
        <v>55</v>
      </c>
      <c r="E812" t="s">
        <v>19</v>
      </c>
      <c r="F812" t="s">
        <v>20</v>
      </c>
      <c r="G812" t="s">
        <v>21</v>
      </c>
      <c r="H812" t="s">
        <v>244</v>
      </c>
      <c r="K812" t="s">
        <v>23</v>
      </c>
      <c r="L812">
        <v>0</v>
      </c>
      <c r="M812">
        <v>2600</v>
      </c>
      <c r="N812">
        <v>2600</v>
      </c>
      <c r="O812" t="s">
        <v>26</v>
      </c>
      <c r="P812">
        <v>43954.43</v>
      </c>
      <c r="Q812">
        <v>35163.54</v>
      </c>
    </row>
    <row r="813" spans="1:17" x14ac:dyDescent="0.3">
      <c r="A813">
        <v>1825</v>
      </c>
      <c r="B813">
        <v>10</v>
      </c>
      <c r="C813" t="s">
        <v>48</v>
      </c>
      <c r="D813" t="s">
        <v>28</v>
      </c>
      <c r="E813" t="s">
        <v>29</v>
      </c>
      <c r="F813" t="s">
        <v>20</v>
      </c>
      <c r="G813" t="s">
        <v>21</v>
      </c>
      <c r="H813" t="s">
        <v>244</v>
      </c>
      <c r="K813" t="s">
        <v>23</v>
      </c>
      <c r="L813">
        <v>74273</v>
      </c>
      <c r="M813">
        <v>71360</v>
      </c>
      <c r="N813">
        <v>145633</v>
      </c>
      <c r="O813" t="s">
        <v>38</v>
      </c>
      <c r="P813">
        <v>41584.81</v>
      </c>
      <c r="Q813">
        <v>41584.81</v>
      </c>
    </row>
    <row r="814" spans="1:17" x14ac:dyDescent="0.3">
      <c r="A814">
        <v>1826</v>
      </c>
      <c r="D814" t="s">
        <v>28</v>
      </c>
      <c r="E814" t="s">
        <v>29</v>
      </c>
      <c r="F814" t="s">
        <v>20</v>
      </c>
      <c r="G814" t="s">
        <v>21</v>
      </c>
      <c r="H814" t="s">
        <v>244</v>
      </c>
      <c r="K814" t="s">
        <v>23</v>
      </c>
      <c r="L814">
        <v>252</v>
      </c>
      <c r="M814">
        <v>266</v>
      </c>
      <c r="N814">
        <v>518</v>
      </c>
      <c r="O814" t="s">
        <v>32</v>
      </c>
      <c r="P814">
        <v>43112.959999999999</v>
      </c>
      <c r="Q814">
        <v>34490.370000000003</v>
      </c>
    </row>
    <row r="815" spans="1:17" x14ac:dyDescent="0.3">
      <c r="A815">
        <v>1827</v>
      </c>
      <c r="D815" t="s">
        <v>28</v>
      </c>
      <c r="E815" t="s">
        <v>29</v>
      </c>
      <c r="F815" t="s">
        <v>20</v>
      </c>
      <c r="G815" t="s">
        <v>21</v>
      </c>
      <c r="H815" t="s">
        <v>244</v>
      </c>
      <c r="K815" t="s">
        <v>23</v>
      </c>
      <c r="L815">
        <v>115</v>
      </c>
      <c r="M815">
        <v>137</v>
      </c>
      <c r="N815">
        <v>252</v>
      </c>
      <c r="O815" t="s">
        <v>24</v>
      </c>
      <c r="P815">
        <v>31448.89</v>
      </c>
      <c r="Q815">
        <v>25159.119999999999</v>
      </c>
    </row>
    <row r="816" spans="1:17" x14ac:dyDescent="0.3">
      <c r="A816">
        <v>1828</v>
      </c>
      <c r="D816" t="s">
        <v>28</v>
      </c>
      <c r="E816" t="s">
        <v>29</v>
      </c>
      <c r="F816" t="s">
        <v>20</v>
      </c>
      <c r="G816" t="s">
        <v>21</v>
      </c>
      <c r="H816" t="s">
        <v>244</v>
      </c>
      <c r="K816" t="s">
        <v>23</v>
      </c>
      <c r="L816">
        <v>22</v>
      </c>
      <c r="M816">
        <v>30</v>
      </c>
      <c r="N816">
        <v>52</v>
      </c>
      <c r="O816" t="s">
        <v>41</v>
      </c>
      <c r="P816">
        <v>36437.65</v>
      </c>
      <c r="Q816">
        <v>29150.12</v>
      </c>
    </row>
    <row r="817" spans="1:17" x14ac:dyDescent="0.3">
      <c r="A817">
        <v>1829</v>
      </c>
      <c r="D817" t="s">
        <v>39</v>
      </c>
      <c r="E817" t="s">
        <v>29</v>
      </c>
      <c r="F817" t="s">
        <v>30</v>
      </c>
      <c r="G817" t="s">
        <v>21</v>
      </c>
      <c r="H817" t="s">
        <v>244</v>
      </c>
      <c r="K817" t="s">
        <v>23</v>
      </c>
      <c r="O817" t="s">
        <v>31</v>
      </c>
      <c r="P817">
        <v>46470.18</v>
      </c>
      <c r="Q817">
        <v>37176.14</v>
      </c>
    </row>
    <row r="818" spans="1:17" x14ac:dyDescent="0.3">
      <c r="A818">
        <v>1830</v>
      </c>
      <c r="B818">
        <v>268</v>
      </c>
      <c r="C818" t="s">
        <v>25</v>
      </c>
      <c r="D818" t="s">
        <v>28</v>
      </c>
      <c r="E818" t="s">
        <v>181</v>
      </c>
      <c r="F818" t="s">
        <v>20</v>
      </c>
      <c r="G818" t="s">
        <v>21</v>
      </c>
      <c r="H818" t="s">
        <v>244</v>
      </c>
      <c r="K818" t="s">
        <v>23</v>
      </c>
      <c r="O818" t="s">
        <v>31</v>
      </c>
      <c r="P818">
        <v>40075.919999999998</v>
      </c>
      <c r="Q818">
        <v>40075.919999999998</v>
      </c>
    </row>
    <row r="819" spans="1:17" x14ac:dyDescent="0.3">
      <c r="A819">
        <v>1831</v>
      </c>
      <c r="B819">
        <v>471</v>
      </c>
      <c r="C819" t="s">
        <v>25</v>
      </c>
      <c r="D819" t="s">
        <v>28</v>
      </c>
      <c r="E819" t="s">
        <v>29</v>
      </c>
      <c r="F819" t="s">
        <v>45</v>
      </c>
      <c r="G819" t="s">
        <v>21</v>
      </c>
      <c r="H819" t="s">
        <v>244</v>
      </c>
      <c r="K819" t="s">
        <v>23</v>
      </c>
      <c r="L819">
        <v>223</v>
      </c>
      <c r="M819">
        <v>389</v>
      </c>
      <c r="N819">
        <v>612</v>
      </c>
      <c r="O819" t="s">
        <v>24</v>
      </c>
      <c r="P819">
        <v>42676.84</v>
      </c>
      <c r="Q819">
        <v>42676.84</v>
      </c>
    </row>
    <row r="820" spans="1:17" x14ac:dyDescent="0.3">
      <c r="A820">
        <v>1832</v>
      </c>
      <c r="D820" t="s">
        <v>28</v>
      </c>
      <c r="E820" t="s">
        <v>29</v>
      </c>
      <c r="F820" t="s">
        <v>30</v>
      </c>
      <c r="G820" t="s">
        <v>21</v>
      </c>
      <c r="H820" t="s">
        <v>244</v>
      </c>
      <c r="K820" t="s">
        <v>23</v>
      </c>
      <c r="L820">
        <v>34</v>
      </c>
      <c r="M820">
        <v>1</v>
      </c>
      <c r="N820">
        <v>35</v>
      </c>
      <c r="O820" t="s">
        <v>40</v>
      </c>
      <c r="P820">
        <v>30554.18</v>
      </c>
      <c r="Q820">
        <v>24443.35</v>
      </c>
    </row>
    <row r="821" spans="1:17" x14ac:dyDescent="0.3">
      <c r="A821">
        <v>1833</v>
      </c>
      <c r="D821" t="s">
        <v>28</v>
      </c>
      <c r="E821" t="s">
        <v>29</v>
      </c>
      <c r="F821" t="s">
        <v>30</v>
      </c>
      <c r="G821" t="s">
        <v>21</v>
      </c>
      <c r="H821" t="s">
        <v>244</v>
      </c>
      <c r="K821" t="s">
        <v>23</v>
      </c>
      <c r="L821">
        <v>45</v>
      </c>
      <c r="M821">
        <v>50</v>
      </c>
      <c r="N821">
        <v>95</v>
      </c>
      <c r="O821" t="s">
        <v>31</v>
      </c>
      <c r="P821">
        <v>38691.72</v>
      </c>
      <c r="Q821">
        <v>30953.38</v>
      </c>
    </row>
    <row r="822" spans="1:17" x14ac:dyDescent="0.3">
      <c r="A822">
        <v>1834</v>
      </c>
      <c r="B822">
        <v>241</v>
      </c>
      <c r="C822" t="s">
        <v>25</v>
      </c>
      <c r="D822" t="s">
        <v>33</v>
      </c>
      <c r="E822" t="s">
        <v>377</v>
      </c>
      <c r="F822" t="s">
        <v>45</v>
      </c>
      <c r="G822" t="s">
        <v>21</v>
      </c>
      <c r="H822" t="s">
        <v>244</v>
      </c>
      <c r="K822" t="s">
        <v>23</v>
      </c>
      <c r="L822">
        <v>105</v>
      </c>
      <c r="M822">
        <v>50</v>
      </c>
      <c r="N822">
        <v>155</v>
      </c>
      <c r="O822" t="s">
        <v>41</v>
      </c>
      <c r="P822">
        <v>43526.07</v>
      </c>
      <c r="Q822">
        <v>43526.07</v>
      </c>
    </row>
    <row r="823" spans="1:17" x14ac:dyDescent="0.3">
      <c r="A823">
        <v>1835</v>
      </c>
      <c r="D823" t="s">
        <v>28</v>
      </c>
      <c r="E823" t="s">
        <v>29</v>
      </c>
      <c r="F823" t="s">
        <v>45</v>
      </c>
      <c r="G823" t="s">
        <v>21</v>
      </c>
      <c r="H823" t="s">
        <v>251</v>
      </c>
      <c r="K823" t="s">
        <v>23</v>
      </c>
      <c r="L823">
        <v>200</v>
      </c>
      <c r="M823">
        <v>300</v>
      </c>
      <c r="N823">
        <v>500</v>
      </c>
      <c r="O823" t="s">
        <v>41</v>
      </c>
      <c r="P823">
        <v>36083.800000000003</v>
      </c>
      <c r="Q823">
        <v>28867.040000000001</v>
      </c>
    </row>
    <row r="824" spans="1:17" x14ac:dyDescent="0.3">
      <c r="A824">
        <v>1836</v>
      </c>
      <c r="D824" t="s">
        <v>28</v>
      </c>
      <c r="E824" t="s">
        <v>29</v>
      </c>
      <c r="F824" t="s">
        <v>45</v>
      </c>
      <c r="G824" t="s">
        <v>21</v>
      </c>
      <c r="H824" t="s">
        <v>251</v>
      </c>
      <c r="K824" t="s">
        <v>23</v>
      </c>
      <c r="L824">
        <v>450</v>
      </c>
      <c r="M824">
        <v>500</v>
      </c>
      <c r="N824">
        <v>950</v>
      </c>
      <c r="O824" t="s">
        <v>41</v>
      </c>
      <c r="P824">
        <v>25130.93</v>
      </c>
      <c r="Q824">
        <v>20104.75</v>
      </c>
    </row>
    <row r="825" spans="1:17" x14ac:dyDescent="0.3">
      <c r="A825">
        <v>1837</v>
      </c>
      <c r="D825" t="s">
        <v>28</v>
      </c>
      <c r="E825" t="s">
        <v>29</v>
      </c>
      <c r="F825" t="s">
        <v>45</v>
      </c>
      <c r="G825" t="s">
        <v>21</v>
      </c>
      <c r="H825" t="s">
        <v>251</v>
      </c>
      <c r="K825" t="s">
        <v>23</v>
      </c>
      <c r="L825">
        <v>50</v>
      </c>
      <c r="M825">
        <v>30</v>
      </c>
      <c r="N825">
        <v>80</v>
      </c>
      <c r="O825" t="s">
        <v>41</v>
      </c>
      <c r="P825">
        <v>17699.88</v>
      </c>
      <c r="Q825">
        <v>14159.9</v>
      </c>
    </row>
    <row r="826" spans="1:17" x14ac:dyDescent="0.3">
      <c r="A826">
        <v>1838</v>
      </c>
      <c r="B826">
        <v>167</v>
      </c>
      <c r="C826" t="s">
        <v>17</v>
      </c>
      <c r="D826" t="s">
        <v>28</v>
      </c>
      <c r="E826" t="s">
        <v>29</v>
      </c>
      <c r="F826" t="s">
        <v>45</v>
      </c>
      <c r="G826" t="s">
        <v>21</v>
      </c>
      <c r="H826" t="s">
        <v>251</v>
      </c>
      <c r="K826" t="s">
        <v>23</v>
      </c>
      <c r="L826">
        <v>53</v>
      </c>
      <c r="M826">
        <v>0</v>
      </c>
      <c r="N826">
        <v>53</v>
      </c>
      <c r="O826" t="s">
        <v>40</v>
      </c>
      <c r="P826">
        <v>15518.2</v>
      </c>
      <c r="Q826">
        <v>15518.2</v>
      </c>
    </row>
    <row r="827" spans="1:17" x14ac:dyDescent="0.3">
      <c r="A827">
        <v>1839</v>
      </c>
      <c r="B827">
        <v>223</v>
      </c>
      <c r="C827" t="s">
        <v>25</v>
      </c>
      <c r="D827" t="s">
        <v>28</v>
      </c>
      <c r="E827" t="s">
        <v>29</v>
      </c>
      <c r="F827" t="s">
        <v>45</v>
      </c>
      <c r="G827" t="s">
        <v>21</v>
      </c>
      <c r="H827" t="s">
        <v>251</v>
      </c>
      <c r="K827" t="s">
        <v>23</v>
      </c>
      <c r="L827">
        <v>200</v>
      </c>
      <c r="M827">
        <v>160</v>
      </c>
      <c r="N827">
        <v>360</v>
      </c>
      <c r="O827" t="s">
        <v>24</v>
      </c>
      <c r="P827">
        <v>28750.03</v>
      </c>
      <c r="Q827">
        <v>28750.03</v>
      </c>
    </row>
    <row r="828" spans="1:17" x14ac:dyDescent="0.3">
      <c r="A828">
        <v>1840</v>
      </c>
      <c r="B828">
        <v>204</v>
      </c>
      <c r="C828" t="s">
        <v>25</v>
      </c>
      <c r="D828" t="s">
        <v>28</v>
      </c>
      <c r="E828" t="s">
        <v>29</v>
      </c>
      <c r="F828" t="s">
        <v>45</v>
      </c>
      <c r="G828" t="s">
        <v>21</v>
      </c>
      <c r="H828" t="s">
        <v>251</v>
      </c>
      <c r="K828" t="s">
        <v>23</v>
      </c>
      <c r="L828">
        <v>350</v>
      </c>
      <c r="M828">
        <v>400</v>
      </c>
      <c r="N828">
        <v>750</v>
      </c>
      <c r="O828" t="s">
        <v>32</v>
      </c>
      <c r="P828">
        <v>31929.65</v>
      </c>
      <c r="Q828">
        <v>31929.65</v>
      </c>
    </row>
    <row r="829" spans="1:17" x14ac:dyDescent="0.3">
      <c r="A829">
        <v>1841</v>
      </c>
      <c r="D829" t="s">
        <v>28</v>
      </c>
      <c r="E829" t="s">
        <v>29</v>
      </c>
      <c r="F829" t="s">
        <v>45</v>
      </c>
      <c r="G829" t="s">
        <v>21</v>
      </c>
      <c r="H829" t="s">
        <v>251</v>
      </c>
      <c r="K829" t="s">
        <v>23</v>
      </c>
      <c r="L829">
        <v>500</v>
      </c>
      <c r="M829">
        <v>300</v>
      </c>
      <c r="N829">
        <v>800</v>
      </c>
      <c r="O829" t="s">
        <v>24</v>
      </c>
      <c r="P829">
        <v>23121.3</v>
      </c>
      <c r="Q829">
        <v>18497.04</v>
      </c>
    </row>
    <row r="830" spans="1:17" x14ac:dyDescent="0.3">
      <c r="A830">
        <v>1842</v>
      </c>
      <c r="B830">
        <v>123</v>
      </c>
      <c r="C830" t="s">
        <v>17</v>
      </c>
      <c r="D830" t="s">
        <v>28</v>
      </c>
      <c r="E830" t="s">
        <v>29</v>
      </c>
      <c r="F830" t="s">
        <v>45</v>
      </c>
      <c r="G830" t="s">
        <v>21</v>
      </c>
      <c r="H830" t="s">
        <v>251</v>
      </c>
      <c r="K830" t="s">
        <v>23</v>
      </c>
      <c r="L830">
        <v>350</v>
      </c>
      <c r="M830">
        <v>250</v>
      </c>
      <c r="N830">
        <v>600</v>
      </c>
      <c r="O830" t="s">
        <v>24</v>
      </c>
      <c r="P830">
        <v>22402.93</v>
      </c>
      <c r="Q830">
        <v>22402.93</v>
      </c>
    </row>
    <row r="831" spans="1:17" x14ac:dyDescent="0.3">
      <c r="A831">
        <v>1843</v>
      </c>
      <c r="B831">
        <v>209</v>
      </c>
      <c r="C831" t="s">
        <v>25</v>
      </c>
      <c r="D831" t="s">
        <v>28</v>
      </c>
      <c r="E831" t="s">
        <v>29</v>
      </c>
      <c r="F831" t="s">
        <v>45</v>
      </c>
      <c r="G831" t="s">
        <v>21</v>
      </c>
      <c r="H831" t="s">
        <v>251</v>
      </c>
      <c r="K831" t="s">
        <v>23</v>
      </c>
      <c r="L831">
        <v>140</v>
      </c>
      <c r="M831">
        <v>160</v>
      </c>
      <c r="N831">
        <v>300</v>
      </c>
      <c r="O831" t="s">
        <v>24</v>
      </c>
      <c r="P831">
        <v>22079.7</v>
      </c>
      <c r="Q831">
        <v>22079.7</v>
      </c>
    </row>
    <row r="832" spans="1:17" x14ac:dyDescent="0.3">
      <c r="A832">
        <v>1844</v>
      </c>
      <c r="D832" t="s">
        <v>28</v>
      </c>
      <c r="E832" t="s">
        <v>29</v>
      </c>
      <c r="F832" t="s">
        <v>45</v>
      </c>
      <c r="G832" t="s">
        <v>21</v>
      </c>
      <c r="H832" t="s">
        <v>251</v>
      </c>
      <c r="K832" t="s">
        <v>23</v>
      </c>
      <c r="L832">
        <v>180</v>
      </c>
      <c r="M832">
        <v>120</v>
      </c>
      <c r="N832">
        <v>300</v>
      </c>
      <c r="O832" t="s">
        <v>24</v>
      </c>
      <c r="P832">
        <v>22103.82</v>
      </c>
      <c r="Q832">
        <v>17683.060000000001</v>
      </c>
    </row>
    <row r="833" spans="1:17" x14ac:dyDescent="0.3">
      <c r="A833">
        <v>1845</v>
      </c>
      <c r="D833" t="s">
        <v>28</v>
      </c>
      <c r="E833" t="s">
        <v>29</v>
      </c>
      <c r="F833" t="s">
        <v>45</v>
      </c>
      <c r="G833" t="s">
        <v>21</v>
      </c>
      <c r="H833" t="s">
        <v>251</v>
      </c>
      <c r="K833" t="s">
        <v>23</v>
      </c>
      <c r="L833">
        <v>1200</v>
      </c>
      <c r="M833">
        <v>1300</v>
      </c>
      <c r="N833">
        <v>2500</v>
      </c>
      <c r="O833" t="s">
        <v>24</v>
      </c>
      <c r="P833">
        <v>21094.86</v>
      </c>
      <c r="Q833">
        <v>16875.89</v>
      </c>
    </row>
    <row r="834" spans="1:17" x14ac:dyDescent="0.3">
      <c r="A834">
        <v>1846</v>
      </c>
      <c r="B834">
        <v>369</v>
      </c>
      <c r="C834" t="s">
        <v>25</v>
      </c>
      <c r="D834" t="s">
        <v>28</v>
      </c>
      <c r="E834" t="s">
        <v>29</v>
      </c>
      <c r="F834" t="s">
        <v>45</v>
      </c>
      <c r="G834" t="s">
        <v>21</v>
      </c>
      <c r="H834" t="s">
        <v>251</v>
      </c>
      <c r="K834" t="s">
        <v>23</v>
      </c>
      <c r="L834">
        <v>1200</v>
      </c>
      <c r="M834">
        <v>1800</v>
      </c>
      <c r="N834">
        <v>3000</v>
      </c>
      <c r="O834" t="s">
        <v>41</v>
      </c>
      <c r="P834">
        <v>38999.29</v>
      </c>
      <c r="Q834">
        <v>38999.29</v>
      </c>
    </row>
    <row r="835" spans="1:17" x14ac:dyDescent="0.3">
      <c r="A835">
        <v>1847</v>
      </c>
      <c r="B835">
        <v>253</v>
      </c>
      <c r="C835" t="s">
        <v>25</v>
      </c>
      <c r="D835" t="s">
        <v>28</v>
      </c>
      <c r="E835" t="s">
        <v>29</v>
      </c>
      <c r="F835" t="s">
        <v>45</v>
      </c>
      <c r="G835" t="s">
        <v>21</v>
      </c>
      <c r="H835" t="s">
        <v>251</v>
      </c>
      <c r="K835" t="s">
        <v>23</v>
      </c>
      <c r="L835">
        <v>20</v>
      </c>
      <c r="M835">
        <v>35</v>
      </c>
      <c r="N835">
        <v>55</v>
      </c>
      <c r="O835" t="s">
        <v>38</v>
      </c>
      <c r="P835">
        <v>26155.94</v>
      </c>
      <c r="Q835">
        <v>26155.94</v>
      </c>
    </row>
    <row r="836" spans="1:17" x14ac:dyDescent="0.3">
      <c r="A836">
        <v>1848</v>
      </c>
      <c r="B836">
        <v>251</v>
      </c>
      <c r="C836" t="s">
        <v>25</v>
      </c>
      <c r="D836" t="s">
        <v>28</v>
      </c>
      <c r="E836" t="s">
        <v>29</v>
      </c>
      <c r="F836" t="s">
        <v>45</v>
      </c>
      <c r="G836" t="s">
        <v>21</v>
      </c>
      <c r="H836" t="s">
        <v>251</v>
      </c>
      <c r="K836" t="s">
        <v>23</v>
      </c>
      <c r="L836">
        <v>400</v>
      </c>
      <c r="M836">
        <v>500</v>
      </c>
      <c r="N836">
        <v>900</v>
      </c>
      <c r="O836" t="s">
        <v>38</v>
      </c>
      <c r="P836">
        <v>21746.400000000001</v>
      </c>
      <c r="Q836">
        <v>21746.400000000001</v>
      </c>
    </row>
    <row r="837" spans="1:17" x14ac:dyDescent="0.3">
      <c r="A837">
        <v>1849</v>
      </c>
      <c r="B837">
        <v>253</v>
      </c>
      <c r="C837" t="s">
        <v>25</v>
      </c>
      <c r="D837" t="s">
        <v>28</v>
      </c>
      <c r="E837" t="s">
        <v>29</v>
      </c>
      <c r="F837" t="s">
        <v>45</v>
      </c>
      <c r="G837" t="s">
        <v>21</v>
      </c>
      <c r="H837" t="s">
        <v>251</v>
      </c>
      <c r="K837" t="s">
        <v>23</v>
      </c>
      <c r="L837">
        <v>300</v>
      </c>
      <c r="M837">
        <v>200</v>
      </c>
      <c r="N837">
        <v>500</v>
      </c>
      <c r="O837" t="s">
        <v>38</v>
      </c>
      <c r="P837">
        <v>37270.160000000003</v>
      </c>
      <c r="Q837">
        <v>37270.160000000003</v>
      </c>
    </row>
    <row r="838" spans="1:17" x14ac:dyDescent="0.3">
      <c r="A838">
        <v>1850</v>
      </c>
      <c r="D838" t="s">
        <v>18</v>
      </c>
      <c r="E838" t="s">
        <v>19</v>
      </c>
      <c r="F838" t="s">
        <v>45</v>
      </c>
      <c r="G838" t="s">
        <v>21</v>
      </c>
      <c r="H838" t="s">
        <v>251</v>
      </c>
      <c r="K838" t="s">
        <v>23</v>
      </c>
      <c r="L838">
        <v>2500</v>
      </c>
      <c r="M838">
        <v>1500</v>
      </c>
      <c r="N838">
        <v>4000</v>
      </c>
      <c r="O838" t="s">
        <v>24</v>
      </c>
      <c r="P838">
        <v>24121.08</v>
      </c>
      <c r="Q838">
        <v>19296.86</v>
      </c>
    </row>
    <row r="839" spans="1:17" x14ac:dyDescent="0.3">
      <c r="A839">
        <v>1851</v>
      </c>
      <c r="B839">
        <v>250</v>
      </c>
      <c r="C839" t="s">
        <v>25</v>
      </c>
      <c r="D839" t="s">
        <v>28</v>
      </c>
      <c r="E839" t="s">
        <v>29</v>
      </c>
      <c r="F839" t="s">
        <v>45</v>
      </c>
      <c r="G839" t="s">
        <v>21</v>
      </c>
      <c r="H839" t="s">
        <v>251</v>
      </c>
      <c r="K839" t="s">
        <v>23</v>
      </c>
      <c r="L839">
        <v>300</v>
      </c>
      <c r="M839">
        <v>500</v>
      </c>
      <c r="N839">
        <v>800</v>
      </c>
      <c r="O839" t="s">
        <v>41</v>
      </c>
      <c r="P839">
        <v>37602.1</v>
      </c>
      <c r="Q839">
        <v>37602.1</v>
      </c>
    </row>
    <row r="840" spans="1:17" x14ac:dyDescent="0.3">
      <c r="A840">
        <v>1852</v>
      </c>
      <c r="B840">
        <v>254</v>
      </c>
      <c r="C840" t="s">
        <v>25</v>
      </c>
      <c r="D840" t="s">
        <v>28</v>
      </c>
      <c r="E840" t="s">
        <v>29</v>
      </c>
      <c r="F840" t="s">
        <v>45</v>
      </c>
      <c r="G840" t="s">
        <v>21</v>
      </c>
      <c r="H840" t="s">
        <v>251</v>
      </c>
      <c r="K840" t="s">
        <v>23</v>
      </c>
      <c r="L840">
        <v>0</v>
      </c>
      <c r="M840">
        <v>50</v>
      </c>
      <c r="N840">
        <v>50</v>
      </c>
      <c r="O840" t="s">
        <v>26</v>
      </c>
      <c r="P840">
        <v>12854.87</v>
      </c>
      <c r="Q840">
        <v>12854.87</v>
      </c>
    </row>
    <row r="841" spans="1:17" x14ac:dyDescent="0.3">
      <c r="A841">
        <v>1853</v>
      </c>
      <c r="D841" t="s">
        <v>28</v>
      </c>
      <c r="E841" t="s">
        <v>29</v>
      </c>
      <c r="F841" t="s">
        <v>45</v>
      </c>
      <c r="G841" t="s">
        <v>21</v>
      </c>
      <c r="H841" t="s">
        <v>251</v>
      </c>
      <c r="K841" t="s">
        <v>23</v>
      </c>
      <c r="L841">
        <v>10</v>
      </c>
      <c r="M841">
        <v>5</v>
      </c>
      <c r="N841">
        <v>15</v>
      </c>
      <c r="O841" t="s">
        <v>41</v>
      </c>
      <c r="P841">
        <v>26628.720000000001</v>
      </c>
      <c r="Q841">
        <v>21302.98</v>
      </c>
    </row>
    <row r="842" spans="1:17" x14ac:dyDescent="0.3">
      <c r="A842">
        <v>1854</v>
      </c>
      <c r="B842">
        <v>200</v>
      </c>
      <c r="C842" t="s">
        <v>25</v>
      </c>
      <c r="D842" t="s">
        <v>18</v>
      </c>
      <c r="E842" t="s">
        <v>181</v>
      </c>
      <c r="F842" t="s">
        <v>45</v>
      </c>
      <c r="G842" t="s">
        <v>21</v>
      </c>
      <c r="H842" t="s">
        <v>251</v>
      </c>
      <c r="K842" t="s">
        <v>23</v>
      </c>
      <c r="L842">
        <v>106</v>
      </c>
      <c r="M842">
        <v>100</v>
      </c>
      <c r="N842">
        <v>206</v>
      </c>
      <c r="O842" t="s">
        <v>41</v>
      </c>
      <c r="P842">
        <v>17827.97</v>
      </c>
      <c r="Q842">
        <v>17827.97</v>
      </c>
    </row>
    <row r="843" spans="1:17" x14ac:dyDescent="0.3">
      <c r="A843">
        <v>1855</v>
      </c>
      <c r="B843">
        <v>159</v>
      </c>
      <c r="C843" t="s">
        <v>17</v>
      </c>
      <c r="D843" t="s">
        <v>28</v>
      </c>
      <c r="E843" t="s">
        <v>29</v>
      </c>
      <c r="F843" t="s">
        <v>45</v>
      </c>
      <c r="G843" t="s">
        <v>21</v>
      </c>
      <c r="H843" t="s">
        <v>251</v>
      </c>
      <c r="K843" t="s">
        <v>23</v>
      </c>
      <c r="L843">
        <v>140</v>
      </c>
      <c r="M843">
        <v>60</v>
      </c>
      <c r="N843">
        <v>200</v>
      </c>
      <c r="O843" t="s">
        <v>32</v>
      </c>
      <c r="P843">
        <v>15359.52</v>
      </c>
      <c r="Q843">
        <v>15359.52</v>
      </c>
    </row>
    <row r="844" spans="1:17" x14ac:dyDescent="0.3">
      <c r="A844">
        <v>1856</v>
      </c>
      <c r="D844" t="s">
        <v>28</v>
      </c>
      <c r="E844" t="s">
        <v>29</v>
      </c>
      <c r="F844" t="s">
        <v>45</v>
      </c>
      <c r="G844" t="s">
        <v>21</v>
      </c>
      <c r="H844" t="s">
        <v>22</v>
      </c>
      <c r="K844" t="s">
        <v>23</v>
      </c>
      <c r="L844">
        <v>26</v>
      </c>
      <c r="M844">
        <v>7</v>
      </c>
      <c r="N844">
        <v>33</v>
      </c>
      <c r="O844" t="s">
        <v>35</v>
      </c>
      <c r="P844">
        <v>43442.89</v>
      </c>
      <c r="Q844">
        <v>34754.31</v>
      </c>
    </row>
    <row r="845" spans="1:17" x14ac:dyDescent="0.3">
      <c r="A845">
        <v>1857</v>
      </c>
      <c r="D845" t="s">
        <v>28</v>
      </c>
      <c r="E845" t="s">
        <v>29</v>
      </c>
      <c r="F845" t="s">
        <v>45</v>
      </c>
      <c r="G845" t="s">
        <v>21</v>
      </c>
      <c r="H845" t="s">
        <v>22</v>
      </c>
      <c r="K845" t="s">
        <v>23</v>
      </c>
      <c r="L845">
        <v>939</v>
      </c>
      <c r="M845">
        <v>978</v>
      </c>
      <c r="N845">
        <v>1917</v>
      </c>
      <c r="O845" t="s">
        <v>24</v>
      </c>
      <c r="P845">
        <v>41489.839999999997</v>
      </c>
      <c r="Q845">
        <v>33191.870000000003</v>
      </c>
    </row>
    <row r="846" spans="1:17" x14ac:dyDescent="0.3">
      <c r="A846">
        <v>1858</v>
      </c>
      <c r="D846" t="s">
        <v>28</v>
      </c>
      <c r="E846" t="s">
        <v>29</v>
      </c>
      <c r="F846" t="s">
        <v>30</v>
      </c>
      <c r="G846" t="s">
        <v>21</v>
      </c>
      <c r="H846" t="s">
        <v>22</v>
      </c>
      <c r="K846" t="s">
        <v>23</v>
      </c>
      <c r="L846">
        <v>7108</v>
      </c>
      <c r="M846">
        <v>6382</v>
      </c>
      <c r="N846">
        <v>13490</v>
      </c>
      <c r="O846" t="s">
        <v>32</v>
      </c>
      <c r="P846">
        <v>45182.21</v>
      </c>
      <c r="Q846">
        <v>36145.760000000002</v>
      </c>
    </row>
    <row r="847" spans="1:17" x14ac:dyDescent="0.3">
      <c r="A847">
        <v>1859</v>
      </c>
      <c r="D847" t="s">
        <v>28</v>
      </c>
      <c r="E847" t="s">
        <v>29</v>
      </c>
      <c r="F847" t="s">
        <v>20</v>
      </c>
      <c r="G847" t="s">
        <v>21</v>
      </c>
      <c r="H847" t="s">
        <v>22</v>
      </c>
      <c r="K847" t="s">
        <v>23</v>
      </c>
      <c r="L847">
        <v>14</v>
      </c>
      <c r="M847">
        <v>11</v>
      </c>
      <c r="N847">
        <v>25</v>
      </c>
      <c r="O847" t="s">
        <v>35</v>
      </c>
      <c r="P847">
        <v>40208.839999999997</v>
      </c>
      <c r="Q847">
        <v>32167.07</v>
      </c>
    </row>
    <row r="848" spans="1:17" x14ac:dyDescent="0.3">
      <c r="A848">
        <v>1860</v>
      </c>
      <c r="D848" t="s">
        <v>28</v>
      </c>
      <c r="E848" t="s">
        <v>29</v>
      </c>
      <c r="F848" t="s">
        <v>45</v>
      </c>
      <c r="G848" t="s">
        <v>21</v>
      </c>
      <c r="H848" t="s">
        <v>22</v>
      </c>
      <c r="K848" t="s">
        <v>23</v>
      </c>
      <c r="L848">
        <v>720</v>
      </c>
      <c r="M848">
        <v>780</v>
      </c>
      <c r="N848">
        <v>1500</v>
      </c>
      <c r="O848" t="s">
        <v>24</v>
      </c>
      <c r="P848">
        <v>43503.41</v>
      </c>
      <c r="Q848">
        <v>34802.730000000003</v>
      </c>
    </row>
    <row r="849" spans="1:17" x14ac:dyDescent="0.3">
      <c r="A849">
        <v>1861</v>
      </c>
      <c r="D849" t="s">
        <v>28</v>
      </c>
      <c r="E849" t="s">
        <v>29</v>
      </c>
      <c r="F849" t="s">
        <v>45</v>
      </c>
      <c r="G849" t="s">
        <v>21</v>
      </c>
      <c r="H849" t="s">
        <v>22</v>
      </c>
      <c r="K849" t="s">
        <v>23</v>
      </c>
      <c r="L849">
        <v>21</v>
      </c>
      <c r="M849">
        <v>4</v>
      </c>
      <c r="N849">
        <v>25</v>
      </c>
      <c r="O849" t="s">
        <v>31</v>
      </c>
      <c r="P849">
        <v>44187.74</v>
      </c>
      <c r="Q849">
        <v>35350.19</v>
      </c>
    </row>
    <row r="850" spans="1:17" x14ac:dyDescent="0.3">
      <c r="A850">
        <v>1862</v>
      </c>
      <c r="D850" t="s">
        <v>28</v>
      </c>
      <c r="E850" t="s">
        <v>29</v>
      </c>
      <c r="F850" t="s">
        <v>45</v>
      </c>
      <c r="G850" t="s">
        <v>21</v>
      </c>
      <c r="H850" t="s">
        <v>22</v>
      </c>
      <c r="K850" t="s">
        <v>23</v>
      </c>
      <c r="L850">
        <v>720</v>
      </c>
      <c r="M850">
        <v>780</v>
      </c>
      <c r="N850">
        <v>1500</v>
      </c>
      <c r="O850" t="s">
        <v>24</v>
      </c>
      <c r="P850">
        <v>43786.31</v>
      </c>
      <c r="Q850">
        <v>35029.050000000003</v>
      </c>
    </row>
    <row r="851" spans="1:17" x14ac:dyDescent="0.3">
      <c r="A851">
        <v>1863</v>
      </c>
      <c r="D851" t="s">
        <v>28</v>
      </c>
      <c r="E851" t="s">
        <v>29</v>
      </c>
      <c r="F851" t="s">
        <v>45</v>
      </c>
      <c r="G851" t="s">
        <v>21</v>
      </c>
      <c r="H851" t="s">
        <v>22</v>
      </c>
      <c r="K851" t="s">
        <v>23</v>
      </c>
      <c r="L851">
        <v>953</v>
      </c>
      <c r="M851">
        <v>1097</v>
      </c>
      <c r="N851">
        <v>2050</v>
      </c>
      <c r="O851" t="s">
        <v>24</v>
      </c>
      <c r="P851">
        <v>41558.949999999997</v>
      </c>
      <c r="Q851">
        <v>33247.160000000003</v>
      </c>
    </row>
    <row r="852" spans="1:17" x14ac:dyDescent="0.3">
      <c r="A852">
        <v>1864</v>
      </c>
      <c r="D852" t="s">
        <v>28</v>
      </c>
      <c r="E852" t="s">
        <v>29</v>
      </c>
      <c r="F852" t="s">
        <v>45</v>
      </c>
      <c r="G852" t="s">
        <v>21</v>
      </c>
      <c r="H852" t="s">
        <v>22</v>
      </c>
      <c r="K852" t="s">
        <v>23</v>
      </c>
      <c r="L852">
        <v>719</v>
      </c>
      <c r="M852">
        <v>901</v>
      </c>
      <c r="N852">
        <v>1620</v>
      </c>
      <c r="O852" t="s">
        <v>24</v>
      </c>
      <c r="P852">
        <v>41557.83</v>
      </c>
      <c r="Q852">
        <v>33246.26</v>
      </c>
    </row>
    <row r="853" spans="1:17" x14ac:dyDescent="0.3">
      <c r="A853">
        <v>1865</v>
      </c>
      <c r="D853" t="s">
        <v>18</v>
      </c>
      <c r="E853" t="s">
        <v>19</v>
      </c>
      <c r="F853" t="s">
        <v>27</v>
      </c>
      <c r="G853" t="s">
        <v>21</v>
      </c>
      <c r="H853" t="s">
        <v>22</v>
      </c>
      <c r="K853" t="s">
        <v>23</v>
      </c>
      <c r="L853">
        <v>33785</v>
      </c>
      <c r="M853">
        <v>26441</v>
      </c>
      <c r="N853">
        <v>60226</v>
      </c>
      <c r="O853" t="s">
        <v>41</v>
      </c>
      <c r="P853">
        <v>39424.74</v>
      </c>
      <c r="Q853">
        <v>31539.79</v>
      </c>
    </row>
    <row r="854" spans="1:17" x14ac:dyDescent="0.3">
      <c r="A854">
        <v>1866</v>
      </c>
      <c r="B854">
        <v>315</v>
      </c>
      <c r="C854" t="s">
        <v>25</v>
      </c>
      <c r="D854" t="s">
        <v>18</v>
      </c>
      <c r="E854" t="s">
        <v>19</v>
      </c>
      <c r="F854" t="s">
        <v>27</v>
      </c>
      <c r="G854" t="s">
        <v>21</v>
      </c>
      <c r="H854" t="s">
        <v>22</v>
      </c>
      <c r="K854" t="s">
        <v>23</v>
      </c>
      <c r="L854">
        <v>8000</v>
      </c>
      <c r="M854">
        <v>9000</v>
      </c>
      <c r="N854">
        <v>17000</v>
      </c>
      <c r="O854" t="s">
        <v>41</v>
      </c>
      <c r="P854">
        <v>43650</v>
      </c>
      <c r="Q854">
        <v>34920</v>
      </c>
    </row>
    <row r="855" spans="1:17" x14ac:dyDescent="0.3">
      <c r="A855">
        <v>1867</v>
      </c>
      <c r="B855">
        <v>240</v>
      </c>
      <c r="C855" t="s">
        <v>25</v>
      </c>
      <c r="D855" t="s">
        <v>28</v>
      </c>
      <c r="E855" t="s">
        <v>29</v>
      </c>
      <c r="F855" t="s">
        <v>45</v>
      </c>
      <c r="G855" t="s">
        <v>21</v>
      </c>
      <c r="H855" t="s">
        <v>22</v>
      </c>
      <c r="K855" t="s">
        <v>23</v>
      </c>
      <c r="L855">
        <v>457</v>
      </c>
      <c r="M855">
        <v>474</v>
      </c>
      <c r="N855">
        <v>931</v>
      </c>
      <c r="O855" t="s">
        <v>41</v>
      </c>
      <c r="P855">
        <v>38528.730000000003</v>
      </c>
      <c r="Q855">
        <v>38528.730000000003</v>
      </c>
    </row>
    <row r="856" spans="1:17" x14ac:dyDescent="0.3">
      <c r="A856">
        <v>1868</v>
      </c>
      <c r="D856" t="s">
        <v>18</v>
      </c>
      <c r="E856" t="s">
        <v>181</v>
      </c>
      <c r="F856" t="s">
        <v>30</v>
      </c>
      <c r="G856" t="s">
        <v>21</v>
      </c>
      <c r="H856" t="s">
        <v>22</v>
      </c>
      <c r="K856" t="s">
        <v>23</v>
      </c>
      <c r="L856">
        <v>11760</v>
      </c>
      <c r="M856">
        <v>12240</v>
      </c>
      <c r="N856">
        <v>24000</v>
      </c>
      <c r="O856" t="s">
        <v>41</v>
      </c>
      <c r="P856">
        <v>48841.02</v>
      </c>
      <c r="Q856">
        <v>39072.82</v>
      </c>
    </row>
    <row r="857" spans="1:17" x14ac:dyDescent="0.3">
      <c r="A857">
        <v>1869</v>
      </c>
      <c r="B857">
        <v>221</v>
      </c>
      <c r="C857" t="s">
        <v>25</v>
      </c>
      <c r="D857" t="s">
        <v>28</v>
      </c>
      <c r="E857" t="s">
        <v>29</v>
      </c>
      <c r="F857" t="s">
        <v>20</v>
      </c>
      <c r="G857" t="s">
        <v>21</v>
      </c>
      <c r="H857" t="s">
        <v>36</v>
      </c>
      <c r="K857" t="s">
        <v>23</v>
      </c>
      <c r="L857">
        <v>23</v>
      </c>
      <c r="M857">
        <v>42</v>
      </c>
      <c r="N857">
        <v>65</v>
      </c>
      <c r="O857" t="s">
        <v>24</v>
      </c>
      <c r="P857">
        <v>19962.27</v>
      </c>
      <c r="Q857">
        <v>19962.27</v>
      </c>
    </row>
    <row r="858" spans="1:17" x14ac:dyDescent="0.3">
      <c r="A858">
        <v>1870</v>
      </c>
      <c r="D858" t="s">
        <v>18</v>
      </c>
      <c r="E858" t="s">
        <v>19</v>
      </c>
      <c r="F858" t="s">
        <v>20</v>
      </c>
      <c r="G858" t="s">
        <v>21</v>
      </c>
      <c r="H858" t="s">
        <v>36</v>
      </c>
      <c r="K858" t="s">
        <v>23</v>
      </c>
      <c r="L858">
        <v>23</v>
      </c>
      <c r="M858">
        <v>23</v>
      </c>
      <c r="N858">
        <v>46</v>
      </c>
      <c r="O858" t="s">
        <v>41</v>
      </c>
      <c r="P858">
        <v>45856.66</v>
      </c>
      <c r="Q858">
        <v>36685.33</v>
      </c>
    </row>
    <row r="859" spans="1:17" x14ac:dyDescent="0.3">
      <c r="A859">
        <v>1871</v>
      </c>
      <c r="D859" t="s">
        <v>18</v>
      </c>
      <c r="E859" t="s">
        <v>19</v>
      </c>
      <c r="F859" t="s">
        <v>20</v>
      </c>
      <c r="G859" t="s">
        <v>21</v>
      </c>
      <c r="H859" t="s">
        <v>36</v>
      </c>
      <c r="K859" t="s">
        <v>23</v>
      </c>
      <c r="L859">
        <v>11</v>
      </c>
      <c r="M859">
        <v>11</v>
      </c>
      <c r="N859">
        <v>22</v>
      </c>
      <c r="O859" t="s">
        <v>41</v>
      </c>
      <c r="P859">
        <v>43730.68</v>
      </c>
      <c r="Q859">
        <v>34984.550000000003</v>
      </c>
    </row>
    <row r="860" spans="1:17" x14ac:dyDescent="0.3">
      <c r="A860">
        <v>1872</v>
      </c>
      <c r="D860" t="s">
        <v>18</v>
      </c>
      <c r="E860" t="s">
        <v>19</v>
      </c>
      <c r="F860" t="s">
        <v>20</v>
      </c>
      <c r="G860" t="s">
        <v>21</v>
      </c>
      <c r="H860" t="s">
        <v>36</v>
      </c>
      <c r="K860" t="s">
        <v>23</v>
      </c>
      <c r="L860">
        <v>11</v>
      </c>
      <c r="M860">
        <v>11</v>
      </c>
      <c r="N860">
        <v>22</v>
      </c>
      <c r="O860" t="s">
        <v>41</v>
      </c>
      <c r="P860">
        <v>43730.68</v>
      </c>
      <c r="Q860">
        <v>34984.550000000003</v>
      </c>
    </row>
    <row r="861" spans="1:17" x14ac:dyDescent="0.3">
      <c r="A861">
        <v>1873</v>
      </c>
      <c r="D861" t="s">
        <v>28</v>
      </c>
      <c r="E861" t="s">
        <v>29</v>
      </c>
      <c r="F861" t="s">
        <v>30</v>
      </c>
      <c r="G861" t="s">
        <v>21</v>
      </c>
      <c r="H861" t="s">
        <v>36</v>
      </c>
      <c r="K861" t="s">
        <v>23</v>
      </c>
      <c r="L861">
        <v>21</v>
      </c>
      <c r="M861">
        <v>21</v>
      </c>
      <c r="N861">
        <v>42</v>
      </c>
      <c r="O861" t="s">
        <v>41</v>
      </c>
      <c r="P861">
        <v>38963.86</v>
      </c>
      <c r="Q861">
        <v>31171.09</v>
      </c>
    </row>
    <row r="862" spans="1:17" x14ac:dyDescent="0.3">
      <c r="A862">
        <v>1874</v>
      </c>
      <c r="D862" t="s">
        <v>28</v>
      </c>
      <c r="E862" t="s">
        <v>29</v>
      </c>
      <c r="F862" t="s">
        <v>30</v>
      </c>
      <c r="G862" t="s">
        <v>21</v>
      </c>
      <c r="H862" t="s">
        <v>42</v>
      </c>
      <c r="K862" t="s">
        <v>23</v>
      </c>
      <c r="L862">
        <v>20</v>
      </c>
      <c r="M862">
        <v>0</v>
      </c>
      <c r="N862">
        <v>20</v>
      </c>
      <c r="O862" t="s">
        <v>40</v>
      </c>
      <c r="P862">
        <v>33082.86</v>
      </c>
      <c r="Q862">
        <v>26466.29</v>
      </c>
    </row>
    <row r="863" spans="1:17" x14ac:dyDescent="0.3">
      <c r="A863">
        <v>1875</v>
      </c>
      <c r="D863" t="s">
        <v>28</v>
      </c>
      <c r="E863" t="s">
        <v>29</v>
      </c>
      <c r="F863" t="s">
        <v>30</v>
      </c>
      <c r="G863" t="s">
        <v>21</v>
      </c>
      <c r="H863" t="s">
        <v>42</v>
      </c>
      <c r="K863" t="s">
        <v>23</v>
      </c>
      <c r="L863">
        <v>10228</v>
      </c>
      <c r="M863">
        <v>1014</v>
      </c>
      <c r="N863">
        <v>11242</v>
      </c>
      <c r="O863" t="s">
        <v>24</v>
      </c>
      <c r="P863">
        <v>40261.06</v>
      </c>
      <c r="Q863">
        <v>32208.85</v>
      </c>
    </row>
    <row r="864" spans="1:17" x14ac:dyDescent="0.3">
      <c r="A864">
        <v>1876</v>
      </c>
      <c r="D864" t="s">
        <v>39</v>
      </c>
      <c r="E864" t="s">
        <v>29</v>
      </c>
      <c r="F864" t="s">
        <v>45</v>
      </c>
      <c r="G864" t="s">
        <v>21</v>
      </c>
      <c r="H864" t="s">
        <v>42</v>
      </c>
      <c r="L864">
        <v>80</v>
      </c>
      <c r="M864">
        <v>40</v>
      </c>
      <c r="N864">
        <v>120</v>
      </c>
      <c r="O864" t="s">
        <v>41</v>
      </c>
      <c r="P864">
        <v>15380.93</v>
      </c>
      <c r="Q864">
        <v>12304.74</v>
      </c>
    </row>
    <row r="865" spans="1:17" x14ac:dyDescent="0.3">
      <c r="A865">
        <v>1877</v>
      </c>
      <c r="D865" t="s">
        <v>33</v>
      </c>
      <c r="E865" t="s">
        <v>19</v>
      </c>
      <c r="F865" t="s">
        <v>30</v>
      </c>
      <c r="G865" t="s">
        <v>21</v>
      </c>
      <c r="H865" t="s">
        <v>244</v>
      </c>
      <c r="K865" t="s">
        <v>23</v>
      </c>
      <c r="O865" t="s">
        <v>31</v>
      </c>
      <c r="P865">
        <v>42148.7</v>
      </c>
      <c r="Q865">
        <v>33718.959999999999</v>
      </c>
    </row>
    <row r="866" spans="1:17" x14ac:dyDescent="0.3">
      <c r="A866">
        <v>1878</v>
      </c>
      <c r="D866" t="s">
        <v>33</v>
      </c>
      <c r="E866" t="s">
        <v>19</v>
      </c>
      <c r="F866" t="s">
        <v>45</v>
      </c>
      <c r="G866" t="s">
        <v>21</v>
      </c>
      <c r="H866" t="s">
        <v>244</v>
      </c>
      <c r="K866" t="s">
        <v>23</v>
      </c>
      <c r="L866">
        <v>0</v>
      </c>
      <c r="M866">
        <v>6088</v>
      </c>
      <c r="N866">
        <v>6088</v>
      </c>
      <c r="O866" t="s">
        <v>31</v>
      </c>
      <c r="P866">
        <v>36388.550000000003</v>
      </c>
      <c r="Q866">
        <v>29110.84</v>
      </c>
    </row>
    <row r="867" spans="1:17" x14ac:dyDescent="0.3">
      <c r="A867">
        <v>1879</v>
      </c>
      <c r="B867">
        <v>79</v>
      </c>
      <c r="C867" t="s">
        <v>48</v>
      </c>
      <c r="D867" t="s">
        <v>28</v>
      </c>
      <c r="E867" t="s">
        <v>29</v>
      </c>
      <c r="F867" t="s">
        <v>30</v>
      </c>
      <c r="G867" t="s">
        <v>43</v>
      </c>
      <c r="H867" t="s">
        <v>78</v>
      </c>
      <c r="I867">
        <v>33.35866</v>
      </c>
      <c r="J867">
        <v>35.576369</v>
      </c>
      <c r="K867" t="s">
        <v>37</v>
      </c>
      <c r="L867">
        <v>600</v>
      </c>
      <c r="M867">
        <v>600</v>
      </c>
      <c r="N867">
        <v>1200</v>
      </c>
      <c r="O867" t="s">
        <v>26</v>
      </c>
      <c r="P867">
        <v>10000</v>
      </c>
      <c r="Q867">
        <v>10000</v>
      </c>
    </row>
    <row r="868" spans="1:17" x14ac:dyDescent="0.3">
      <c r="A868">
        <v>1880</v>
      </c>
      <c r="B868">
        <v>49</v>
      </c>
      <c r="C868" t="s">
        <v>48</v>
      </c>
      <c r="D868" t="s">
        <v>28</v>
      </c>
      <c r="E868" t="s">
        <v>29</v>
      </c>
      <c r="F868" t="s">
        <v>30</v>
      </c>
      <c r="G868" t="s">
        <v>43</v>
      </c>
      <c r="H868" t="s">
        <v>102</v>
      </c>
      <c r="I868">
        <v>33.231195999999997</v>
      </c>
      <c r="J868">
        <v>35.514848999999998</v>
      </c>
      <c r="K868" t="s">
        <v>37</v>
      </c>
      <c r="L868">
        <v>550</v>
      </c>
      <c r="M868">
        <v>450</v>
      </c>
      <c r="N868">
        <v>1000</v>
      </c>
      <c r="O868" t="s">
        <v>24</v>
      </c>
      <c r="P868">
        <v>15000</v>
      </c>
      <c r="Q868">
        <v>15000</v>
      </c>
    </row>
    <row r="869" spans="1:17" x14ac:dyDescent="0.3">
      <c r="A869">
        <v>1881</v>
      </c>
      <c r="B869">
        <v>61</v>
      </c>
      <c r="C869" t="s">
        <v>48</v>
      </c>
      <c r="D869" t="s">
        <v>28</v>
      </c>
      <c r="E869" t="s">
        <v>29</v>
      </c>
      <c r="F869" t="s">
        <v>30</v>
      </c>
      <c r="G869" t="s">
        <v>43</v>
      </c>
      <c r="H869" t="s">
        <v>73</v>
      </c>
      <c r="I869">
        <v>33.217218000000003</v>
      </c>
      <c r="J869">
        <v>35.335920999999999</v>
      </c>
      <c r="K869" t="s">
        <v>37</v>
      </c>
      <c r="L869">
        <v>775</v>
      </c>
      <c r="M869">
        <v>775</v>
      </c>
      <c r="N869">
        <v>1550</v>
      </c>
      <c r="O869" t="s">
        <v>24</v>
      </c>
      <c r="P869">
        <v>15000</v>
      </c>
      <c r="Q869">
        <v>15000</v>
      </c>
    </row>
    <row r="870" spans="1:17" x14ac:dyDescent="0.3">
      <c r="A870">
        <v>1882</v>
      </c>
      <c r="B870">
        <v>34</v>
      </c>
      <c r="C870" t="s">
        <v>48</v>
      </c>
      <c r="D870" t="s">
        <v>28</v>
      </c>
      <c r="E870" t="s">
        <v>29</v>
      </c>
      <c r="F870" t="s">
        <v>30</v>
      </c>
      <c r="G870" t="s">
        <v>43</v>
      </c>
      <c r="H870" t="s">
        <v>88</v>
      </c>
      <c r="I870">
        <v>33.101041000000002</v>
      </c>
      <c r="J870">
        <v>35.254747000000002</v>
      </c>
      <c r="K870" t="s">
        <v>23</v>
      </c>
      <c r="L870">
        <v>1500</v>
      </c>
      <c r="M870">
        <v>1500</v>
      </c>
      <c r="N870">
        <v>3000</v>
      </c>
      <c r="O870" t="s">
        <v>24</v>
      </c>
      <c r="P870">
        <v>6005</v>
      </c>
      <c r="Q870">
        <v>6005</v>
      </c>
    </row>
    <row r="871" spans="1:17" x14ac:dyDescent="0.3">
      <c r="A871">
        <v>1883</v>
      </c>
      <c r="B871">
        <v>44</v>
      </c>
      <c r="C871" t="s">
        <v>48</v>
      </c>
      <c r="D871" t="s">
        <v>18</v>
      </c>
      <c r="E871" t="s">
        <v>29</v>
      </c>
      <c r="F871" t="s">
        <v>30</v>
      </c>
      <c r="G871" t="s">
        <v>43</v>
      </c>
      <c r="H871" t="s">
        <v>118</v>
      </c>
      <c r="I871">
        <v>33.207962999999999</v>
      </c>
      <c r="J871">
        <v>35.300185999999997</v>
      </c>
      <c r="K871" t="s">
        <v>37</v>
      </c>
      <c r="L871">
        <v>120</v>
      </c>
      <c r="M871">
        <v>0</v>
      </c>
      <c r="N871">
        <v>120</v>
      </c>
      <c r="O871" t="s">
        <v>51</v>
      </c>
      <c r="P871">
        <v>7665</v>
      </c>
      <c r="Q871">
        <v>5870</v>
      </c>
    </row>
    <row r="872" spans="1:17" x14ac:dyDescent="0.3">
      <c r="A872">
        <v>1884</v>
      </c>
      <c r="B872">
        <v>9</v>
      </c>
      <c r="C872" t="s">
        <v>48</v>
      </c>
      <c r="D872" t="s">
        <v>18</v>
      </c>
      <c r="E872" t="s">
        <v>29</v>
      </c>
      <c r="F872" t="s">
        <v>30</v>
      </c>
      <c r="G872" t="s">
        <v>43</v>
      </c>
      <c r="H872" t="s">
        <v>46</v>
      </c>
      <c r="I872">
        <v>33.117975000000001</v>
      </c>
      <c r="J872">
        <v>35.432941</v>
      </c>
      <c r="K872" t="s">
        <v>37</v>
      </c>
      <c r="L872">
        <v>100</v>
      </c>
      <c r="M872">
        <v>100</v>
      </c>
      <c r="N872">
        <v>200</v>
      </c>
      <c r="O872" t="s">
        <v>24</v>
      </c>
      <c r="P872">
        <v>17867</v>
      </c>
      <c r="Q872">
        <v>17867</v>
      </c>
    </row>
    <row r="873" spans="1:17" x14ac:dyDescent="0.3">
      <c r="A873">
        <v>1885</v>
      </c>
      <c r="B873">
        <v>4</v>
      </c>
      <c r="C873" t="s">
        <v>48</v>
      </c>
      <c r="D873" t="s">
        <v>18</v>
      </c>
      <c r="E873" t="s">
        <v>29</v>
      </c>
      <c r="F873" t="s">
        <v>30</v>
      </c>
      <c r="G873" t="s">
        <v>43</v>
      </c>
      <c r="H873" t="s">
        <v>78</v>
      </c>
      <c r="I873">
        <v>33.35866</v>
      </c>
      <c r="J873">
        <v>35.576369</v>
      </c>
      <c r="K873" t="s">
        <v>37</v>
      </c>
      <c r="L873">
        <v>25000</v>
      </c>
      <c r="M873">
        <v>25000</v>
      </c>
      <c r="N873">
        <v>50000</v>
      </c>
      <c r="O873" t="s">
        <v>51</v>
      </c>
      <c r="P873">
        <v>25000</v>
      </c>
      <c r="Q873">
        <v>25000</v>
      </c>
    </row>
    <row r="874" spans="1:17" x14ac:dyDescent="0.3">
      <c r="A874">
        <v>1886</v>
      </c>
      <c r="B874">
        <v>26</v>
      </c>
      <c r="C874" t="s">
        <v>48</v>
      </c>
      <c r="D874" t="s">
        <v>18</v>
      </c>
      <c r="E874" t="s">
        <v>29</v>
      </c>
      <c r="F874" t="s">
        <v>30</v>
      </c>
      <c r="G874" t="s">
        <v>43</v>
      </c>
      <c r="H874" t="s">
        <v>91</v>
      </c>
      <c r="I874">
        <v>33.278683000000001</v>
      </c>
      <c r="J874">
        <v>35.519038000000002</v>
      </c>
      <c r="K874" t="s">
        <v>37</v>
      </c>
      <c r="L874">
        <v>30000</v>
      </c>
      <c r="M874">
        <v>30000</v>
      </c>
      <c r="N874">
        <v>60000</v>
      </c>
      <c r="O874" t="s">
        <v>51</v>
      </c>
      <c r="P874">
        <v>25000</v>
      </c>
      <c r="Q874">
        <v>25000</v>
      </c>
    </row>
    <row r="875" spans="1:17" x14ac:dyDescent="0.3">
      <c r="A875">
        <v>1887</v>
      </c>
      <c r="B875">
        <v>7</v>
      </c>
      <c r="C875" t="s">
        <v>48</v>
      </c>
      <c r="D875" t="s">
        <v>18</v>
      </c>
      <c r="E875" t="s">
        <v>29</v>
      </c>
      <c r="F875" t="s">
        <v>30</v>
      </c>
      <c r="G875" t="s">
        <v>43</v>
      </c>
      <c r="H875" t="s">
        <v>122</v>
      </c>
      <c r="I875">
        <v>33.190651000000003</v>
      </c>
      <c r="J875">
        <v>35.406502000000003</v>
      </c>
      <c r="K875" t="s">
        <v>37</v>
      </c>
      <c r="L875">
        <v>300</v>
      </c>
      <c r="M875">
        <v>100</v>
      </c>
      <c r="N875">
        <v>400</v>
      </c>
      <c r="O875" t="s">
        <v>51</v>
      </c>
      <c r="P875">
        <v>20105</v>
      </c>
      <c r="Q875">
        <v>20105</v>
      </c>
    </row>
    <row r="876" spans="1:17" x14ac:dyDescent="0.3">
      <c r="A876">
        <v>1888</v>
      </c>
      <c r="B876">
        <v>13</v>
      </c>
      <c r="C876" t="s">
        <v>48</v>
      </c>
      <c r="D876" t="s">
        <v>18</v>
      </c>
      <c r="E876" t="s">
        <v>29</v>
      </c>
      <c r="F876" t="s">
        <v>30</v>
      </c>
      <c r="G876" t="s">
        <v>43</v>
      </c>
      <c r="H876" t="s">
        <v>46</v>
      </c>
      <c r="I876">
        <v>33.117975000000001</v>
      </c>
      <c r="J876">
        <v>35.432941</v>
      </c>
      <c r="K876" t="s">
        <v>37</v>
      </c>
      <c r="L876">
        <v>300</v>
      </c>
      <c r="M876">
        <v>150</v>
      </c>
      <c r="N876">
        <v>450</v>
      </c>
      <c r="O876" t="s">
        <v>51</v>
      </c>
      <c r="P876">
        <v>23007</v>
      </c>
      <c r="Q876">
        <v>23007</v>
      </c>
    </row>
    <row r="877" spans="1:17" x14ac:dyDescent="0.3">
      <c r="A877">
        <v>1889</v>
      </c>
      <c r="B877">
        <v>112</v>
      </c>
      <c r="C877" t="s">
        <v>17</v>
      </c>
      <c r="D877" t="s">
        <v>28</v>
      </c>
      <c r="E877" t="s">
        <v>29</v>
      </c>
      <c r="F877" t="s">
        <v>30</v>
      </c>
      <c r="G877" t="s">
        <v>43</v>
      </c>
      <c r="H877" t="s">
        <v>95</v>
      </c>
      <c r="I877">
        <v>33.387785999999998</v>
      </c>
      <c r="J877">
        <v>35.632739999999998</v>
      </c>
      <c r="K877" t="s">
        <v>23</v>
      </c>
      <c r="L877">
        <v>500</v>
      </c>
      <c r="M877">
        <v>500</v>
      </c>
      <c r="N877">
        <v>1000</v>
      </c>
      <c r="O877" t="s">
        <v>24</v>
      </c>
      <c r="P877">
        <v>10292</v>
      </c>
      <c r="Q877">
        <v>10292</v>
      </c>
    </row>
    <row r="878" spans="1:17" x14ac:dyDescent="0.3">
      <c r="A878">
        <v>1890</v>
      </c>
      <c r="B878">
        <v>68</v>
      </c>
      <c r="C878" t="s">
        <v>48</v>
      </c>
      <c r="D878" t="s">
        <v>18</v>
      </c>
      <c r="E878" t="s">
        <v>29</v>
      </c>
      <c r="F878" t="s">
        <v>30</v>
      </c>
      <c r="G878" t="s">
        <v>43</v>
      </c>
      <c r="H878" t="s">
        <v>78</v>
      </c>
      <c r="I878">
        <v>33.35866</v>
      </c>
      <c r="J878">
        <v>35.576369</v>
      </c>
      <c r="K878" t="s">
        <v>37</v>
      </c>
      <c r="L878">
        <v>120</v>
      </c>
      <c r="M878">
        <v>90</v>
      </c>
      <c r="N878">
        <v>210</v>
      </c>
      <c r="O878" t="s">
        <v>51</v>
      </c>
      <c r="P878">
        <v>10000</v>
      </c>
      <c r="Q878">
        <v>10000</v>
      </c>
    </row>
    <row r="879" spans="1:17" x14ac:dyDescent="0.3">
      <c r="A879">
        <v>1891</v>
      </c>
      <c r="B879">
        <v>5</v>
      </c>
      <c r="C879" t="s">
        <v>48</v>
      </c>
      <c r="D879" t="s">
        <v>18</v>
      </c>
      <c r="E879" t="s">
        <v>29</v>
      </c>
      <c r="F879" t="s">
        <v>30</v>
      </c>
      <c r="G879" t="s">
        <v>43</v>
      </c>
      <c r="H879" t="s">
        <v>81</v>
      </c>
      <c r="I879">
        <v>33.178851000000002</v>
      </c>
      <c r="J879">
        <v>35.469143000000003</v>
      </c>
      <c r="K879" t="s">
        <v>37</v>
      </c>
      <c r="L879">
        <v>8000</v>
      </c>
      <c r="M879">
        <v>8000</v>
      </c>
      <c r="N879">
        <v>16000</v>
      </c>
      <c r="O879" t="s">
        <v>24</v>
      </c>
      <c r="P879">
        <v>12492</v>
      </c>
      <c r="Q879">
        <v>12492</v>
      </c>
    </row>
    <row r="880" spans="1:17" x14ac:dyDescent="0.3">
      <c r="A880">
        <v>1892</v>
      </c>
      <c r="B880">
        <v>218</v>
      </c>
      <c r="C880" t="s">
        <v>25</v>
      </c>
      <c r="D880" t="s">
        <v>18</v>
      </c>
      <c r="E880" t="s">
        <v>29</v>
      </c>
      <c r="F880" t="s">
        <v>30</v>
      </c>
      <c r="G880" t="s">
        <v>43</v>
      </c>
      <c r="H880" t="s">
        <v>109</v>
      </c>
      <c r="I880">
        <v>33.264173</v>
      </c>
      <c r="J880">
        <v>35.211266999999999</v>
      </c>
      <c r="K880" t="s">
        <v>37</v>
      </c>
      <c r="L880">
        <v>75</v>
      </c>
      <c r="M880">
        <v>75</v>
      </c>
      <c r="N880">
        <v>150</v>
      </c>
      <c r="O880" t="s">
        <v>51</v>
      </c>
      <c r="P880">
        <v>14930</v>
      </c>
      <c r="Q880">
        <v>14930</v>
      </c>
    </row>
    <row r="881" spans="1:17" x14ac:dyDescent="0.3">
      <c r="A881">
        <v>1893</v>
      </c>
      <c r="B881">
        <v>19</v>
      </c>
      <c r="C881" t="s">
        <v>48</v>
      </c>
      <c r="D881" t="s">
        <v>18</v>
      </c>
      <c r="E881" t="s">
        <v>29</v>
      </c>
      <c r="F881" t="s">
        <v>30</v>
      </c>
      <c r="G881" t="s">
        <v>43</v>
      </c>
      <c r="H881" t="s">
        <v>109</v>
      </c>
      <c r="I881">
        <v>33.264173</v>
      </c>
      <c r="J881">
        <v>35.211266999999999</v>
      </c>
      <c r="K881" t="s">
        <v>37</v>
      </c>
      <c r="L881">
        <v>75</v>
      </c>
      <c r="M881">
        <v>75</v>
      </c>
      <c r="N881">
        <v>150</v>
      </c>
      <c r="O881" t="s">
        <v>51</v>
      </c>
      <c r="P881">
        <v>8171</v>
      </c>
      <c r="Q881">
        <v>8171</v>
      </c>
    </row>
    <row r="882" spans="1:17" x14ac:dyDescent="0.3">
      <c r="A882">
        <v>1894</v>
      </c>
      <c r="B882">
        <v>150</v>
      </c>
      <c r="C882" t="s">
        <v>17</v>
      </c>
      <c r="D882" t="s">
        <v>55</v>
      </c>
      <c r="E882" t="s">
        <v>34</v>
      </c>
      <c r="F882" t="s">
        <v>45</v>
      </c>
      <c r="G882" t="s">
        <v>43</v>
      </c>
      <c r="I882">
        <v>35.350067000000003</v>
      </c>
      <c r="J882">
        <v>33.269672</v>
      </c>
      <c r="K882" t="s">
        <v>37</v>
      </c>
      <c r="L882">
        <v>0</v>
      </c>
      <c r="M882">
        <v>20</v>
      </c>
      <c r="N882">
        <v>20</v>
      </c>
      <c r="O882" t="s">
        <v>26</v>
      </c>
      <c r="P882">
        <v>13894</v>
      </c>
      <c r="Q882">
        <v>13894</v>
      </c>
    </row>
    <row r="883" spans="1:17" x14ac:dyDescent="0.3">
      <c r="A883">
        <v>1895</v>
      </c>
      <c r="B883">
        <v>33</v>
      </c>
      <c r="C883" t="s">
        <v>48</v>
      </c>
      <c r="D883" t="s">
        <v>55</v>
      </c>
      <c r="E883" t="s">
        <v>29</v>
      </c>
      <c r="F883" t="s">
        <v>45</v>
      </c>
      <c r="G883" t="s">
        <v>43</v>
      </c>
      <c r="H883" t="s">
        <v>65</v>
      </c>
      <c r="I883">
        <v>33.234124999999999</v>
      </c>
      <c r="J883">
        <v>35.442058000000003</v>
      </c>
      <c r="K883" t="s">
        <v>37</v>
      </c>
      <c r="L883">
        <v>0</v>
      </c>
      <c r="M883">
        <v>60</v>
      </c>
      <c r="N883">
        <v>60</v>
      </c>
      <c r="O883" t="s">
        <v>26</v>
      </c>
      <c r="P883">
        <v>3050</v>
      </c>
      <c r="Q883">
        <v>3050</v>
      </c>
    </row>
    <row r="884" spans="1:17" x14ac:dyDescent="0.3">
      <c r="A884">
        <v>1896</v>
      </c>
      <c r="B884">
        <v>33</v>
      </c>
      <c r="C884" t="s">
        <v>48</v>
      </c>
      <c r="D884" t="s">
        <v>28</v>
      </c>
      <c r="E884" t="s">
        <v>29</v>
      </c>
      <c r="F884" t="s">
        <v>45</v>
      </c>
      <c r="G884" t="s">
        <v>43</v>
      </c>
      <c r="H884" t="s">
        <v>122</v>
      </c>
      <c r="I884">
        <v>33.190651000000003</v>
      </c>
      <c r="J884">
        <v>35.406502000000003</v>
      </c>
      <c r="K884" t="s">
        <v>37</v>
      </c>
      <c r="L884">
        <v>45</v>
      </c>
      <c r="M884">
        <v>45</v>
      </c>
      <c r="N884">
        <v>90</v>
      </c>
      <c r="O884" t="s">
        <v>32</v>
      </c>
      <c r="P884">
        <v>8750</v>
      </c>
      <c r="Q884">
        <v>8750</v>
      </c>
    </row>
    <row r="885" spans="1:17" x14ac:dyDescent="0.3">
      <c r="A885">
        <v>1897</v>
      </c>
      <c r="B885">
        <v>74</v>
      </c>
      <c r="C885" t="s">
        <v>48</v>
      </c>
      <c r="D885" t="s">
        <v>28</v>
      </c>
      <c r="E885" t="s">
        <v>29</v>
      </c>
      <c r="F885" t="s">
        <v>30</v>
      </c>
      <c r="G885" t="s">
        <v>43</v>
      </c>
      <c r="I885">
        <v>35.236018999999999</v>
      </c>
      <c r="J885">
        <v>33.127930999999997</v>
      </c>
      <c r="K885" t="s">
        <v>23</v>
      </c>
      <c r="L885">
        <v>600</v>
      </c>
      <c r="M885">
        <v>600</v>
      </c>
      <c r="N885">
        <v>1200</v>
      </c>
      <c r="O885" t="s">
        <v>51</v>
      </c>
      <c r="P885">
        <v>4440</v>
      </c>
      <c r="Q885">
        <v>4440</v>
      </c>
    </row>
    <row r="886" spans="1:17" x14ac:dyDescent="0.3">
      <c r="A886">
        <v>1898</v>
      </c>
      <c r="B886">
        <v>175</v>
      </c>
      <c r="C886" t="s">
        <v>17</v>
      </c>
      <c r="D886" t="s">
        <v>55</v>
      </c>
      <c r="E886" t="s">
        <v>29</v>
      </c>
      <c r="F886" t="s">
        <v>45</v>
      </c>
      <c r="G886" t="s">
        <v>43</v>
      </c>
      <c r="H886" t="s">
        <v>378</v>
      </c>
      <c r="I886">
        <v>35.247540000000001</v>
      </c>
      <c r="J886">
        <v>33.220008</v>
      </c>
      <c r="K886" t="s">
        <v>37</v>
      </c>
      <c r="L886">
        <v>60</v>
      </c>
      <c r="M886">
        <v>100</v>
      </c>
      <c r="N886">
        <v>160</v>
      </c>
      <c r="O886" t="s">
        <v>26</v>
      </c>
      <c r="P886">
        <v>9100</v>
      </c>
      <c r="Q886">
        <v>9100</v>
      </c>
    </row>
    <row r="887" spans="1:17" x14ac:dyDescent="0.3">
      <c r="A887">
        <v>1899</v>
      </c>
      <c r="B887">
        <v>97</v>
      </c>
      <c r="C887" t="s">
        <v>17</v>
      </c>
      <c r="D887" t="s">
        <v>55</v>
      </c>
      <c r="E887" t="s">
        <v>29</v>
      </c>
      <c r="F887" t="s">
        <v>30</v>
      </c>
      <c r="G887" t="s">
        <v>43</v>
      </c>
      <c r="H887" t="s">
        <v>44</v>
      </c>
      <c r="I887">
        <v>33.130401999999997</v>
      </c>
      <c r="J887">
        <v>35.447144999999999</v>
      </c>
      <c r="K887" t="s">
        <v>37</v>
      </c>
      <c r="L887">
        <v>1500</v>
      </c>
      <c r="M887">
        <v>1500</v>
      </c>
      <c r="N887">
        <v>3000</v>
      </c>
      <c r="O887" t="s">
        <v>26</v>
      </c>
      <c r="P887">
        <v>10000</v>
      </c>
      <c r="Q887">
        <v>10000</v>
      </c>
    </row>
    <row r="888" spans="1:17" x14ac:dyDescent="0.3">
      <c r="A888">
        <v>1900</v>
      </c>
      <c r="B888">
        <v>32</v>
      </c>
      <c r="C888" t="s">
        <v>48</v>
      </c>
      <c r="D888" t="s">
        <v>55</v>
      </c>
      <c r="E888" t="s">
        <v>29</v>
      </c>
      <c r="F888" t="s">
        <v>30</v>
      </c>
      <c r="G888" t="s">
        <v>43</v>
      </c>
      <c r="I888">
        <v>35.456491999999997</v>
      </c>
      <c r="J888">
        <v>33.290163999999997</v>
      </c>
      <c r="K888" t="s">
        <v>37</v>
      </c>
      <c r="L888">
        <v>450</v>
      </c>
      <c r="M888">
        <v>450</v>
      </c>
      <c r="N888">
        <v>900</v>
      </c>
      <c r="O888" t="s">
        <v>24</v>
      </c>
      <c r="P888">
        <v>10000</v>
      </c>
      <c r="Q888">
        <v>10000</v>
      </c>
    </row>
    <row r="889" spans="1:17" x14ac:dyDescent="0.3">
      <c r="A889">
        <v>1901</v>
      </c>
      <c r="B889">
        <v>78</v>
      </c>
      <c r="C889" t="s">
        <v>48</v>
      </c>
      <c r="D889" t="s">
        <v>28</v>
      </c>
      <c r="E889" t="s">
        <v>29</v>
      </c>
      <c r="F889" t="s">
        <v>30</v>
      </c>
      <c r="G889" t="s">
        <v>43</v>
      </c>
      <c r="H889" t="s">
        <v>56</v>
      </c>
      <c r="I889">
        <v>33.349831999999999</v>
      </c>
      <c r="J889">
        <v>35.748932000000003</v>
      </c>
      <c r="K889" t="s">
        <v>23</v>
      </c>
      <c r="L889">
        <v>7500</v>
      </c>
      <c r="M889">
        <v>7500</v>
      </c>
      <c r="N889">
        <v>15000</v>
      </c>
      <c r="O889" t="s">
        <v>24</v>
      </c>
      <c r="P889">
        <v>23298</v>
      </c>
      <c r="Q889">
        <v>23298</v>
      </c>
    </row>
    <row r="890" spans="1:17" x14ac:dyDescent="0.3">
      <c r="A890">
        <v>1902</v>
      </c>
      <c r="B890">
        <v>32</v>
      </c>
      <c r="C890" t="s">
        <v>48</v>
      </c>
      <c r="D890" t="s">
        <v>28</v>
      </c>
      <c r="E890" t="s">
        <v>29</v>
      </c>
      <c r="F890" t="s">
        <v>30</v>
      </c>
      <c r="G890" t="s">
        <v>43</v>
      </c>
      <c r="H890" t="s">
        <v>54</v>
      </c>
      <c r="I890">
        <v>33.264173</v>
      </c>
      <c r="J890">
        <v>35.211266999999999</v>
      </c>
      <c r="K890" t="s">
        <v>37</v>
      </c>
      <c r="L890">
        <v>40</v>
      </c>
      <c r="M890">
        <v>10</v>
      </c>
      <c r="N890">
        <v>50</v>
      </c>
      <c r="O890" t="s">
        <v>51</v>
      </c>
      <c r="P890">
        <v>5550</v>
      </c>
      <c r="Q890">
        <v>5550</v>
      </c>
    </row>
    <row r="891" spans="1:17" x14ac:dyDescent="0.3">
      <c r="A891">
        <v>1903</v>
      </c>
      <c r="B891">
        <v>118</v>
      </c>
      <c r="C891" t="s">
        <v>17</v>
      </c>
      <c r="D891" t="s">
        <v>28</v>
      </c>
      <c r="E891" t="s">
        <v>29</v>
      </c>
      <c r="F891" t="s">
        <v>45</v>
      </c>
      <c r="G891" t="s">
        <v>125</v>
      </c>
      <c r="K891" t="s">
        <v>37</v>
      </c>
      <c r="L891">
        <v>4000</v>
      </c>
      <c r="M891">
        <v>3000</v>
      </c>
      <c r="N891">
        <v>7000</v>
      </c>
      <c r="O891" t="s">
        <v>31</v>
      </c>
      <c r="P891">
        <v>38600</v>
      </c>
      <c r="Q891">
        <v>30880</v>
      </c>
    </row>
    <row r="892" spans="1:17" x14ac:dyDescent="0.3">
      <c r="A892">
        <v>1904</v>
      </c>
      <c r="B892">
        <v>127</v>
      </c>
      <c r="C892" t="s">
        <v>17</v>
      </c>
      <c r="D892" t="s">
        <v>28</v>
      </c>
      <c r="E892" t="s">
        <v>29</v>
      </c>
      <c r="F892" t="s">
        <v>129</v>
      </c>
      <c r="G892" t="s">
        <v>125</v>
      </c>
      <c r="H892" t="s">
        <v>135</v>
      </c>
      <c r="K892" t="s">
        <v>23</v>
      </c>
      <c r="L892">
        <v>2000</v>
      </c>
      <c r="M892">
        <v>500</v>
      </c>
      <c r="N892">
        <v>2500</v>
      </c>
      <c r="O892" t="s">
        <v>31</v>
      </c>
      <c r="P892">
        <v>25677.279999999999</v>
      </c>
      <c r="Q892">
        <v>20541.82</v>
      </c>
    </row>
    <row r="893" spans="1:17" x14ac:dyDescent="0.3">
      <c r="A893">
        <v>1905</v>
      </c>
      <c r="B893">
        <v>133</v>
      </c>
      <c r="C893" t="s">
        <v>17</v>
      </c>
      <c r="D893" t="s">
        <v>28</v>
      </c>
      <c r="E893" t="s">
        <v>29</v>
      </c>
      <c r="F893" t="s">
        <v>129</v>
      </c>
      <c r="G893" t="s">
        <v>125</v>
      </c>
      <c r="H893" t="s">
        <v>135</v>
      </c>
      <c r="K893" t="s">
        <v>23</v>
      </c>
      <c r="L893">
        <v>2000</v>
      </c>
      <c r="M893">
        <v>500</v>
      </c>
      <c r="N893">
        <v>2500</v>
      </c>
      <c r="O893" t="s">
        <v>31</v>
      </c>
      <c r="P893">
        <v>18675.79</v>
      </c>
      <c r="Q893">
        <v>14940.63</v>
      </c>
    </row>
    <row r="894" spans="1:17" x14ac:dyDescent="0.3">
      <c r="A894">
        <v>1906</v>
      </c>
      <c r="B894">
        <v>103</v>
      </c>
      <c r="C894" t="s">
        <v>17</v>
      </c>
      <c r="D894" t="s">
        <v>39</v>
      </c>
      <c r="E894" t="s">
        <v>29</v>
      </c>
      <c r="F894" t="s">
        <v>45</v>
      </c>
      <c r="G894" t="s">
        <v>125</v>
      </c>
      <c r="H894" t="s">
        <v>126</v>
      </c>
      <c r="K894" t="s">
        <v>23</v>
      </c>
      <c r="L894">
        <v>5000</v>
      </c>
      <c r="M894">
        <v>3000</v>
      </c>
      <c r="N894">
        <v>8000</v>
      </c>
      <c r="O894" t="s">
        <v>41</v>
      </c>
      <c r="P894">
        <v>12815.28</v>
      </c>
      <c r="Q894">
        <v>10252.219999999999</v>
      </c>
    </row>
    <row r="895" spans="1:17" x14ac:dyDescent="0.3">
      <c r="A895">
        <v>1907</v>
      </c>
      <c r="B895">
        <v>66</v>
      </c>
      <c r="C895" t="s">
        <v>48</v>
      </c>
      <c r="D895" t="s">
        <v>39</v>
      </c>
      <c r="E895" t="s">
        <v>29</v>
      </c>
      <c r="F895" t="s">
        <v>45</v>
      </c>
      <c r="G895" t="s">
        <v>125</v>
      </c>
      <c r="H895" t="s">
        <v>126</v>
      </c>
      <c r="K895" t="s">
        <v>23</v>
      </c>
      <c r="L895">
        <v>5000</v>
      </c>
      <c r="M895">
        <v>3000</v>
      </c>
      <c r="N895">
        <v>8000</v>
      </c>
      <c r="O895" t="s">
        <v>31</v>
      </c>
      <c r="P895">
        <v>26895.31</v>
      </c>
      <c r="Q895">
        <v>21516.25</v>
      </c>
    </row>
    <row r="896" spans="1:17" x14ac:dyDescent="0.3">
      <c r="A896">
        <v>1908</v>
      </c>
      <c r="B896">
        <v>28</v>
      </c>
      <c r="C896" t="s">
        <v>48</v>
      </c>
      <c r="D896" t="s">
        <v>28</v>
      </c>
      <c r="E896" t="s">
        <v>29</v>
      </c>
      <c r="F896" t="s">
        <v>129</v>
      </c>
      <c r="G896" t="s">
        <v>125</v>
      </c>
      <c r="K896" t="s">
        <v>23</v>
      </c>
      <c r="L896">
        <v>250</v>
      </c>
      <c r="M896">
        <v>250</v>
      </c>
      <c r="N896">
        <v>500</v>
      </c>
      <c r="O896" t="s">
        <v>41</v>
      </c>
      <c r="P896">
        <v>44829.64</v>
      </c>
      <c r="Q896">
        <v>35863.71</v>
      </c>
    </row>
    <row r="897" spans="1:17" x14ac:dyDescent="0.3">
      <c r="A897">
        <v>1909</v>
      </c>
      <c r="B897">
        <v>34</v>
      </c>
      <c r="C897" t="s">
        <v>48</v>
      </c>
      <c r="D897" t="s">
        <v>28</v>
      </c>
      <c r="E897" t="s">
        <v>29</v>
      </c>
      <c r="F897" t="s">
        <v>129</v>
      </c>
      <c r="G897" t="s">
        <v>125</v>
      </c>
      <c r="K897" t="s">
        <v>23</v>
      </c>
      <c r="L897">
        <v>250</v>
      </c>
      <c r="M897">
        <v>250</v>
      </c>
      <c r="N897">
        <v>500</v>
      </c>
      <c r="O897" t="s">
        <v>41</v>
      </c>
      <c r="P897">
        <v>44829.64</v>
      </c>
      <c r="Q897">
        <v>35863.71</v>
      </c>
    </row>
    <row r="898" spans="1:17" x14ac:dyDescent="0.3">
      <c r="A898">
        <v>1910</v>
      </c>
      <c r="B898">
        <v>44</v>
      </c>
      <c r="C898" t="s">
        <v>48</v>
      </c>
      <c r="D898" t="s">
        <v>28</v>
      </c>
      <c r="E898" t="s">
        <v>29</v>
      </c>
      <c r="F898" t="s">
        <v>129</v>
      </c>
      <c r="G898" t="s">
        <v>125</v>
      </c>
      <c r="K898" t="s">
        <v>23</v>
      </c>
      <c r="L898">
        <v>250</v>
      </c>
      <c r="M898">
        <v>250</v>
      </c>
      <c r="N898">
        <v>500</v>
      </c>
      <c r="O898" t="s">
        <v>41</v>
      </c>
      <c r="P898">
        <v>44829.64</v>
      </c>
      <c r="Q898">
        <v>35863.71</v>
      </c>
    </row>
    <row r="899" spans="1:17" x14ac:dyDescent="0.3">
      <c r="A899">
        <v>1911</v>
      </c>
      <c r="B899">
        <v>88</v>
      </c>
      <c r="C899" t="s">
        <v>48</v>
      </c>
      <c r="D899" t="s">
        <v>28</v>
      </c>
      <c r="E899" t="s">
        <v>29</v>
      </c>
      <c r="F899" t="s">
        <v>129</v>
      </c>
      <c r="G899" t="s">
        <v>125</v>
      </c>
      <c r="K899" t="s">
        <v>23</v>
      </c>
      <c r="L899">
        <v>200</v>
      </c>
      <c r="M899">
        <v>200</v>
      </c>
      <c r="N899">
        <v>400</v>
      </c>
      <c r="O899" t="s">
        <v>41</v>
      </c>
      <c r="P899">
        <v>49431.040000000001</v>
      </c>
      <c r="Q899">
        <v>39544.83</v>
      </c>
    </row>
    <row r="900" spans="1:17" x14ac:dyDescent="0.3">
      <c r="A900">
        <v>1912</v>
      </c>
      <c r="B900">
        <v>73</v>
      </c>
      <c r="C900" t="s">
        <v>48</v>
      </c>
      <c r="D900" t="s">
        <v>28</v>
      </c>
      <c r="E900" t="s">
        <v>29</v>
      </c>
      <c r="F900" t="s">
        <v>129</v>
      </c>
      <c r="G900" t="s">
        <v>125</v>
      </c>
      <c r="K900" t="s">
        <v>37</v>
      </c>
      <c r="L900">
        <v>500</v>
      </c>
      <c r="M900">
        <v>500</v>
      </c>
      <c r="N900">
        <v>1000</v>
      </c>
      <c r="O900" t="s">
        <v>41</v>
      </c>
      <c r="P900">
        <v>20230.95</v>
      </c>
      <c r="Q900">
        <v>16184.76</v>
      </c>
    </row>
    <row r="901" spans="1:17" x14ac:dyDescent="0.3">
      <c r="A901">
        <v>1913</v>
      </c>
      <c r="B901">
        <v>75</v>
      </c>
      <c r="C901" t="s">
        <v>48</v>
      </c>
      <c r="D901" t="s">
        <v>28</v>
      </c>
      <c r="E901" t="s">
        <v>29</v>
      </c>
      <c r="F901" t="s">
        <v>45</v>
      </c>
      <c r="G901" t="s">
        <v>125</v>
      </c>
      <c r="K901" t="s">
        <v>37</v>
      </c>
      <c r="L901">
        <v>2500</v>
      </c>
      <c r="M901">
        <v>1500</v>
      </c>
      <c r="N901">
        <v>4000</v>
      </c>
      <c r="O901" t="s">
        <v>41</v>
      </c>
      <c r="P901">
        <v>26140</v>
      </c>
      <c r="Q901">
        <v>20912</v>
      </c>
    </row>
    <row r="902" spans="1:17" x14ac:dyDescent="0.3">
      <c r="A902">
        <v>1914</v>
      </c>
      <c r="D902" t="s">
        <v>28</v>
      </c>
      <c r="E902" t="s">
        <v>29</v>
      </c>
      <c r="F902" t="s">
        <v>45</v>
      </c>
      <c r="G902" t="s">
        <v>125</v>
      </c>
      <c r="K902" t="s">
        <v>23</v>
      </c>
      <c r="L902">
        <v>350</v>
      </c>
      <c r="M902">
        <v>350</v>
      </c>
      <c r="N902">
        <v>700</v>
      </c>
      <c r="O902" t="s">
        <v>41</v>
      </c>
      <c r="P902">
        <v>37678</v>
      </c>
      <c r="Q902">
        <v>30142.400000000001</v>
      </c>
    </row>
    <row r="903" spans="1:17" x14ac:dyDescent="0.3">
      <c r="A903">
        <v>1915</v>
      </c>
      <c r="B903">
        <v>143</v>
      </c>
      <c r="C903" t="s">
        <v>17</v>
      </c>
      <c r="D903" t="s">
        <v>28</v>
      </c>
      <c r="E903" t="s">
        <v>29</v>
      </c>
      <c r="F903" t="s">
        <v>45</v>
      </c>
      <c r="G903" t="s">
        <v>125</v>
      </c>
      <c r="K903" t="s">
        <v>37</v>
      </c>
      <c r="L903">
        <v>4000</v>
      </c>
      <c r="M903">
        <v>3000</v>
      </c>
      <c r="N903">
        <v>7000</v>
      </c>
      <c r="O903" t="s">
        <v>31</v>
      </c>
      <c r="P903">
        <v>47873.5</v>
      </c>
      <c r="Q903">
        <v>38298.800000000003</v>
      </c>
    </row>
    <row r="904" spans="1:17" x14ac:dyDescent="0.3">
      <c r="A904">
        <v>1916</v>
      </c>
      <c r="B904">
        <v>153</v>
      </c>
      <c r="C904" t="s">
        <v>17</v>
      </c>
      <c r="D904" t="s">
        <v>28</v>
      </c>
      <c r="E904" t="s">
        <v>29</v>
      </c>
      <c r="F904" t="s">
        <v>45</v>
      </c>
      <c r="G904" t="s">
        <v>125</v>
      </c>
      <c r="K904" t="s">
        <v>37</v>
      </c>
      <c r="L904">
        <v>4000</v>
      </c>
      <c r="M904">
        <v>3000</v>
      </c>
      <c r="N904">
        <v>7000</v>
      </c>
      <c r="O904" t="s">
        <v>31</v>
      </c>
      <c r="P904">
        <v>48578.400000000001</v>
      </c>
      <c r="Q904">
        <v>38862.720000000001</v>
      </c>
    </row>
    <row r="905" spans="1:17" x14ac:dyDescent="0.3">
      <c r="A905">
        <v>1917</v>
      </c>
      <c r="B905">
        <v>161</v>
      </c>
      <c r="C905" t="s">
        <v>17</v>
      </c>
      <c r="D905" t="s">
        <v>28</v>
      </c>
      <c r="E905" t="s">
        <v>29</v>
      </c>
      <c r="F905" t="s">
        <v>45</v>
      </c>
      <c r="G905" t="s">
        <v>125</v>
      </c>
      <c r="K905" t="s">
        <v>37</v>
      </c>
      <c r="L905">
        <v>4000</v>
      </c>
      <c r="M905">
        <v>3000</v>
      </c>
      <c r="N905">
        <v>7000</v>
      </c>
      <c r="O905" t="s">
        <v>31</v>
      </c>
      <c r="P905">
        <v>12832.5</v>
      </c>
      <c r="Q905">
        <v>10266</v>
      </c>
    </row>
    <row r="906" spans="1:17" x14ac:dyDescent="0.3">
      <c r="A906">
        <v>1918</v>
      </c>
      <c r="D906" t="s">
        <v>28</v>
      </c>
      <c r="E906" t="s">
        <v>19</v>
      </c>
      <c r="F906" t="s">
        <v>45</v>
      </c>
      <c r="G906" t="s">
        <v>367</v>
      </c>
      <c r="H906" t="s">
        <v>368</v>
      </c>
      <c r="I906">
        <v>5.7652780000000003</v>
      </c>
      <c r="J906">
        <v>20.674167000000001</v>
      </c>
      <c r="K906" t="s">
        <v>23</v>
      </c>
      <c r="L906">
        <v>2500</v>
      </c>
      <c r="M906">
        <v>5000</v>
      </c>
      <c r="N906">
        <v>7500</v>
      </c>
      <c r="O906" t="s">
        <v>41</v>
      </c>
      <c r="P906">
        <v>42088.2</v>
      </c>
      <c r="Q906">
        <v>34854.01</v>
      </c>
    </row>
    <row r="907" spans="1:17" x14ac:dyDescent="0.3">
      <c r="A907">
        <v>1919</v>
      </c>
      <c r="D907" t="s">
        <v>28</v>
      </c>
      <c r="E907" t="s">
        <v>29</v>
      </c>
      <c r="F907" t="s">
        <v>45</v>
      </c>
      <c r="G907" t="s">
        <v>367</v>
      </c>
      <c r="H907" t="s">
        <v>375</v>
      </c>
      <c r="I907">
        <v>4.7378609999999997</v>
      </c>
      <c r="J907">
        <v>22.816509</v>
      </c>
      <c r="K907" t="s">
        <v>23</v>
      </c>
      <c r="L907">
        <v>20</v>
      </c>
      <c r="M907">
        <v>3</v>
      </c>
      <c r="N907">
        <v>23</v>
      </c>
      <c r="O907" t="s">
        <v>24</v>
      </c>
      <c r="P907">
        <v>39940.26</v>
      </c>
      <c r="Q907">
        <v>15976.1</v>
      </c>
    </row>
    <row r="908" spans="1:17" x14ac:dyDescent="0.3">
      <c r="A908">
        <v>1920</v>
      </c>
      <c r="D908" t="s">
        <v>28</v>
      </c>
      <c r="E908" t="s">
        <v>29</v>
      </c>
      <c r="F908" t="s">
        <v>45</v>
      </c>
      <c r="G908" t="s">
        <v>367</v>
      </c>
      <c r="H908" t="s">
        <v>370</v>
      </c>
      <c r="I908">
        <v>4.3946740000000002</v>
      </c>
      <c r="J908">
        <v>18.55819</v>
      </c>
      <c r="K908" t="s">
        <v>23</v>
      </c>
      <c r="L908">
        <v>55000</v>
      </c>
      <c r="M908">
        <v>43000</v>
      </c>
      <c r="N908">
        <v>98000</v>
      </c>
      <c r="O908" t="s">
        <v>31</v>
      </c>
      <c r="P908">
        <v>45097</v>
      </c>
      <c r="Q908">
        <v>17736.5</v>
      </c>
    </row>
    <row r="909" spans="1:17" x14ac:dyDescent="0.3">
      <c r="A909">
        <v>1921</v>
      </c>
      <c r="B909">
        <v>164</v>
      </c>
      <c r="C909" t="s">
        <v>17</v>
      </c>
      <c r="D909" t="s">
        <v>55</v>
      </c>
      <c r="E909" t="s">
        <v>19</v>
      </c>
      <c r="F909" t="s">
        <v>45</v>
      </c>
      <c r="G909" t="s">
        <v>367</v>
      </c>
      <c r="H909" t="s">
        <v>379</v>
      </c>
      <c r="I909">
        <v>10.293380000000001</v>
      </c>
      <c r="J909">
        <v>22.782914000000002</v>
      </c>
      <c r="K909" t="s">
        <v>23</v>
      </c>
      <c r="L909">
        <v>0</v>
      </c>
      <c r="M909">
        <v>8000</v>
      </c>
      <c r="N909">
        <v>8000</v>
      </c>
      <c r="O909" t="s">
        <v>26</v>
      </c>
      <c r="P909">
        <v>42355.73</v>
      </c>
      <c r="Q909">
        <v>42355.73</v>
      </c>
    </row>
    <row r="910" spans="1:17" x14ac:dyDescent="0.3">
      <c r="A910">
        <v>1922</v>
      </c>
      <c r="B910">
        <v>204</v>
      </c>
      <c r="C910" t="s">
        <v>25</v>
      </c>
      <c r="D910" t="s">
        <v>55</v>
      </c>
      <c r="E910" t="s">
        <v>29</v>
      </c>
      <c r="F910" t="s">
        <v>129</v>
      </c>
      <c r="G910" t="s">
        <v>367</v>
      </c>
      <c r="H910" t="s">
        <v>379</v>
      </c>
      <c r="I910">
        <v>10.293380000000001</v>
      </c>
      <c r="J910">
        <v>22.782914000000002</v>
      </c>
      <c r="K910" t="s">
        <v>23</v>
      </c>
      <c r="L910">
        <v>1840</v>
      </c>
      <c r="M910">
        <v>160</v>
      </c>
      <c r="N910">
        <v>2000</v>
      </c>
      <c r="O910" t="s">
        <v>24</v>
      </c>
      <c r="P910">
        <v>50000</v>
      </c>
      <c r="Q910">
        <v>50000</v>
      </c>
    </row>
    <row r="911" spans="1:17" x14ac:dyDescent="0.3">
      <c r="A911">
        <v>1923</v>
      </c>
      <c r="B911">
        <v>204</v>
      </c>
      <c r="C911" t="s">
        <v>25</v>
      </c>
      <c r="D911" t="s">
        <v>55</v>
      </c>
      <c r="E911" t="s">
        <v>29</v>
      </c>
      <c r="F911" t="s">
        <v>129</v>
      </c>
      <c r="G911" t="s">
        <v>367</v>
      </c>
      <c r="H911" t="s">
        <v>379</v>
      </c>
      <c r="I911">
        <v>10.293380000000001</v>
      </c>
      <c r="J911">
        <v>22.782914000000002</v>
      </c>
      <c r="K911" t="s">
        <v>23</v>
      </c>
      <c r="L911">
        <v>2750</v>
      </c>
      <c r="M911">
        <v>250</v>
      </c>
      <c r="N911">
        <v>3000</v>
      </c>
      <c r="O911" t="s">
        <v>24</v>
      </c>
      <c r="P911">
        <v>50000</v>
      </c>
      <c r="Q911">
        <v>50000</v>
      </c>
    </row>
    <row r="912" spans="1:17" x14ac:dyDescent="0.3">
      <c r="A912">
        <v>1924</v>
      </c>
      <c r="D912" t="s">
        <v>28</v>
      </c>
      <c r="E912" t="s">
        <v>29</v>
      </c>
      <c r="F912" t="s">
        <v>45</v>
      </c>
      <c r="G912" t="s">
        <v>367</v>
      </c>
      <c r="H912" t="s">
        <v>380</v>
      </c>
      <c r="I912">
        <v>7.2466090000000003</v>
      </c>
      <c r="J912">
        <v>16.434698000000001</v>
      </c>
      <c r="K912" t="s">
        <v>23</v>
      </c>
      <c r="L912">
        <v>230000</v>
      </c>
      <c r="M912">
        <v>50000</v>
      </c>
      <c r="N912">
        <v>280000</v>
      </c>
      <c r="O912" t="s">
        <v>24</v>
      </c>
      <c r="P912">
        <v>46530.27</v>
      </c>
      <c r="Q912">
        <v>18300.2</v>
      </c>
    </row>
    <row r="913" spans="1:17" x14ac:dyDescent="0.3">
      <c r="A913">
        <v>1925</v>
      </c>
      <c r="D913" t="s">
        <v>28</v>
      </c>
      <c r="E913" t="s">
        <v>29</v>
      </c>
      <c r="F913" t="s">
        <v>129</v>
      </c>
      <c r="G913" t="s">
        <v>367</v>
      </c>
      <c r="H913" t="s">
        <v>380</v>
      </c>
      <c r="I913">
        <v>7.2466090000000003</v>
      </c>
      <c r="J913">
        <v>16.434698000000001</v>
      </c>
      <c r="K913" t="s">
        <v>23</v>
      </c>
      <c r="L913">
        <v>77308</v>
      </c>
      <c r="M913">
        <v>16970</v>
      </c>
      <c r="N913">
        <v>94278</v>
      </c>
      <c r="O913" t="s">
        <v>24</v>
      </c>
      <c r="P913">
        <v>50000</v>
      </c>
      <c r="Q913">
        <v>50000</v>
      </c>
    </row>
    <row r="914" spans="1:17" x14ac:dyDescent="0.3">
      <c r="A914">
        <v>1926</v>
      </c>
      <c r="D914" t="s">
        <v>39</v>
      </c>
      <c r="E914" t="s">
        <v>29</v>
      </c>
      <c r="F914" t="s">
        <v>129</v>
      </c>
      <c r="G914" t="s">
        <v>367</v>
      </c>
      <c r="H914" t="s">
        <v>380</v>
      </c>
      <c r="I914">
        <v>7.2466090000000003</v>
      </c>
      <c r="J914">
        <v>16.434698000000001</v>
      </c>
      <c r="K914" t="s">
        <v>23</v>
      </c>
      <c r="L914">
        <v>77308</v>
      </c>
      <c r="M914">
        <v>16970</v>
      </c>
      <c r="N914">
        <v>94278</v>
      </c>
      <c r="O914" t="s">
        <v>40</v>
      </c>
      <c r="P914">
        <v>49821</v>
      </c>
      <c r="Q914">
        <v>49821</v>
      </c>
    </row>
    <row r="915" spans="1:17" x14ac:dyDescent="0.3">
      <c r="A915">
        <v>1927</v>
      </c>
      <c r="D915" t="s">
        <v>39</v>
      </c>
      <c r="E915" t="s">
        <v>29</v>
      </c>
      <c r="F915" t="s">
        <v>129</v>
      </c>
      <c r="G915" t="s">
        <v>367</v>
      </c>
      <c r="H915" t="s">
        <v>380</v>
      </c>
      <c r="I915">
        <v>7.2466090000000003</v>
      </c>
      <c r="J915">
        <v>16.434698000000001</v>
      </c>
      <c r="K915" t="s">
        <v>23</v>
      </c>
      <c r="L915">
        <v>76300</v>
      </c>
      <c r="M915">
        <v>19620</v>
      </c>
      <c r="N915">
        <v>95920</v>
      </c>
      <c r="O915" t="s">
        <v>40</v>
      </c>
      <c r="P915">
        <v>49821</v>
      </c>
      <c r="Q915">
        <v>49821</v>
      </c>
    </row>
    <row r="916" spans="1:17" x14ac:dyDescent="0.3">
      <c r="A916">
        <v>1928</v>
      </c>
      <c r="B916">
        <v>72</v>
      </c>
      <c r="C916" t="s">
        <v>48</v>
      </c>
      <c r="D916" t="s">
        <v>28</v>
      </c>
      <c r="E916" t="s">
        <v>29</v>
      </c>
      <c r="F916" t="s">
        <v>45</v>
      </c>
      <c r="G916" t="s">
        <v>367</v>
      </c>
      <c r="H916" t="s">
        <v>370</v>
      </c>
      <c r="I916">
        <v>4.3946740000000002</v>
      </c>
      <c r="J916">
        <v>18.55819</v>
      </c>
      <c r="K916" t="s">
        <v>23</v>
      </c>
      <c r="L916">
        <v>3000</v>
      </c>
      <c r="M916">
        <v>2000</v>
      </c>
      <c r="N916">
        <v>5000</v>
      </c>
      <c r="O916" t="s">
        <v>35</v>
      </c>
      <c r="P916">
        <v>4990.57</v>
      </c>
      <c r="Q916">
        <v>4990.57</v>
      </c>
    </row>
    <row r="917" spans="1:17" x14ac:dyDescent="0.3">
      <c r="A917">
        <v>1929</v>
      </c>
      <c r="D917" t="s">
        <v>28</v>
      </c>
      <c r="E917" t="s">
        <v>29</v>
      </c>
      <c r="F917" t="s">
        <v>45</v>
      </c>
      <c r="G917" t="s">
        <v>367</v>
      </c>
      <c r="H917" t="s">
        <v>375</v>
      </c>
      <c r="I917">
        <v>4.7378609999999997</v>
      </c>
      <c r="J917">
        <v>22.816509</v>
      </c>
      <c r="K917" t="s">
        <v>23</v>
      </c>
      <c r="L917">
        <v>300</v>
      </c>
      <c r="M917">
        <v>200</v>
      </c>
      <c r="N917">
        <v>500</v>
      </c>
      <c r="O917" t="s">
        <v>32</v>
      </c>
      <c r="P917">
        <v>42018.21</v>
      </c>
      <c r="Q917">
        <v>16613.919999999998</v>
      </c>
    </row>
    <row r="918" spans="1:17" x14ac:dyDescent="0.3">
      <c r="A918">
        <v>1930</v>
      </c>
      <c r="B918">
        <v>316</v>
      </c>
      <c r="C918" t="s">
        <v>25</v>
      </c>
      <c r="D918" t="s">
        <v>28</v>
      </c>
      <c r="E918" t="s">
        <v>29</v>
      </c>
      <c r="F918" t="s">
        <v>45</v>
      </c>
      <c r="G918" t="s">
        <v>367</v>
      </c>
      <c r="H918" t="s">
        <v>375</v>
      </c>
      <c r="I918">
        <v>4.7378609999999997</v>
      </c>
      <c r="J918">
        <v>22.816509</v>
      </c>
      <c r="K918" t="s">
        <v>23</v>
      </c>
      <c r="L918">
        <v>25</v>
      </c>
      <c r="M918">
        <v>15</v>
      </c>
      <c r="N918">
        <v>40</v>
      </c>
      <c r="O918" t="s">
        <v>31</v>
      </c>
      <c r="P918">
        <v>42065.03</v>
      </c>
      <c r="Q918">
        <v>42065.03</v>
      </c>
    </row>
    <row r="919" spans="1:17" x14ac:dyDescent="0.3">
      <c r="A919">
        <v>1931</v>
      </c>
      <c r="D919" t="s">
        <v>28</v>
      </c>
      <c r="E919" t="s">
        <v>34</v>
      </c>
      <c r="F919" t="s">
        <v>45</v>
      </c>
      <c r="G919" t="s">
        <v>367</v>
      </c>
      <c r="H919" t="s">
        <v>375</v>
      </c>
      <c r="I919">
        <v>4.7378609999999997</v>
      </c>
      <c r="J919">
        <v>22.816509</v>
      </c>
      <c r="K919" t="s">
        <v>23</v>
      </c>
      <c r="L919">
        <v>35000</v>
      </c>
      <c r="M919">
        <v>40000</v>
      </c>
      <c r="N919">
        <v>75000</v>
      </c>
      <c r="O919" t="s">
        <v>35</v>
      </c>
      <c r="P919">
        <v>40678.230000000003</v>
      </c>
      <c r="Q919">
        <v>16084.09</v>
      </c>
    </row>
    <row r="920" spans="1:17" x14ac:dyDescent="0.3">
      <c r="A920">
        <v>1932</v>
      </c>
      <c r="B920">
        <v>312</v>
      </c>
      <c r="C920" t="s">
        <v>25</v>
      </c>
      <c r="D920" t="s">
        <v>28</v>
      </c>
      <c r="E920" t="s">
        <v>29</v>
      </c>
      <c r="F920" t="s">
        <v>45</v>
      </c>
      <c r="G920" t="s">
        <v>367</v>
      </c>
      <c r="H920" t="s">
        <v>375</v>
      </c>
      <c r="I920">
        <v>4.7378609999999997</v>
      </c>
      <c r="J920">
        <v>22.816509</v>
      </c>
      <c r="K920" t="s">
        <v>23</v>
      </c>
      <c r="L920">
        <v>10</v>
      </c>
      <c r="M920">
        <v>0</v>
      </c>
      <c r="N920">
        <v>10</v>
      </c>
      <c r="O920" t="s">
        <v>40</v>
      </c>
      <c r="P920">
        <v>42005.120000000003</v>
      </c>
      <c r="Q920">
        <v>42005.120000000003</v>
      </c>
    </row>
    <row r="921" spans="1:17" x14ac:dyDescent="0.3">
      <c r="A921">
        <v>1933</v>
      </c>
      <c r="B921">
        <v>312</v>
      </c>
      <c r="C921" t="s">
        <v>25</v>
      </c>
      <c r="D921" t="s">
        <v>28</v>
      </c>
      <c r="E921" t="s">
        <v>29</v>
      </c>
      <c r="F921" t="s">
        <v>45</v>
      </c>
      <c r="G921" t="s">
        <v>367</v>
      </c>
      <c r="H921" t="s">
        <v>369</v>
      </c>
      <c r="I921">
        <v>6.53477</v>
      </c>
      <c r="J921">
        <v>21.994738999999999</v>
      </c>
      <c r="K921" t="s">
        <v>23</v>
      </c>
      <c r="L921">
        <v>34290</v>
      </c>
      <c r="M921">
        <v>25550</v>
      </c>
      <c r="N921">
        <v>59840</v>
      </c>
      <c r="O921" t="s">
        <v>31</v>
      </c>
      <c r="P921">
        <v>42125.62</v>
      </c>
      <c r="Q921">
        <v>42125.62</v>
      </c>
    </row>
    <row r="922" spans="1:17" x14ac:dyDescent="0.3">
      <c r="A922">
        <v>1934</v>
      </c>
      <c r="B922">
        <v>105</v>
      </c>
      <c r="C922" t="s">
        <v>17</v>
      </c>
      <c r="D922" t="s">
        <v>28</v>
      </c>
      <c r="E922" t="s">
        <v>29</v>
      </c>
      <c r="F922" t="s">
        <v>27</v>
      </c>
      <c r="G922" t="s">
        <v>367</v>
      </c>
      <c r="H922" t="s">
        <v>369</v>
      </c>
      <c r="I922">
        <v>6.53477</v>
      </c>
      <c r="J922">
        <v>21.994738999999999</v>
      </c>
      <c r="K922" t="s">
        <v>23</v>
      </c>
      <c r="L922">
        <v>48</v>
      </c>
      <c r="M922">
        <v>9</v>
      </c>
      <c r="N922">
        <v>57</v>
      </c>
      <c r="O922" t="s">
        <v>31</v>
      </c>
      <c r="P922">
        <v>42072.1</v>
      </c>
      <c r="Q922">
        <v>42072.1</v>
      </c>
    </row>
    <row r="923" spans="1:17" x14ac:dyDescent="0.3">
      <c r="A923">
        <v>1935</v>
      </c>
      <c r="B923">
        <v>233</v>
      </c>
      <c r="C923" t="s">
        <v>25</v>
      </c>
      <c r="D923" t="s">
        <v>28</v>
      </c>
      <c r="E923" t="s">
        <v>29</v>
      </c>
      <c r="F923" t="s">
        <v>45</v>
      </c>
      <c r="G923" t="s">
        <v>367</v>
      </c>
      <c r="H923" t="s">
        <v>381</v>
      </c>
      <c r="I923">
        <v>5.9430230000000002</v>
      </c>
      <c r="J923">
        <v>15.600201999999999</v>
      </c>
      <c r="K923" t="s">
        <v>23</v>
      </c>
      <c r="L923">
        <v>4550</v>
      </c>
      <c r="M923">
        <v>2450</v>
      </c>
      <c r="N923">
        <v>7000</v>
      </c>
      <c r="O923" t="s">
        <v>35</v>
      </c>
      <c r="P923">
        <v>36195.599999999999</v>
      </c>
      <c r="Q923">
        <v>36195.599999999999</v>
      </c>
    </row>
    <row r="924" spans="1:17" x14ac:dyDescent="0.3">
      <c r="A924">
        <v>1936</v>
      </c>
      <c r="B924">
        <v>279</v>
      </c>
      <c r="C924" t="s">
        <v>25</v>
      </c>
      <c r="D924" t="s">
        <v>28</v>
      </c>
      <c r="E924" t="s">
        <v>29</v>
      </c>
      <c r="F924" t="s">
        <v>45</v>
      </c>
      <c r="G924" t="s">
        <v>367</v>
      </c>
      <c r="H924" t="s">
        <v>381</v>
      </c>
      <c r="I924">
        <v>5.9430230000000002</v>
      </c>
      <c r="J924">
        <v>15.600201999999999</v>
      </c>
      <c r="K924" t="s">
        <v>23</v>
      </c>
      <c r="L924">
        <v>6400</v>
      </c>
      <c r="M924">
        <v>9600</v>
      </c>
      <c r="N924">
        <v>16000</v>
      </c>
      <c r="O924" t="s">
        <v>38</v>
      </c>
      <c r="P924">
        <v>42072.1</v>
      </c>
      <c r="Q924">
        <v>42072.1</v>
      </c>
    </row>
    <row r="925" spans="1:17" x14ac:dyDescent="0.3">
      <c r="A925">
        <v>1937</v>
      </c>
      <c r="B925">
        <v>14</v>
      </c>
      <c r="C925" t="s">
        <v>48</v>
      </c>
      <c r="D925" t="s">
        <v>28</v>
      </c>
      <c r="E925" t="s">
        <v>29</v>
      </c>
      <c r="F925" t="s">
        <v>45</v>
      </c>
      <c r="G925" t="s">
        <v>367</v>
      </c>
      <c r="H925" t="s">
        <v>368</v>
      </c>
      <c r="I925">
        <v>5.7652780000000003</v>
      </c>
      <c r="J925">
        <v>20.674167000000001</v>
      </c>
      <c r="K925" t="s">
        <v>23</v>
      </c>
      <c r="L925">
        <v>350</v>
      </c>
      <c r="M925">
        <v>150</v>
      </c>
      <c r="N925">
        <v>500</v>
      </c>
      <c r="O925" t="s">
        <v>24</v>
      </c>
      <c r="P925">
        <v>39334.71</v>
      </c>
      <c r="Q925">
        <v>39334.71</v>
      </c>
    </row>
    <row r="926" spans="1:17" x14ac:dyDescent="0.3">
      <c r="A926">
        <v>1938</v>
      </c>
      <c r="D926" t="s">
        <v>28</v>
      </c>
      <c r="E926" t="s">
        <v>29</v>
      </c>
      <c r="F926" t="s">
        <v>45</v>
      </c>
      <c r="G926" t="s">
        <v>367</v>
      </c>
      <c r="H926" t="s">
        <v>370</v>
      </c>
      <c r="I926">
        <v>4.3946740000000002</v>
      </c>
      <c r="J926">
        <v>18.55819</v>
      </c>
      <c r="K926" t="s">
        <v>23</v>
      </c>
      <c r="L926">
        <v>500</v>
      </c>
      <c r="M926">
        <v>1000</v>
      </c>
      <c r="N926">
        <v>1500</v>
      </c>
      <c r="O926" t="s">
        <v>38</v>
      </c>
      <c r="P926">
        <v>41681.18</v>
      </c>
      <c r="Q926">
        <v>33344.949999999997</v>
      </c>
    </row>
    <row r="927" spans="1:17" x14ac:dyDescent="0.3">
      <c r="A927">
        <v>1939</v>
      </c>
      <c r="B927">
        <v>100</v>
      </c>
      <c r="C927" t="s">
        <v>17</v>
      </c>
      <c r="D927" t="s">
        <v>39</v>
      </c>
      <c r="E927" t="s">
        <v>29</v>
      </c>
      <c r="F927" t="s">
        <v>45</v>
      </c>
      <c r="G927" t="s">
        <v>367</v>
      </c>
      <c r="H927" t="s">
        <v>370</v>
      </c>
      <c r="I927">
        <v>4.3946740000000002</v>
      </c>
      <c r="J927">
        <v>18.55819</v>
      </c>
      <c r="K927" t="s">
        <v>23</v>
      </c>
      <c r="L927">
        <v>13</v>
      </c>
      <c r="M927">
        <v>10</v>
      </c>
      <c r="N927">
        <v>23</v>
      </c>
      <c r="O927" t="s">
        <v>31</v>
      </c>
      <c r="P927">
        <v>48794.85</v>
      </c>
      <c r="Q927">
        <v>48794.85</v>
      </c>
    </row>
    <row r="928" spans="1:17" x14ac:dyDescent="0.3">
      <c r="A928">
        <v>1940</v>
      </c>
      <c r="D928" t="s">
        <v>28</v>
      </c>
      <c r="E928" t="s">
        <v>29</v>
      </c>
      <c r="F928" t="s">
        <v>45</v>
      </c>
      <c r="G928" t="s">
        <v>367</v>
      </c>
      <c r="H928" t="s">
        <v>370</v>
      </c>
      <c r="I928">
        <v>4.3946740000000002</v>
      </c>
      <c r="J928">
        <v>18.55819</v>
      </c>
      <c r="K928" t="s">
        <v>23</v>
      </c>
      <c r="L928">
        <v>500</v>
      </c>
      <c r="M928">
        <v>1000</v>
      </c>
      <c r="N928">
        <v>1500</v>
      </c>
      <c r="O928" t="s">
        <v>38</v>
      </c>
      <c r="P928">
        <v>38910.43</v>
      </c>
      <c r="Q928">
        <v>32084.41</v>
      </c>
    </row>
    <row r="929" spans="1:17" x14ac:dyDescent="0.3">
      <c r="A929">
        <v>1941</v>
      </c>
      <c r="B929">
        <v>57</v>
      </c>
      <c r="C929" t="s">
        <v>48</v>
      </c>
      <c r="D929" t="s">
        <v>28</v>
      </c>
      <c r="E929" t="s">
        <v>29</v>
      </c>
      <c r="F929" t="s">
        <v>45</v>
      </c>
      <c r="G929" t="s">
        <v>367</v>
      </c>
      <c r="H929" t="s">
        <v>381</v>
      </c>
      <c r="I929">
        <v>5.9430230000000002</v>
      </c>
      <c r="J929">
        <v>15.600201999999999</v>
      </c>
      <c r="K929" t="s">
        <v>23</v>
      </c>
      <c r="L929">
        <v>3014</v>
      </c>
      <c r="M929">
        <v>2010</v>
      </c>
      <c r="N929">
        <v>5024</v>
      </c>
      <c r="O929" t="s">
        <v>24</v>
      </c>
      <c r="P929">
        <v>22476.76</v>
      </c>
      <c r="Q929">
        <v>22476.76</v>
      </c>
    </row>
    <row r="930" spans="1:17" x14ac:dyDescent="0.3">
      <c r="A930">
        <v>1942</v>
      </c>
      <c r="B930">
        <v>180</v>
      </c>
      <c r="C930" t="s">
        <v>17</v>
      </c>
      <c r="D930" t="s">
        <v>28</v>
      </c>
      <c r="E930" t="s">
        <v>29</v>
      </c>
      <c r="F930" t="s">
        <v>45</v>
      </c>
      <c r="G930" t="s">
        <v>367</v>
      </c>
      <c r="H930" t="s">
        <v>381</v>
      </c>
      <c r="I930">
        <v>5.9430230000000002</v>
      </c>
      <c r="J930">
        <v>15.600201999999999</v>
      </c>
      <c r="K930" t="s">
        <v>23</v>
      </c>
      <c r="L930">
        <v>120</v>
      </c>
      <c r="M930">
        <v>280</v>
      </c>
      <c r="N930">
        <v>400</v>
      </c>
      <c r="O930" t="s">
        <v>24</v>
      </c>
      <c r="P930">
        <v>17229.63</v>
      </c>
      <c r="Q930">
        <v>17229.63</v>
      </c>
    </row>
    <row r="931" spans="1:17" x14ac:dyDescent="0.3">
      <c r="A931">
        <v>1943</v>
      </c>
      <c r="B931">
        <v>30</v>
      </c>
      <c r="C931" t="s">
        <v>48</v>
      </c>
      <c r="D931" t="s">
        <v>28</v>
      </c>
      <c r="E931" t="s">
        <v>29</v>
      </c>
      <c r="F931" t="s">
        <v>45</v>
      </c>
      <c r="G931" t="s">
        <v>367</v>
      </c>
      <c r="H931" t="s">
        <v>381</v>
      </c>
      <c r="I931">
        <v>5.9430230000000002</v>
      </c>
      <c r="J931">
        <v>15.600201999999999</v>
      </c>
      <c r="K931" t="s">
        <v>23</v>
      </c>
      <c r="L931">
        <v>15</v>
      </c>
      <c r="M931">
        <v>45</v>
      </c>
      <c r="N931">
        <v>60</v>
      </c>
      <c r="O931" t="s">
        <v>24</v>
      </c>
      <c r="P931">
        <v>19642.89</v>
      </c>
      <c r="Q931">
        <v>19642.89</v>
      </c>
    </row>
    <row r="932" spans="1:17" x14ac:dyDescent="0.3">
      <c r="A932">
        <v>1944</v>
      </c>
      <c r="B932">
        <v>252</v>
      </c>
      <c r="C932" t="s">
        <v>25</v>
      </c>
      <c r="D932" t="s">
        <v>33</v>
      </c>
      <c r="E932" t="s">
        <v>19</v>
      </c>
      <c r="F932" t="s">
        <v>45</v>
      </c>
      <c r="G932" t="s">
        <v>367</v>
      </c>
      <c r="H932" t="s">
        <v>371</v>
      </c>
      <c r="I932">
        <v>6.4977270000000003</v>
      </c>
      <c r="J932">
        <v>17.449940000000002</v>
      </c>
      <c r="K932" t="s">
        <v>23</v>
      </c>
      <c r="L932">
        <v>53000</v>
      </c>
      <c r="M932">
        <v>22000</v>
      </c>
      <c r="N932">
        <v>75000</v>
      </c>
      <c r="O932" t="s">
        <v>24</v>
      </c>
      <c r="P932">
        <v>21044.04</v>
      </c>
      <c r="Q932">
        <v>21044.04</v>
      </c>
    </row>
    <row r="933" spans="1:17" x14ac:dyDescent="0.3">
      <c r="A933">
        <v>1945</v>
      </c>
      <c r="B933">
        <v>25</v>
      </c>
      <c r="C933" t="s">
        <v>48</v>
      </c>
      <c r="D933" t="s">
        <v>33</v>
      </c>
      <c r="E933" t="s">
        <v>19</v>
      </c>
      <c r="F933" t="s">
        <v>45</v>
      </c>
      <c r="G933" t="s">
        <v>367</v>
      </c>
      <c r="H933" t="s">
        <v>373</v>
      </c>
      <c r="I933">
        <v>4.2613890000000003</v>
      </c>
      <c r="J933">
        <v>15.789444</v>
      </c>
      <c r="K933" t="s">
        <v>23</v>
      </c>
      <c r="L933">
        <v>131612</v>
      </c>
      <c r="M933">
        <v>57938</v>
      </c>
      <c r="N933">
        <v>189550</v>
      </c>
      <c r="O933" t="s">
        <v>24</v>
      </c>
      <c r="P933">
        <v>41889.54</v>
      </c>
      <c r="Q933">
        <v>41889.54</v>
      </c>
    </row>
    <row r="934" spans="1:17" x14ac:dyDescent="0.3">
      <c r="A934">
        <v>1946</v>
      </c>
      <c r="B934">
        <v>72</v>
      </c>
      <c r="C934" t="s">
        <v>48</v>
      </c>
      <c r="D934" t="s">
        <v>33</v>
      </c>
      <c r="E934" t="s">
        <v>19</v>
      </c>
      <c r="F934" t="s">
        <v>45</v>
      </c>
      <c r="G934" t="s">
        <v>367</v>
      </c>
      <c r="H934" t="s">
        <v>369</v>
      </c>
      <c r="I934">
        <v>6.53477</v>
      </c>
      <c r="J934">
        <v>21.994738999999999</v>
      </c>
      <c r="K934" t="s">
        <v>23</v>
      </c>
      <c r="L934">
        <v>14500</v>
      </c>
      <c r="M934">
        <v>500</v>
      </c>
      <c r="N934">
        <v>15000</v>
      </c>
      <c r="O934" t="s">
        <v>24</v>
      </c>
      <c r="P934">
        <v>44295.97</v>
      </c>
      <c r="Q934">
        <v>44295.97</v>
      </c>
    </row>
    <row r="935" spans="1:17" x14ac:dyDescent="0.3">
      <c r="A935">
        <v>1947</v>
      </c>
      <c r="D935" t="s">
        <v>33</v>
      </c>
      <c r="E935" t="s">
        <v>19</v>
      </c>
      <c r="F935" t="s">
        <v>45</v>
      </c>
      <c r="G935" t="s">
        <v>367</v>
      </c>
      <c r="H935" t="s">
        <v>379</v>
      </c>
      <c r="I935">
        <v>10.293380000000001</v>
      </c>
      <c r="J935">
        <v>22.782914000000002</v>
      </c>
      <c r="K935" t="s">
        <v>23</v>
      </c>
      <c r="L935">
        <v>1440</v>
      </c>
      <c r="M935">
        <v>1560</v>
      </c>
      <c r="N935">
        <v>3000</v>
      </c>
      <c r="O935" t="s">
        <v>24</v>
      </c>
      <c r="P935">
        <v>50141.93</v>
      </c>
      <c r="Q935">
        <v>40113.54</v>
      </c>
    </row>
    <row r="936" spans="1:17" x14ac:dyDescent="0.3">
      <c r="A936">
        <v>1948</v>
      </c>
      <c r="B936">
        <v>105</v>
      </c>
      <c r="C936" t="s">
        <v>17</v>
      </c>
      <c r="D936" t="s">
        <v>33</v>
      </c>
      <c r="E936" t="s">
        <v>29</v>
      </c>
      <c r="F936" t="s">
        <v>45</v>
      </c>
      <c r="G936" t="s">
        <v>367</v>
      </c>
      <c r="H936" t="s">
        <v>372</v>
      </c>
      <c r="I936">
        <v>6.9960370000000003</v>
      </c>
      <c r="J936">
        <v>19.185032</v>
      </c>
      <c r="K936" t="s">
        <v>23</v>
      </c>
      <c r="L936">
        <v>11773</v>
      </c>
      <c r="M936">
        <v>21865</v>
      </c>
      <c r="N936">
        <v>33638</v>
      </c>
      <c r="O936" t="s">
        <v>24</v>
      </c>
      <c r="P936">
        <v>33486.730000000003</v>
      </c>
      <c r="Q936">
        <v>33486.730000000003</v>
      </c>
    </row>
    <row r="937" spans="1:17" x14ac:dyDescent="0.3">
      <c r="A937">
        <v>1949</v>
      </c>
      <c r="B937">
        <v>259</v>
      </c>
      <c r="C937" t="s">
        <v>25</v>
      </c>
      <c r="D937" t="s">
        <v>33</v>
      </c>
      <c r="E937" t="s">
        <v>19</v>
      </c>
      <c r="F937" t="s">
        <v>45</v>
      </c>
      <c r="G937" t="s">
        <v>367</v>
      </c>
      <c r="H937" t="s">
        <v>369</v>
      </c>
      <c r="I937">
        <v>6.53477</v>
      </c>
      <c r="J937">
        <v>21.994738999999999</v>
      </c>
      <c r="K937" t="s">
        <v>23</v>
      </c>
      <c r="L937">
        <v>33800</v>
      </c>
      <c r="M937">
        <v>36200</v>
      </c>
      <c r="N937">
        <v>70000</v>
      </c>
      <c r="O937" t="s">
        <v>24</v>
      </c>
      <c r="P937">
        <v>30594.37</v>
      </c>
      <c r="Q937">
        <v>30594.37</v>
      </c>
    </row>
    <row r="938" spans="1:17" x14ac:dyDescent="0.3">
      <c r="A938">
        <v>1950</v>
      </c>
      <c r="B938">
        <v>66</v>
      </c>
      <c r="C938" t="s">
        <v>48</v>
      </c>
      <c r="D938" t="s">
        <v>33</v>
      </c>
      <c r="E938" t="s">
        <v>19</v>
      </c>
      <c r="F938" t="s">
        <v>45</v>
      </c>
      <c r="G938" t="s">
        <v>367</v>
      </c>
      <c r="H938" t="s">
        <v>375</v>
      </c>
      <c r="I938">
        <v>6.4977270000000003</v>
      </c>
      <c r="J938">
        <v>17.449940000000002</v>
      </c>
      <c r="K938" t="s">
        <v>23</v>
      </c>
      <c r="L938">
        <v>85000</v>
      </c>
      <c r="M938">
        <v>65000</v>
      </c>
      <c r="N938">
        <v>150000</v>
      </c>
      <c r="O938" t="s">
        <v>24</v>
      </c>
      <c r="P938">
        <v>20874.23</v>
      </c>
      <c r="Q938">
        <v>20874.23</v>
      </c>
    </row>
    <row r="939" spans="1:17" x14ac:dyDescent="0.3">
      <c r="A939">
        <v>1951</v>
      </c>
      <c r="B939">
        <v>154</v>
      </c>
      <c r="C939" t="s">
        <v>17</v>
      </c>
      <c r="D939" t="s">
        <v>33</v>
      </c>
      <c r="E939" t="s">
        <v>19</v>
      </c>
      <c r="F939" t="s">
        <v>45</v>
      </c>
      <c r="G939" t="s">
        <v>367</v>
      </c>
      <c r="H939" t="s">
        <v>375</v>
      </c>
      <c r="I939">
        <v>4.7378609999999997</v>
      </c>
      <c r="J939">
        <v>22.816509</v>
      </c>
      <c r="K939" t="s">
        <v>23</v>
      </c>
      <c r="L939">
        <v>45000</v>
      </c>
      <c r="M939">
        <v>55000</v>
      </c>
      <c r="N939">
        <v>100000</v>
      </c>
      <c r="O939" t="s">
        <v>24</v>
      </c>
      <c r="P939">
        <v>36598.49</v>
      </c>
      <c r="Q939">
        <v>36598.49</v>
      </c>
    </row>
    <row r="940" spans="1:17" x14ac:dyDescent="0.3">
      <c r="A940">
        <v>1952</v>
      </c>
      <c r="B940">
        <v>250</v>
      </c>
      <c r="C940" t="s">
        <v>25</v>
      </c>
      <c r="D940" t="s">
        <v>28</v>
      </c>
      <c r="E940" t="s">
        <v>34</v>
      </c>
      <c r="F940" t="s">
        <v>45</v>
      </c>
      <c r="G940" t="s">
        <v>367</v>
      </c>
      <c r="H940" t="s">
        <v>375</v>
      </c>
      <c r="I940">
        <v>4.7378609999999997</v>
      </c>
      <c r="J940">
        <v>22.816509</v>
      </c>
      <c r="K940" t="s">
        <v>23</v>
      </c>
      <c r="L940">
        <v>20000</v>
      </c>
      <c r="M940">
        <v>19000</v>
      </c>
      <c r="N940">
        <v>39000</v>
      </c>
      <c r="O940" t="s">
        <v>24</v>
      </c>
      <c r="P940">
        <v>29379.55</v>
      </c>
      <c r="Q940">
        <v>29379.55</v>
      </c>
    </row>
    <row r="941" spans="1:17" x14ac:dyDescent="0.3">
      <c r="A941">
        <v>1953</v>
      </c>
      <c r="B941">
        <v>68</v>
      </c>
      <c r="C941" t="s">
        <v>48</v>
      </c>
      <c r="D941" t="s">
        <v>33</v>
      </c>
      <c r="E941" t="s">
        <v>19</v>
      </c>
      <c r="F941" t="s">
        <v>45</v>
      </c>
      <c r="G941" t="s">
        <v>367</v>
      </c>
      <c r="H941" t="s">
        <v>369</v>
      </c>
      <c r="I941">
        <v>6.53477</v>
      </c>
      <c r="J941">
        <v>21.994738999999999</v>
      </c>
      <c r="K941" t="s">
        <v>23</v>
      </c>
      <c r="L941">
        <v>0</v>
      </c>
      <c r="M941">
        <v>200</v>
      </c>
      <c r="N941">
        <v>200</v>
      </c>
      <c r="O941" t="s">
        <v>26</v>
      </c>
      <c r="P941">
        <v>44295.97</v>
      </c>
      <c r="Q941">
        <v>44295.97</v>
      </c>
    </row>
    <row r="942" spans="1:17" x14ac:dyDescent="0.3">
      <c r="A942">
        <v>1954</v>
      </c>
      <c r="B942">
        <v>8</v>
      </c>
      <c r="C942" t="s">
        <v>48</v>
      </c>
      <c r="D942" t="s">
        <v>33</v>
      </c>
      <c r="E942" t="s">
        <v>29</v>
      </c>
      <c r="F942" t="s">
        <v>45</v>
      </c>
      <c r="G942" t="s">
        <v>367</v>
      </c>
      <c r="H942" t="s">
        <v>372</v>
      </c>
      <c r="I942">
        <v>6.9960370000000003</v>
      </c>
      <c r="J942">
        <v>19.185032</v>
      </c>
      <c r="K942" t="s">
        <v>23</v>
      </c>
      <c r="L942">
        <v>11873</v>
      </c>
      <c r="M942">
        <v>22040</v>
      </c>
      <c r="N942">
        <v>33913</v>
      </c>
      <c r="O942" t="s">
        <v>24</v>
      </c>
      <c r="P942">
        <v>16506.12</v>
      </c>
      <c r="Q942">
        <v>16506.12</v>
      </c>
    </row>
    <row r="943" spans="1:17" x14ac:dyDescent="0.3">
      <c r="A943">
        <v>1955</v>
      </c>
      <c r="B943">
        <v>53</v>
      </c>
      <c r="C943" t="s">
        <v>48</v>
      </c>
      <c r="D943" t="s">
        <v>28</v>
      </c>
      <c r="E943" t="s">
        <v>29</v>
      </c>
      <c r="F943" t="s">
        <v>45</v>
      </c>
      <c r="G943" t="s">
        <v>367</v>
      </c>
      <c r="H943" t="s">
        <v>373</v>
      </c>
      <c r="I943">
        <v>4.2613890000000003</v>
      </c>
      <c r="J943">
        <v>15.789444</v>
      </c>
      <c r="K943" t="s">
        <v>23</v>
      </c>
      <c r="L943">
        <v>1150</v>
      </c>
      <c r="M943">
        <v>1150</v>
      </c>
      <c r="N943">
        <v>2300</v>
      </c>
      <c r="O943" t="s">
        <v>24</v>
      </c>
      <c r="P943">
        <v>35225.68</v>
      </c>
      <c r="Q943">
        <v>35225.68</v>
      </c>
    </row>
    <row r="944" spans="1:17" x14ac:dyDescent="0.3">
      <c r="A944">
        <v>1956</v>
      </c>
      <c r="B944">
        <v>335</v>
      </c>
      <c r="C944" t="s">
        <v>25</v>
      </c>
      <c r="D944" t="s">
        <v>33</v>
      </c>
      <c r="E944" t="s">
        <v>29</v>
      </c>
      <c r="F944" t="s">
        <v>45</v>
      </c>
      <c r="G944" t="s">
        <v>367</v>
      </c>
      <c r="H944" t="s">
        <v>374</v>
      </c>
      <c r="I944">
        <v>8.4091670000000001</v>
      </c>
      <c r="J944">
        <v>20.653055999999999</v>
      </c>
      <c r="K944" t="s">
        <v>23</v>
      </c>
      <c r="L944">
        <v>50472</v>
      </c>
      <c r="M944">
        <v>41295</v>
      </c>
      <c r="N944">
        <v>91767</v>
      </c>
      <c r="O944" t="s">
        <v>24</v>
      </c>
      <c r="P944">
        <v>17118.580000000002</v>
      </c>
      <c r="Q944">
        <v>17118.580000000002</v>
      </c>
    </row>
    <row r="945" spans="1:17" x14ac:dyDescent="0.3">
      <c r="A945">
        <v>1957</v>
      </c>
      <c r="B945">
        <v>333</v>
      </c>
      <c r="C945" t="s">
        <v>25</v>
      </c>
      <c r="D945" t="s">
        <v>33</v>
      </c>
      <c r="E945" t="s">
        <v>29</v>
      </c>
      <c r="F945" t="s">
        <v>45</v>
      </c>
      <c r="G945" t="s">
        <v>367</v>
      </c>
      <c r="H945" t="s">
        <v>380</v>
      </c>
      <c r="I945">
        <v>7.2466090000000003</v>
      </c>
      <c r="J945">
        <v>16.434698000000001</v>
      </c>
      <c r="K945" t="s">
        <v>23</v>
      </c>
      <c r="L945">
        <v>0</v>
      </c>
      <c r="M945">
        <v>1200</v>
      </c>
      <c r="N945">
        <v>1200</v>
      </c>
      <c r="O945" t="s">
        <v>26</v>
      </c>
      <c r="P945">
        <v>22511.06</v>
      </c>
      <c r="Q945">
        <v>22511.06</v>
      </c>
    </row>
    <row r="946" spans="1:17" x14ac:dyDescent="0.3">
      <c r="A946">
        <v>1958</v>
      </c>
      <c r="D946" t="s">
        <v>33</v>
      </c>
      <c r="E946" t="s">
        <v>19</v>
      </c>
      <c r="F946" t="s">
        <v>45</v>
      </c>
      <c r="G946" t="s">
        <v>367</v>
      </c>
      <c r="H946" t="s">
        <v>382</v>
      </c>
      <c r="I946">
        <v>5.3956</v>
      </c>
      <c r="J946">
        <v>26.491700000000002</v>
      </c>
      <c r="K946" t="s">
        <v>23</v>
      </c>
      <c r="L946">
        <v>24278</v>
      </c>
      <c r="M946">
        <v>38080</v>
      </c>
      <c r="N946">
        <v>62358</v>
      </c>
      <c r="O946" t="s">
        <v>24</v>
      </c>
      <c r="P946">
        <v>16995.740000000002</v>
      </c>
      <c r="Q946">
        <v>13596.59</v>
      </c>
    </row>
    <row r="947" spans="1:17" x14ac:dyDescent="0.3">
      <c r="A947">
        <v>1959</v>
      </c>
      <c r="B947">
        <v>60</v>
      </c>
      <c r="C947" t="s">
        <v>48</v>
      </c>
      <c r="D947" t="s">
        <v>28</v>
      </c>
      <c r="E947" t="s">
        <v>29</v>
      </c>
      <c r="F947" t="s">
        <v>45</v>
      </c>
      <c r="G947" t="s">
        <v>155</v>
      </c>
      <c r="H947" t="s">
        <v>183</v>
      </c>
      <c r="I947">
        <v>2.5123000000000002</v>
      </c>
      <c r="J947">
        <v>28.847999999999999</v>
      </c>
      <c r="K947" t="s">
        <v>37</v>
      </c>
      <c r="L947">
        <v>11</v>
      </c>
      <c r="M947">
        <v>5</v>
      </c>
      <c r="N947">
        <v>16</v>
      </c>
      <c r="O947" t="s">
        <v>31</v>
      </c>
      <c r="P947">
        <v>19347</v>
      </c>
      <c r="Q947">
        <v>19347</v>
      </c>
    </row>
    <row r="948" spans="1:17" x14ac:dyDescent="0.3">
      <c r="A948">
        <v>1960</v>
      </c>
      <c r="B948">
        <v>90</v>
      </c>
      <c r="C948" t="s">
        <v>17</v>
      </c>
      <c r="D948" t="s">
        <v>28</v>
      </c>
      <c r="E948" t="s">
        <v>29</v>
      </c>
      <c r="F948" t="s">
        <v>45</v>
      </c>
      <c r="G948" t="s">
        <v>155</v>
      </c>
      <c r="I948">
        <v>-2.49682</v>
      </c>
      <c r="J948">
        <v>28.79081</v>
      </c>
      <c r="K948" t="s">
        <v>37</v>
      </c>
      <c r="L948">
        <v>15000</v>
      </c>
      <c r="M948">
        <v>1200</v>
      </c>
      <c r="N948">
        <v>16200</v>
      </c>
      <c r="O948" t="s">
        <v>31</v>
      </c>
      <c r="P948">
        <v>31445</v>
      </c>
      <c r="Q948">
        <v>31445</v>
      </c>
    </row>
    <row r="949" spans="1:17" x14ac:dyDescent="0.3">
      <c r="A949">
        <v>1961</v>
      </c>
      <c r="B949">
        <v>90</v>
      </c>
      <c r="C949" t="s">
        <v>17</v>
      </c>
      <c r="D949" t="s">
        <v>28</v>
      </c>
      <c r="E949" t="s">
        <v>29</v>
      </c>
      <c r="F949" t="s">
        <v>45</v>
      </c>
      <c r="G949" t="s">
        <v>155</v>
      </c>
      <c r="H949" t="s">
        <v>183</v>
      </c>
      <c r="I949">
        <v>2.5123000000000002</v>
      </c>
      <c r="J949">
        <v>28.847999999999999</v>
      </c>
      <c r="K949" t="s">
        <v>37</v>
      </c>
      <c r="L949">
        <v>42000</v>
      </c>
      <c r="M949">
        <v>50000</v>
      </c>
      <c r="N949">
        <v>92000</v>
      </c>
      <c r="O949" t="s">
        <v>38</v>
      </c>
      <c r="P949">
        <v>19616</v>
      </c>
      <c r="Q949">
        <v>19616</v>
      </c>
    </row>
    <row r="950" spans="1:17" x14ac:dyDescent="0.3">
      <c r="A950">
        <v>1962</v>
      </c>
      <c r="B950">
        <v>90</v>
      </c>
      <c r="C950" t="s">
        <v>17</v>
      </c>
      <c r="D950" t="s">
        <v>28</v>
      </c>
      <c r="E950" t="s">
        <v>29</v>
      </c>
      <c r="F950" t="s">
        <v>45</v>
      </c>
      <c r="G950" t="s">
        <v>155</v>
      </c>
      <c r="I950">
        <v>6.5850999999999997</v>
      </c>
      <c r="J950">
        <v>29.478200000000001</v>
      </c>
      <c r="K950" t="s">
        <v>37</v>
      </c>
      <c r="L950">
        <v>400</v>
      </c>
      <c r="M950">
        <v>150</v>
      </c>
      <c r="N950">
        <v>550</v>
      </c>
      <c r="O950" t="s">
        <v>38</v>
      </c>
      <c r="P950">
        <v>15480</v>
      </c>
      <c r="Q950">
        <v>15480</v>
      </c>
    </row>
    <row r="951" spans="1:17" x14ac:dyDescent="0.3">
      <c r="A951">
        <v>1963</v>
      </c>
      <c r="B951">
        <v>90</v>
      </c>
      <c r="C951" t="s">
        <v>17</v>
      </c>
      <c r="D951" t="s">
        <v>28</v>
      </c>
      <c r="E951" t="s">
        <v>29</v>
      </c>
      <c r="F951" t="s">
        <v>45</v>
      </c>
      <c r="G951" t="s">
        <v>155</v>
      </c>
      <c r="I951">
        <v>6.5850999999999997</v>
      </c>
      <c r="J951">
        <v>29.478200000000001</v>
      </c>
      <c r="K951" t="s">
        <v>37</v>
      </c>
      <c r="L951">
        <v>500</v>
      </c>
      <c r="M951">
        <v>275</v>
      </c>
      <c r="N951">
        <v>775</v>
      </c>
      <c r="O951" t="s">
        <v>38</v>
      </c>
      <c r="P951">
        <v>16720</v>
      </c>
      <c r="Q951">
        <v>16720</v>
      </c>
    </row>
    <row r="952" spans="1:17" x14ac:dyDescent="0.3">
      <c r="A952">
        <v>1964</v>
      </c>
      <c r="D952" t="s">
        <v>39</v>
      </c>
      <c r="E952" t="s">
        <v>29</v>
      </c>
      <c r="F952" t="s">
        <v>45</v>
      </c>
      <c r="G952" t="s">
        <v>155</v>
      </c>
      <c r="H952" t="s">
        <v>169</v>
      </c>
      <c r="I952">
        <v>5.9127000000000001</v>
      </c>
      <c r="J952">
        <v>29.191400000000002</v>
      </c>
      <c r="K952" t="s">
        <v>37</v>
      </c>
      <c r="L952">
        <v>310251</v>
      </c>
      <c r="M952">
        <v>310251</v>
      </c>
      <c r="N952">
        <v>620502</v>
      </c>
      <c r="O952" t="s">
        <v>31</v>
      </c>
      <c r="P952">
        <v>22514.5</v>
      </c>
      <c r="Q952">
        <v>9005.7999999999993</v>
      </c>
    </row>
    <row r="953" spans="1:17" x14ac:dyDescent="0.3">
      <c r="A953">
        <v>1965</v>
      </c>
      <c r="B953">
        <v>51</v>
      </c>
      <c r="C953" t="s">
        <v>48</v>
      </c>
      <c r="D953" t="s">
        <v>28</v>
      </c>
      <c r="E953" t="s">
        <v>29</v>
      </c>
      <c r="F953" t="s">
        <v>45</v>
      </c>
      <c r="G953" t="s">
        <v>155</v>
      </c>
      <c r="H953" t="s">
        <v>169</v>
      </c>
      <c r="I953">
        <v>5.9127000000000001</v>
      </c>
      <c r="J953">
        <v>29.191400000000002</v>
      </c>
      <c r="L953">
        <v>80000</v>
      </c>
      <c r="M953">
        <v>100000</v>
      </c>
      <c r="N953">
        <v>180000</v>
      </c>
      <c r="O953" t="s">
        <v>31</v>
      </c>
      <c r="P953">
        <v>22576</v>
      </c>
      <c r="Q953">
        <v>9102.7999999999993</v>
      </c>
    </row>
    <row r="954" spans="1:17" x14ac:dyDescent="0.3">
      <c r="A954">
        <v>1966</v>
      </c>
      <c r="D954" t="s">
        <v>28</v>
      </c>
      <c r="E954" t="s">
        <v>29</v>
      </c>
      <c r="F954" t="s">
        <v>45</v>
      </c>
      <c r="G954" t="s">
        <v>155</v>
      </c>
      <c r="I954">
        <v>5.9127000000000001</v>
      </c>
      <c r="J954">
        <v>29.191400000000002</v>
      </c>
      <c r="K954" t="s">
        <v>37</v>
      </c>
      <c r="L954">
        <v>311</v>
      </c>
      <c r="M954">
        <v>312</v>
      </c>
      <c r="N954">
        <v>623</v>
      </c>
      <c r="O954" t="s">
        <v>38</v>
      </c>
      <c r="P954">
        <v>22000</v>
      </c>
      <c r="Q954">
        <v>17600</v>
      </c>
    </row>
    <row r="955" spans="1:17" x14ac:dyDescent="0.3">
      <c r="A955">
        <v>1967</v>
      </c>
      <c r="B955">
        <v>90</v>
      </c>
      <c r="C955" t="s">
        <v>17</v>
      </c>
      <c r="D955" t="s">
        <v>39</v>
      </c>
      <c r="E955" t="s">
        <v>29</v>
      </c>
      <c r="F955" t="s">
        <v>45</v>
      </c>
      <c r="G955" t="s">
        <v>155</v>
      </c>
      <c r="H955" t="s">
        <v>169</v>
      </c>
      <c r="I955">
        <v>5.9127000000000001</v>
      </c>
      <c r="J955">
        <v>29.191400000000002</v>
      </c>
      <c r="K955" t="s">
        <v>37</v>
      </c>
      <c r="L955">
        <v>3930</v>
      </c>
      <c r="M955">
        <v>30</v>
      </c>
      <c r="N955">
        <v>3960</v>
      </c>
      <c r="O955" t="s">
        <v>38</v>
      </c>
      <c r="P955">
        <v>31701</v>
      </c>
      <c r="Q955">
        <v>31701</v>
      </c>
    </row>
    <row r="956" spans="1:17" x14ac:dyDescent="0.3">
      <c r="A956">
        <v>1968</v>
      </c>
      <c r="B956">
        <v>90</v>
      </c>
      <c r="C956" t="s">
        <v>17</v>
      </c>
      <c r="D956" t="s">
        <v>28</v>
      </c>
      <c r="E956" t="s">
        <v>29</v>
      </c>
      <c r="F956" t="s">
        <v>45</v>
      </c>
      <c r="G956" t="s">
        <v>155</v>
      </c>
      <c r="H956" t="s">
        <v>63</v>
      </c>
      <c r="I956">
        <v>1.4391</v>
      </c>
      <c r="J956">
        <v>29.843900000000001</v>
      </c>
      <c r="K956" t="s">
        <v>23</v>
      </c>
      <c r="L956">
        <v>35</v>
      </c>
      <c r="M956">
        <v>15</v>
      </c>
      <c r="N956">
        <v>50</v>
      </c>
      <c r="O956" t="s">
        <v>38</v>
      </c>
      <c r="P956">
        <v>39237.01</v>
      </c>
      <c r="Q956">
        <v>31389.61</v>
      </c>
    </row>
    <row r="957" spans="1:17" x14ac:dyDescent="0.3">
      <c r="A957">
        <v>1969</v>
      </c>
      <c r="B957">
        <v>90</v>
      </c>
      <c r="C957" t="s">
        <v>17</v>
      </c>
      <c r="D957" t="s">
        <v>28</v>
      </c>
      <c r="E957" t="s">
        <v>29</v>
      </c>
      <c r="F957" t="s">
        <v>45</v>
      </c>
      <c r="G957" t="s">
        <v>155</v>
      </c>
      <c r="H957" t="s">
        <v>63</v>
      </c>
      <c r="I957">
        <v>1.4391</v>
      </c>
      <c r="J957">
        <v>29.843900000000001</v>
      </c>
      <c r="K957" t="s">
        <v>23</v>
      </c>
      <c r="L957">
        <v>35</v>
      </c>
      <c r="M957">
        <v>15</v>
      </c>
      <c r="N957">
        <v>50</v>
      </c>
      <c r="O957" t="s">
        <v>38</v>
      </c>
      <c r="P957">
        <v>50000</v>
      </c>
      <c r="Q957">
        <v>40000</v>
      </c>
    </row>
    <row r="958" spans="1:17" x14ac:dyDescent="0.3">
      <c r="A958">
        <v>1970</v>
      </c>
      <c r="B958">
        <v>90</v>
      </c>
      <c r="C958" t="s">
        <v>17</v>
      </c>
      <c r="D958" t="s">
        <v>39</v>
      </c>
      <c r="E958" t="s">
        <v>29</v>
      </c>
      <c r="F958" t="s">
        <v>45</v>
      </c>
      <c r="G958" t="s">
        <v>155</v>
      </c>
      <c r="H958" t="s">
        <v>158</v>
      </c>
      <c r="I958">
        <v>1.5743</v>
      </c>
      <c r="J958">
        <v>30.239699999999999</v>
      </c>
      <c r="K958" t="s">
        <v>37</v>
      </c>
      <c r="L958">
        <v>35</v>
      </c>
      <c r="M958">
        <v>15</v>
      </c>
      <c r="N958">
        <v>50</v>
      </c>
      <c r="O958" t="s">
        <v>38</v>
      </c>
      <c r="P958">
        <v>6502</v>
      </c>
      <c r="Q958">
        <v>6502</v>
      </c>
    </row>
    <row r="959" spans="1:17" x14ac:dyDescent="0.3">
      <c r="A959">
        <v>1971</v>
      </c>
      <c r="D959" t="s">
        <v>28</v>
      </c>
      <c r="E959" t="s">
        <v>29</v>
      </c>
      <c r="F959" t="s">
        <v>45</v>
      </c>
      <c r="G959" t="s">
        <v>155</v>
      </c>
      <c r="H959" t="s">
        <v>169</v>
      </c>
      <c r="I959">
        <v>5.9127000000000001</v>
      </c>
      <c r="J959">
        <v>29.191400000000002</v>
      </c>
      <c r="K959" t="s">
        <v>37</v>
      </c>
      <c r="L959">
        <v>80</v>
      </c>
      <c r="M959">
        <v>40</v>
      </c>
      <c r="N959">
        <v>120</v>
      </c>
      <c r="O959" t="s">
        <v>31</v>
      </c>
      <c r="P959">
        <v>49009</v>
      </c>
      <c r="Q959">
        <v>19604</v>
      </c>
    </row>
    <row r="960" spans="1:17" x14ac:dyDescent="0.3">
      <c r="A960">
        <v>1972</v>
      </c>
      <c r="D960" t="s">
        <v>28</v>
      </c>
      <c r="E960" t="s">
        <v>29</v>
      </c>
      <c r="F960" t="s">
        <v>45</v>
      </c>
      <c r="G960" t="s">
        <v>155</v>
      </c>
      <c r="H960" t="s">
        <v>169</v>
      </c>
      <c r="I960">
        <v>5.9127000000000001</v>
      </c>
      <c r="J960">
        <v>29.191400000000002</v>
      </c>
      <c r="K960" t="s">
        <v>37</v>
      </c>
      <c r="L960">
        <v>315</v>
      </c>
      <c r="M960">
        <v>0</v>
      </c>
      <c r="N960">
        <v>315</v>
      </c>
      <c r="O960" t="s">
        <v>31</v>
      </c>
      <c r="P960">
        <v>48942</v>
      </c>
      <c r="Q960">
        <v>19577</v>
      </c>
    </row>
    <row r="961" spans="1:17" x14ac:dyDescent="0.3">
      <c r="A961">
        <v>1973</v>
      </c>
      <c r="B961">
        <v>189</v>
      </c>
      <c r="C961" t="s">
        <v>25</v>
      </c>
      <c r="D961" t="s">
        <v>28</v>
      </c>
      <c r="E961" t="s">
        <v>29</v>
      </c>
      <c r="F961" t="s">
        <v>45</v>
      </c>
      <c r="G961" t="s">
        <v>155</v>
      </c>
      <c r="I961">
        <v>-2.49682</v>
      </c>
      <c r="J961">
        <v>28.79081</v>
      </c>
      <c r="K961" t="s">
        <v>37</v>
      </c>
      <c r="L961">
        <v>3600</v>
      </c>
      <c r="M961">
        <v>5400</v>
      </c>
      <c r="N961">
        <v>9000</v>
      </c>
      <c r="O961" t="s">
        <v>31</v>
      </c>
      <c r="P961">
        <v>49500</v>
      </c>
      <c r="Q961">
        <v>49500</v>
      </c>
    </row>
    <row r="962" spans="1:17" x14ac:dyDescent="0.3">
      <c r="A962">
        <v>1974</v>
      </c>
      <c r="B962">
        <v>390</v>
      </c>
      <c r="C962" t="s">
        <v>25</v>
      </c>
      <c r="D962" t="s">
        <v>39</v>
      </c>
      <c r="E962" t="s">
        <v>29</v>
      </c>
      <c r="F962" t="s">
        <v>45</v>
      </c>
      <c r="G962" t="s">
        <v>155</v>
      </c>
      <c r="H962" t="s">
        <v>183</v>
      </c>
      <c r="I962">
        <v>2.5123000000000002</v>
      </c>
      <c r="J962">
        <v>28.847999999999999</v>
      </c>
      <c r="K962" t="s">
        <v>37</v>
      </c>
      <c r="L962">
        <v>2283</v>
      </c>
      <c r="M962">
        <v>217</v>
      </c>
      <c r="N962">
        <v>2500</v>
      </c>
      <c r="O962" t="s">
        <v>31</v>
      </c>
      <c r="P962">
        <v>50000</v>
      </c>
      <c r="Q962">
        <v>50000</v>
      </c>
    </row>
    <row r="963" spans="1:17" x14ac:dyDescent="0.3">
      <c r="A963">
        <v>1975</v>
      </c>
      <c r="B963">
        <v>110</v>
      </c>
      <c r="C963" t="s">
        <v>17</v>
      </c>
      <c r="D963" t="s">
        <v>28</v>
      </c>
      <c r="E963" t="s">
        <v>181</v>
      </c>
      <c r="F963" t="s">
        <v>45</v>
      </c>
      <c r="G963" t="s">
        <v>155</v>
      </c>
      <c r="H963" t="s">
        <v>183</v>
      </c>
      <c r="I963">
        <v>2.5123000000000002</v>
      </c>
      <c r="J963">
        <v>28.847999999999999</v>
      </c>
      <c r="K963" t="s">
        <v>37</v>
      </c>
      <c r="L963">
        <v>195</v>
      </c>
      <c r="M963">
        <v>1769</v>
      </c>
      <c r="N963">
        <v>1964</v>
      </c>
      <c r="O963" t="s">
        <v>41</v>
      </c>
      <c r="P963">
        <v>10000</v>
      </c>
      <c r="Q963">
        <v>10000</v>
      </c>
    </row>
    <row r="964" spans="1:17" x14ac:dyDescent="0.3">
      <c r="A964">
        <v>1976</v>
      </c>
      <c r="B964">
        <v>185</v>
      </c>
      <c r="C964" t="s">
        <v>25</v>
      </c>
      <c r="D964" t="s">
        <v>39</v>
      </c>
      <c r="E964" t="s">
        <v>29</v>
      </c>
      <c r="F964" t="s">
        <v>45</v>
      </c>
      <c r="G964" t="s">
        <v>155</v>
      </c>
      <c r="H964" t="s">
        <v>183</v>
      </c>
      <c r="I964">
        <v>2.5123000000000002</v>
      </c>
      <c r="J964">
        <v>28.847999999999999</v>
      </c>
      <c r="K964" t="s">
        <v>37</v>
      </c>
      <c r="L964">
        <v>900</v>
      </c>
      <c r="M964">
        <v>900</v>
      </c>
      <c r="N964">
        <v>1800</v>
      </c>
      <c r="O964" t="s">
        <v>31</v>
      </c>
      <c r="P964">
        <v>49800</v>
      </c>
      <c r="Q964">
        <v>39218</v>
      </c>
    </row>
    <row r="965" spans="1:17" x14ac:dyDescent="0.3">
      <c r="A965">
        <v>1977</v>
      </c>
      <c r="B965">
        <v>369</v>
      </c>
      <c r="C965" t="s">
        <v>25</v>
      </c>
      <c r="D965" t="s">
        <v>55</v>
      </c>
      <c r="E965" t="s">
        <v>181</v>
      </c>
      <c r="F965" t="s">
        <v>45</v>
      </c>
      <c r="G965" t="s">
        <v>155</v>
      </c>
      <c r="H965" t="s">
        <v>159</v>
      </c>
      <c r="I965">
        <v>-6.3498299999999999</v>
      </c>
      <c r="J965">
        <v>32.337249999999997</v>
      </c>
      <c r="K965" t="s">
        <v>23</v>
      </c>
      <c r="L965">
        <v>1161</v>
      </c>
      <c r="M965">
        <v>450</v>
      </c>
      <c r="N965">
        <v>1611</v>
      </c>
      <c r="O965" t="s">
        <v>38</v>
      </c>
      <c r="P965">
        <v>33492.800000000003</v>
      </c>
      <c r="Q965">
        <v>33492.800000000003</v>
      </c>
    </row>
    <row r="966" spans="1:17" x14ac:dyDescent="0.3">
      <c r="A966">
        <v>1978</v>
      </c>
      <c r="B966">
        <v>285</v>
      </c>
      <c r="C966" t="s">
        <v>25</v>
      </c>
      <c r="D966" t="s">
        <v>55</v>
      </c>
      <c r="E966" t="s">
        <v>181</v>
      </c>
      <c r="F966" t="s">
        <v>45</v>
      </c>
      <c r="G966" t="s">
        <v>155</v>
      </c>
      <c r="H966" t="s">
        <v>171</v>
      </c>
      <c r="I966">
        <v>3.3729</v>
      </c>
      <c r="J966">
        <v>29.1449</v>
      </c>
      <c r="K966" t="s">
        <v>37</v>
      </c>
      <c r="L966">
        <v>280</v>
      </c>
      <c r="M966">
        <v>120</v>
      </c>
      <c r="N966">
        <v>400</v>
      </c>
      <c r="O966" t="s">
        <v>31</v>
      </c>
      <c r="P966">
        <v>42140</v>
      </c>
      <c r="Q966">
        <v>42140</v>
      </c>
    </row>
    <row r="967" spans="1:17" x14ac:dyDescent="0.3">
      <c r="A967">
        <v>1979</v>
      </c>
      <c r="D967" t="s">
        <v>28</v>
      </c>
      <c r="E967" t="s">
        <v>29</v>
      </c>
      <c r="F967" t="s">
        <v>45</v>
      </c>
      <c r="G967" t="s">
        <v>155</v>
      </c>
      <c r="H967" t="s">
        <v>168</v>
      </c>
      <c r="I967">
        <v>1.1856</v>
      </c>
      <c r="J967">
        <v>29.446999999999999</v>
      </c>
      <c r="K967" t="s">
        <v>23</v>
      </c>
      <c r="L967">
        <v>36</v>
      </c>
      <c r="M967">
        <v>14</v>
      </c>
      <c r="N967">
        <v>50</v>
      </c>
      <c r="O967" t="s">
        <v>41</v>
      </c>
      <c r="P967">
        <v>47120</v>
      </c>
      <c r="Q967">
        <v>0</v>
      </c>
    </row>
    <row r="968" spans="1:17" x14ac:dyDescent="0.3">
      <c r="A968">
        <v>1980</v>
      </c>
      <c r="D968" t="s">
        <v>28</v>
      </c>
      <c r="E968" t="s">
        <v>29</v>
      </c>
      <c r="F968" t="s">
        <v>45</v>
      </c>
      <c r="G968" t="s">
        <v>155</v>
      </c>
      <c r="H968" t="s">
        <v>168</v>
      </c>
      <c r="I968">
        <v>1.1856</v>
      </c>
      <c r="J968">
        <v>29.446999999999999</v>
      </c>
      <c r="K968" t="s">
        <v>23</v>
      </c>
      <c r="L968">
        <v>50</v>
      </c>
      <c r="M968">
        <v>13</v>
      </c>
      <c r="N968">
        <v>63</v>
      </c>
      <c r="O968" t="s">
        <v>41</v>
      </c>
      <c r="P968">
        <v>24574.91</v>
      </c>
      <c r="Q968">
        <v>0</v>
      </c>
    </row>
    <row r="969" spans="1:17" x14ac:dyDescent="0.3">
      <c r="A969">
        <v>1981</v>
      </c>
      <c r="B969">
        <v>209</v>
      </c>
      <c r="C969" t="s">
        <v>25</v>
      </c>
      <c r="D969" t="s">
        <v>18</v>
      </c>
      <c r="E969" t="s">
        <v>29</v>
      </c>
      <c r="F969" t="s">
        <v>45</v>
      </c>
      <c r="G969" t="s">
        <v>155</v>
      </c>
      <c r="H969" t="s">
        <v>183</v>
      </c>
      <c r="I969">
        <v>2.5123000000000002</v>
      </c>
      <c r="J969">
        <v>28.847999999999999</v>
      </c>
      <c r="K969" t="s">
        <v>37</v>
      </c>
      <c r="L969">
        <v>600000</v>
      </c>
      <c r="M969">
        <v>400000</v>
      </c>
      <c r="N969">
        <v>1000000</v>
      </c>
      <c r="O969" t="s">
        <v>38</v>
      </c>
      <c r="P969">
        <v>49991</v>
      </c>
      <c r="Q969">
        <v>49991</v>
      </c>
    </row>
    <row r="970" spans="1:17" x14ac:dyDescent="0.3">
      <c r="A970">
        <v>1982</v>
      </c>
      <c r="D970" t="s">
        <v>28</v>
      </c>
      <c r="E970" t="s">
        <v>29</v>
      </c>
      <c r="F970" t="s">
        <v>45</v>
      </c>
      <c r="G970" t="s">
        <v>155</v>
      </c>
      <c r="H970" t="s">
        <v>183</v>
      </c>
      <c r="I970">
        <v>2.5123000000000002</v>
      </c>
      <c r="J970">
        <v>28.847999999999999</v>
      </c>
      <c r="K970" t="s">
        <v>37</v>
      </c>
      <c r="L970">
        <v>196</v>
      </c>
      <c r="M970">
        <v>60</v>
      </c>
      <c r="N970">
        <v>256</v>
      </c>
      <c r="O970" t="s">
        <v>31</v>
      </c>
      <c r="P970">
        <v>49897</v>
      </c>
      <c r="Q970">
        <v>0</v>
      </c>
    </row>
    <row r="971" spans="1:17" x14ac:dyDescent="0.3">
      <c r="A971">
        <v>1983</v>
      </c>
      <c r="D971" t="s">
        <v>39</v>
      </c>
      <c r="E971" t="s">
        <v>29</v>
      </c>
      <c r="F971" t="s">
        <v>45</v>
      </c>
      <c r="G971" t="s">
        <v>155</v>
      </c>
      <c r="H971" t="s">
        <v>183</v>
      </c>
      <c r="I971">
        <v>2.5123000000000002</v>
      </c>
      <c r="J971">
        <v>28.847999999999999</v>
      </c>
      <c r="K971" t="s">
        <v>37</v>
      </c>
      <c r="L971">
        <v>62</v>
      </c>
      <c r="M971">
        <v>24</v>
      </c>
      <c r="N971">
        <v>86</v>
      </c>
      <c r="O971" t="s">
        <v>38</v>
      </c>
      <c r="P971">
        <v>49816</v>
      </c>
      <c r="Q971">
        <v>0</v>
      </c>
    </row>
    <row r="972" spans="1:17" x14ac:dyDescent="0.3">
      <c r="A972">
        <v>1984</v>
      </c>
      <c r="D972" t="s">
        <v>28</v>
      </c>
      <c r="E972" t="s">
        <v>29</v>
      </c>
      <c r="F972" t="s">
        <v>45</v>
      </c>
      <c r="G972" t="s">
        <v>155</v>
      </c>
      <c r="H972" t="s">
        <v>183</v>
      </c>
      <c r="I972">
        <v>2.5123000000000002</v>
      </c>
      <c r="J972">
        <v>28.847999999999999</v>
      </c>
      <c r="K972" t="s">
        <v>37</v>
      </c>
      <c r="L972">
        <v>60</v>
      </c>
      <c r="M972">
        <v>41</v>
      </c>
      <c r="N972">
        <v>101</v>
      </c>
      <c r="O972" t="s">
        <v>31</v>
      </c>
      <c r="P972">
        <v>13818</v>
      </c>
      <c r="Q972">
        <v>0</v>
      </c>
    </row>
    <row r="973" spans="1:17" x14ac:dyDescent="0.3">
      <c r="A973">
        <v>1985</v>
      </c>
      <c r="D973" t="s">
        <v>39</v>
      </c>
      <c r="E973" t="s">
        <v>29</v>
      </c>
      <c r="F973" t="s">
        <v>45</v>
      </c>
      <c r="G973" t="s">
        <v>155</v>
      </c>
      <c r="H973" t="s">
        <v>158</v>
      </c>
      <c r="I973">
        <v>1.5743</v>
      </c>
      <c r="J973">
        <v>30.239699999999999</v>
      </c>
      <c r="K973" t="s">
        <v>37</v>
      </c>
      <c r="L973">
        <v>152</v>
      </c>
      <c r="M973">
        <v>2728</v>
      </c>
      <c r="N973">
        <v>2880</v>
      </c>
      <c r="O973" t="s">
        <v>31</v>
      </c>
      <c r="P973">
        <v>5100</v>
      </c>
      <c r="Q973">
        <v>5100</v>
      </c>
    </row>
    <row r="974" spans="1:17" x14ac:dyDescent="0.3">
      <c r="A974">
        <v>1986</v>
      </c>
      <c r="D974" t="s">
        <v>28</v>
      </c>
      <c r="E974" t="s">
        <v>29</v>
      </c>
      <c r="F974" t="s">
        <v>45</v>
      </c>
      <c r="G974" t="s">
        <v>155</v>
      </c>
      <c r="H974" t="s">
        <v>183</v>
      </c>
      <c r="I974">
        <v>2.5123000000000002</v>
      </c>
      <c r="J974">
        <v>28.847999999999999</v>
      </c>
      <c r="K974" t="s">
        <v>37</v>
      </c>
      <c r="L974">
        <v>60000</v>
      </c>
      <c r="M974">
        <v>40000</v>
      </c>
      <c r="N974">
        <v>100000</v>
      </c>
      <c r="O974" t="s">
        <v>38</v>
      </c>
      <c r="P974">
        <v>19964</v>
      </c>
      <c r="Q974">
        <v>0</v>
      </c>
    </row>
    <row r="975" spans="1:17" x14ac:dyDescent="0.3">
      <c r="A975">
        <v>1987</v>
      </c>
      <c r="B975">
        <v>171</v>
      </c>
      <c r="C975" t="s">
        <v>17</v>
      </c>
      <c r="D975" t="s">
        <v>28</v>
      </c>
      <c r="E975" t="s">
        <v>19</v>
      </c>
      <c r="F975" t="s">
        <v>45</v>
      </c>
      <c r="G975" t="s">
        <v>367</v>
      </c>
      <c r="H975" t="s">
        <v>368</v>
      </c>
      <c r="I975">
        <v>5.7652780000000003</v>
      </c>
      <c r="J975">
        <v>20.674167000000001</v>
      </c>
      <c r="K975" t="s">
        <v>23</v>
      </c>
      <c r="L975">
        <v>9000</v>
      </c>
      <c r="M975">
        <v>14000</v>
      </c>
      <c r="N975">
        <v>23000</v>
      </c>
      <c r="O975" t="s">
        <v>35</v>
      </c>
      <c r="P975">
        <v>26657</v>
      </c>
      <c r="Q975">
        <v>26657</v>
      </c>
    </row>
    <row r="976" spans="1:17" x14ac:dyDescent="0.3">
      <c r="A976">
        <v>1988</v>
      </c>
      <c r="D976" t="s">
        <v>28</v>
      </c>
      <c r="E976" t="s">
        <v>29</v>
      </c>
      <c r="F976" t="s">
        <v>45</v>
      </c>
      <c r="G976" t="s">
        <v>367</v>
      </c>
      <c r="H976" t="s">
        <v>368</v>
      </c>
      <c r="I976">
        <v>5.7652780000000003</v>
      </c>
      <c r="J976">
        <v>20.674167000000001</v>
      </c>
      <c r="K976" t="s">
        <v>23</v>
      </c>
      <c r="L976">
        <v>10000</v>
      </c>
      <c r="M976">
        <v>5000</v>
      </c>
      <c r="N976">
        <v>15000</v>
      </c>
      <c r="O976" t="s">
        <v>24</v>
      </c>
      <c r="P976">
        <v>38350</v>
      </c>
      <c r="Q976">
        <v>15147.67</v>
      </c>
    </row>
    <row r="977" spans="1:17" x14ac:dyDescent="0.3">
      <c r="A977">
        <v>1989</v>
      </c>
      <c r="D977" t="s">
        <v>55</v>
      </c>
      <c r="E977" t="s">
        <v>19</v>
      </c>
      <c r="F977" t="s">
        <v>45</v>
      </c>
      <c r="G977" t="s">
        <v>367</v>
      </c>
      <c r="H977" t="s">
        <v>373</v>
      </c>
      <c r="I977">
        <v>4.2613890000000003</v>
      </c>
      <c r="J977">
        <v>15.789444</v>
      </c>
      <c r="K977" t="s">
        <v>23</v>
      </c>
      <c r="L977">
        <v>23</v>
      </c>
      <c r="M977">
        <v>10</v>
      </c>
      <c r="N977">
        <v>33</v>
      </c>
      <c r="O977" t="s">
        <v>24</v>
      </c>
      <c r="Q977">
        <v>23299.26</v>
      </c>
    </row>
    <row r="978" spans="1:17" x14ac:dyDescent="0.3">
      <c r="A978">
        <v>1990</v>
      </c>
      <c r="D978" t="s">
        <v>55</v>
      </c>
      <c r="E978" t="s">
        <v>19</v>
      </c>
      <c r="F978" t="s">
        <v>45</v>
      </c>
      <c r="G978" t="s">
        <v>367</v>
      </c>
      <c r="H978" t="s">
        <v>371</v>
      </c>
      <c r="I978">
        <v>6.4977270000000003</v>
      </c>
      <c r="J978">
        <v>17.449940000000002</v>
      </c>
      <c r="K978" t="s">
        <v>23</v>
      </c>
      <c r="L978">
        <v>184610</v>
      </c>
      <c r="M978">
        <v>184610</v>
      </c>
      <c r="N978">
        <v>369220</v>
      </c>
      <c r="O978" t="s">
        <v>24</v>
      </c>
      <c r="P978">
        <v>27774</v>
      </c>
      <c r="Q978">
        <v>10998.85</v>
      </c>
    </row>
    <row r="979" spans="1:17" x14ac:dyDescent="0.3">
      <c r="A979">
        <v>1991</v>
      </c>
      <c r="D979" t="s">
        <v>28</v>
      </c>
      <c r="E979" t="s">
        <v>29</v>
      </c>
      <c r="F979" t="s">
        <v>45</v>
      </c>
      <c r="G979" t="s">
        <v>367</v>
      </c>
      <c r="H979" t="s">
        <v>371</v>
      </c>
      <c r="I979">
        <v>6.4977270000000003</v>
      </c>
      <c r="J979">
        <v>17.449940000000002</v>
      </c>
      <c r="K979" t="s">
        <v>23</v>
      </c>
      <c r="L979">
        <v>8210</v>
      </c>
      <c r="M979">
        <v>8210</v>
      </c>
      <c r="N979">
        <v>16420</v>
      </c>
      <c r="O979" t="s">
        <v>38</v>
      </c>
      <c r="P979">
        <v>43237</v>
      </c>
      <c r="Q979">
        <v>34589.599999999999</v>
      </c>
    </row>
    <row r="980" spans="1:17" x14ac:dyDescent="0.3">
      <c r="A980">
        <v>1992</v>
      </c>
      <c r="D980" t="s">
        <v>28</v>
      </c>
      <c r="E980" t="s">
        <v>29</v>
      </c>
      <c r="F980" t="s">
        <v>45</v>
      </c>
      <c r="G980" t="s">
        <v>367</v>
      </c>
      <c r="H980" t="s">
        <v>371</v>
      </c>
      <c r="I980">
        <v>6.4977270000000003</v>
      </c>
      <c r="J980">
        <v>17.449940000000002</v>
      </c>
      <c r="K980" t="s">
        <v>23</v>
      </c>
      <c r="L980">
        <v>0</v>
      </c>
      <c r="M980">
        <v>500</v>
      </c>
      <c r="N980">
        <v>500</v>
      </c>
      <c r="O980" t="s">
        <v>26</v>
      </c>
      <c r="P980">
        <v>32934</v>
      </c>
      <c r="Q980">
        <v>13042.41</v>
      </c>
    </row>
    <row r="981" spans="1:17" x14ac:dyDescent="0.3">
      <c r="A981">
        <v>1993</v>
      </c>
      <c r="D981" t="s">
        <v>28</v>
      </c>
      <c r="E981" t="s">
        <v>29</v>
      </c>
      <c r="F981" t="s">
        <v>45</v>
      </c>
      <c r="G981" t="s">
        <v>367</v>
      </c>
      <c r="H981" t="s">
        <v>371</v>
      </c>
      <c r="I981">
        <v>6.4977270000000003</v>
      </c>
      <c r="J981">
        <v>17.449940000000002</v>
      </c>
      <c r="K981" t="s">
        <v>23</v>
      </c>
      <c r="L981">
        <v>50500</v>
      </c>
      <c r="M981">
        <v>50500</v>
      </c>
      <c r="N981">
        <v>101000</v>
      </c>
      <c r="O981" t="s">
        <v>32</v>
      </c>
      <c r="P981">
        <v>39720</v>
      </c>
      <c r="Q981">
        <v>15729.84</v>
      </c>
    </row>
    <row r="982" spans="1:17" x14ac:dyDescent="0.3">
      <c r="A982">
        <v>1994</v>
      </c>
      <c r="B982">
        <v>170</v>
      </c>
      <c r="C982" t="s">
        <v>17</v>
      </c>
      <c r="D982" t="s">
        <v>28</v>
      </c>
      <c r="E982" t="s">
        <v>29</v>
      </c>
      <c r="F982" t="s">
        <v>45</v>
      </c>
      <c r="G982" t="s">
        <v>367</v>
      </c>
      <c r="H982" t="s">
        <v>381</v>
      </c>
      <c r="I982">
        <v>5.9430230000000002</v>
      </c>
      <c r="J982">
        <v>15.600201999999999</v>
      </c>
      <c r="K982" t="s">
        <v>23</v>
      </c>
      <c r="L982">
        <v>22616</v>
      </c>
      <c r="M982">
        <v>22372</v>
      </c>
      <c r="N982">
        <v>44988</v>
      </c>
      <c r="O982" t="s">
        <v>24</v>
      </c>
      <c r="P982">
        <v>33723</v>
      </c>
      <c r="Q982">
        <v>33723</v>
      </c>
    </row>
    <row r="983" spans="1:17" x14ac:dyDescent="0.3">
      <c r="A983">
        <v>1995</v>
      </c>
      <c r="D983" t="s">
        <v>39</v>
      </c>
      <c r="E983" t="s">
        <v>29</v>
      </c>
      <c r="F983" t="s">
        <v>45</v>
      </c>
      <c r="G983" t="s">
        <v>367</v>
      </c>
      <c r="H983" t="s">
        <v>381</v>
      </c>
      <c r="I983">
        <v>5.9430230000000002</v>
      </c>
      <c r="J983">
        <v>15.600201999999999</v>
      </c>
      <c r="K983" t="s">
        <v>23</v>
      </c>
      <c r="L983">
        <v>17</v>
      </c>
      <c r="M983">
        <v>7</v>
      </c>
      <c r="N983">
        <v>24</v>
      </c>
      <c r="O983" t="s">
        <v>40</v>
      </c>
      <c r="P983">
        <v>45723</v>
      </c>
      <c r="Q983">
        <v>18289.2</v>
      </c>
    </row>
    <row r="984" spans="1:17" x14ac:dyDescent="0.3">
      <c r="A984">
        <v>1996</v>
      </c>
      <c r="D984" t="s">
        <v>28</v>
      </c>
      <c r="E984" t="s">
        <v>29</v>
      </c>
      <c r="F984" t="s">
        <v>45</v>
      </c>
      <c r="G984" t="s">
        <v>367</v>
      </c>
      <c r="H984" t="s">
        <v>373</v>
      </c>
      <c r="I984">
        <v>4.2613890000000003</v>
      </c>
      <c r="J984">
        <v>15.789444</v>
      </c>
      <c r="K984" t="s">
        <v>23</v>
      </c>
      <c r="L984">
        <v>30300</v>
      </c>
      <c r="M984">
        <v>22700</v>
      </c>
      <c r="N984">
        <v>53000</v>
      </c>
      <c r="O984" t="s">
        <v>24</v>
      </c>
      <c r="P984">
        <v>33758</v>
      </c>
      <c r="Q984">
        <v>13369.01</v>
      </c>
    </row>
    <row r="985" spans="1:17" x14ac:dyDescent="0.3">
      <c r="A985">
        <v>1997</v>
      </c>
      <c r="D985" t="s">
        <v>55</v>
      </c>
      <c r="E985" t="s">
        <v>29</v>
      </c>
      <c r="F985" t="s">
        <v>45</v>
      </c>
      <c r="G985" t="s">
        <v>367</v>
      </c>
      <c r="H985" t="s">
        <v>371</v>
      </c>
      <c r="I985">
        <v>6.4977270000000003</v>
      </c>
      <c r="J985">
        <v>17.449940000000002</v>
      </c>
      <c r="K985" t="s">
        <v>23</v>
      </c>
      <c r="L985">
        <v>15</v>
      </c>
      <c r="M985">
        <v>3</v>
      </c>
      <c r="N985">
        <v>18</v>
      </c>
      <c r="O985" t="s">
        <v>31</v>
      </c>
      <c r="P985">
        <v>14275</v>
      </c>
      <c r="Q985">
        <v>5653.33</v>
      </c>
    </row>
    <row r="986" spans="1:17" x14ac:dyDescent="0.3">
      <c r="A986">
        <v>1998</v>
      </c>
      <c r="D986" t="s">
        <v>28</v>
      </c>
      <c r="E986" t="s">
        <v>29</v>
      </c>
      <c r="F986" t="s">
        <v>30</v>
      </c>
      <c r="G986" t="s">
        <v>21</v>
      </c>
      <c r="H986" t="s">
        <v>257</v>
      </c>
      <c r="I986">
        <v>14.008889</v>
      </c>
      <c r="J986">
        <v>-4.2022219999999999</v>
      </c>
      <c r="K986" t="s">
        <v>23</v>
      </c>
      <c r="L986">
        <v>10</v>
      </c>
      <c r="M986">
        <v>0</v>
      </c>
      <c r="N986">
        <v>10</v>
      </c>
      <c r="O986" t="s">
        <v>40</v>
      </c>
      <c r="P986">
        <v>48190.67</v>
      </c>
      <c r="Q986">
        <v>38552.54</v>
      </c>
    </row>
    <row r="987" spans="1:17" x14ac:dyDescent="0.3">
      <c r="A987">
        <v>1999</v>
      </c>
      <c r="D987" t="s">
        <v>28</v>
      </c>
      <c r="E987" t="s">
        <v>29</v>
      </c>
      <c r="F987" t="s">
        <v>20</v>
      </c>
      <c r="G987" t="s">
        <v>21</v>
      </c>
      <c r="H987" t="s">
        <v>257</v>
      </c>
      <c r="I987">
        <v>13.386253</v>
      </c>
      <c r="J987">
        <v>-3.8263579999999999</v>
      </c>
      <c r="K987" t="s">
        <v>23</v>
      </c>
      <c r="L987">
        <v>450</v>
      </c>
      <c r="M987">
        <v>500</v>
      </c>
      <c r="N987">
        <v>950</v>
      </c>
      <c r="O987" t="s">
        <v>24</v>
      </c>
      <c r="P987">
        <v>45569.760000000002</v>
      </c>
      <c r="Q987">
        <v>36455.81</v>
      </c>
    </row>
    <row r="988" spans="1:17" x14ac:dyDescent="0.3">
      <c r="A988">
        <v>2000</v>
      </c>
      <c r="D988" t="s">
        <v>55</v>
      </c>
      <c r="E988" t="s">
        <v>19</v>
      </c>
      <c r="F988" t="s">
        <v>30</v>
      </c>
      <c r="G988" t="s">
        <v>21</v>
      </c>
      <c r="H988" t="s">
        <v>257</v>
      </c>
      <c r="I988">
        <v>14.458349999999999</v>
      </c>
      <c r="J988">
        <v>-4.914733</v>
      </c>
      <c r="K988" t="s">
        <v>23</v>
      </c>
      <c r="L988">
        <v>74</v>
      </c>
      <c r="M988">
        <v>33</v>
      </c>
      <c r="N988">
        <v>107</v>
      </c>
      <c r="O988" t="s">
        <v>38</v>
      </c>
      <c r="P988">
        <v>46461.52</v>
      </c>
      <c r="Q988">
        <v>37169.22</v>
      </c>
    </row>
    <row r="989" spans="1:17" x14ac:dyDescent="0.3">
      <c r="A989">
        <v>2001</v>
      </c>
      <c r="D989" t="s">
        <v>28</v>
      </c>
      <c r="E989" t="s">
        <v>29</v>
      </c>
      <c r="F989" t="s">
        <v>45</v>
      </c>
      <c r="G989" t="s">
        <v>21</v>
      </c>
      <c r="H989" t="s">
        <v>257</v>
      </c>
      <c r="K989" t="s">
        <v>23</v>
      </c>
      <c r="L989">
        <v>0</v>
      </c>
      <c r="M989">
        <v>14375</v>
      </c>
      <c r="N989">
        <v>14375</v>
      </c>
      <c r="O989" t="s">
        <v>24</v>
      </c>
      <c r="P989">
        <v>30703.08</v>
      </c>
      <c r="Q989">
        <v>24562.47</v>
      </c>
    </row>
    <row r="990" spans="1:17" x14ac:dyDescent="0.3">
      <c r="A990">
        <v>2002</v>
      </c>
      <c r="D990" t="s">
        <v>28</v>
      </c>
      <c r="E990" t="s">
        <v>29</v>
      </c>
      <c r="F990" t="s">
        <v>20</v>
      </c>
      <c r="G990" t="s">
        <v>21</v>
      </c>
      <c r="H990" t="s">
        <v>257</v>
      </c>
      <c r="I990">
        <v>14.545075000000001</v>
      </c>
      <c r="J990">
        <v>-4.0893249999999997</v>
      </c>
      <c r="K990" t="s">
        <v>23</v>
      </c>
      <c r="L990">
        <v>46682</v>
      </c>
      <c r="M990">
        <v>46191</v>
      </c>
      <c r="N990">
        <v>92873</v>
      </c>
      <c r="O990" t="s">
        <v>38</v>
      </c>
      <c r="P990">
        <v>45076.17</v>
      </c>
      <c r="Q990">
        <v>36060.94</v>
      </c>
    </row>
    <row r="991" spans="1:17" x14ac:dyDescent="0.3">
      <c r="A991">
        <v>2003</v>
      </c>
      <c r="D991" t="s">
        <v>33</v>
      </c>
      <c r="E991" t="s">
        <v>29</v>
      </c>
      <c r="F991" t="s">
        <v>45</v>
      </c>
      <c r="G991" t="s">
        <v>21</v>
      </c>
      <c r="H991" t="s">
        <v>257</v>
      </c>
      <c r="I991">
        <v>14.1403</v>
      </c>
      <c r="J991">
        <v>-3.6183900000000002</v>
      </c>
      <c r="K991" t="s">
        <v>23</v>
      </c>
      <c r="L991">
        <v>994</v>
      </c>
      <c r="M991">
        <v>1006</v>
      </c>
      <c r="N991">
        <v>2000</v>
      </c>
      <c r="O991" t="s">
        <v>24</v>
      </c>
      <c r="P991">
        <v>51679.03</v>
      </c>
      <c r="Q991">
        <v>41343.230000000003</v>
      </c>
    </row>
    <row r="992" spans="1:17" x14ac:dyDescent="0.3">
      <c r="A992">
        <v>2004</v>
      </c>
      <c r="D992" t="s">
        <v>28</v>
      </c>
      <c r="E992" t="s">
        <v>29</v>
      </c>
      <c r="F992" t="s">
        <v>45</v>
      </c>
      <c r="G992" t="s">
        <v>21</v>
      </c>
      <c r="H992" t="s">
        <v>257</v>
      </c>
      <c r="I992">
        <v>14.35005</v>
      </c>
      <c r="J992">
        <v>-3.6103800000000001</v>
      </c>
      <c r="K992" t="s">
        <v>23</v>
      </c>
      <c r="L992">
        <v>2600</v>
      </c>
      <c r="M992">
        <v>900</v>
      </c>
      <c r="N992">
        <v>3500</v>
      </c>
      <c r="O992" t="s">
        <v>35</v>
      </c>
      <c r="P992">
        <v>48818.52</v>
      </c>
      <c r="Q992">
        <v>39054.82</v>
      </c>
    </row>
    <row r="993" spans="1:17" x14ac:dyDescent="0.3">
      <c r="A993">
        <v>2005</v>
      </c>
      <c r="D993" t="s">
        <v>28</v>
      </c>
      <c r="E993" t="s">
        <v>29</v>
      </c>
      <c r="F993" t="s">
        <v>30</v>
      </c>
      <c r="G993" t="s">
        <v>21</v>
      </c>
      <c r="H993" t="s">
        <v>257</v>
      </c>
      <c r="I993">
        <v>14.064444</v>
      </c>
      <c r="J993">
        <v>-3.08</v>
      </c>
      <c r="K993" t="s">
        <v>23</v>
      </c>
      <c r="L993">
        <v>162</v>
      </c>
      <c r="M993">
        <v>0</v>
      </c>
      <c r="N993">
        <v>162</v>
      </c>
      <c r="O993" t="s">
        <v>40</v>
      </c>
      <c r="P993">
        <v>42202.55</v>
      </c>
      <c r="Q993">
        <v>33762.04</v>
      </c>
    </row>
    <row r="994" spans="1:17" x14ac:dyDescent="0.3">
      <c r="A994">
        <v>2006</v>
      </c>
      <c r="D994" t="s">
        <v>28</v>
      </c>
      <c r="E994" t="s">
        <v>29</v>
      </c>
      <c r="F994" t="s">
        <v>20</v>
      </c>
      <c r="G994" t="s">
        <v>21</v>
      </c>
      <c r="H994" t="s">
        <v>257</v>
      </c>
      <c r="K994" t="s">
        <v>23</v>
      </c>
      <c r="L994">
        <v>3306</v>
      </c>
      <c r="M994">
        <v>3725</v>
      </c>
      <c r="N994">
        <v>7031</v>
      </c>
      <c r="O994" t="s">
        <v>24</v>
      </c>
      <c r="P994">
        <v>36623.67</v>
      </c>
      <c r="Q994">
        <v>29298.94</v>
      </c>
    </row>
    <row r="995" spans="1:17" x14ac:dyDescent="0.3">
      <c r="A995">
        <v>2007</v>
      </c>
      <c r="D995" t="s">
        <v>28</v>
      </c>
      <c r="E995" t="s">
        <v>29</v>
      </c>
      <c r="F995" t="s">
        <v>30</v>
      </c>
      <c r="G995" t="s">
        <v>21</v>
      </c>
      <c r="H995" t="s">
        <v>257</v>
      </c>
      <c r="I995">
        <v>14.069845000000001</v>
      </c>
      <c r="J995">
        <v>-3.0806979999999999</v>
      </c>
      <c r="K995" t="s">
        <v>23</v>
      </c>
      <c r="L995">
        <v>32</v>
      </c>
      <c r="M995">
        <v>5</v>
      </c>
      <c r="N995">
        <v>37</v>
      </c>
      <c r="O995" t="s">
        <v>31</v>
      </c>
      <c r="P995">
        <v>48938.73</v>
      </c>
      <c r="Q995">
        <v>39150.980000000003</v>
      </c>
    </row>
    <row r="996" spans="1:17" x14ac:dyDescent="0.3">
      <c r="A996">
        <v>2008</v>
      </c>
      <c r="D996" t="s">
        <v>28</v>
      </c>
      <c r="E996" t="s">
        <v>29</v>
      </c>
      <c r="F996" t="s">
        <v>20</v>
      </c>
      <c r="G996" t="s">
        <v>21</v>
      </c>
      <c r="H996" t="s">
        <v>257</v>
      </c>
      <c r="I996">
        <v>13.347405999999999</v>
      </c>
      <c r="J996">
        <v>-4.4760609999999996</v>
      </c>
      <c r="K996" t="s">
        <v>23</v>
      </c>
      <c r="L996">
        <v>597</v>
      </c>
      <c r="M996">
        <v>418</v>
      </c>
      <c r="N996">
        <v>1015</v>
      </c>
      <c r="O996" t="s">
        <v>38</v>
      </c>
      <c r="P996">
        <v>44877.18</v>
      </c>
      <c r="Q996">
        <v>35901.75</v>
      </c>
    </row>
    <row r="997" spans="1:17" x14ac:dyDescent="0.3">
      <c r="A997">
        <v>2009</v>
      </c>
      <c r="D997" t="s">
        <v>33</v>
      </c>
      <c r="E997" t="s">
        <v>19</v>
      </c>
      <c r="F997" t="s">
        <v>30</v>
      </c>
      <c r="G997" t="s">
        <v>21</v>
      </c>
      <c r="H997" t="s">
        <v>257</v>
      </c>
      <c r="I997">
        <v>14.517357000000001</v>
      </c>
      <c r="J997">
        <v>-4.0944099999999999</v>
      </c>
      <c r="K997" t="s">
        <v>23</v>
      </c>
      <c r="L997">
        <v>1820</v>
      </c>
      <c r="M997">
        <v>180</v>
      </c>
      <c r="N997">
        <v>2000</v>
      </c>
      <c r="O997" t="s">
        <v>41</v>
      </c>
      <c r="P997">
        <v>47175.38</v>
      </c>
      <c r="Q997">
        <v>37740.31</v>
      </c>
    </row>
    <row r="998" spans="1:17" x14ac:dyDescent="0.3">
      <c r="A998">
        <v>2010</v>
      </c>
      <c r="D998" t="s">
        <v>28</v>
      </c>
      <c r="E998" t="s">
        <v>29</v>
      </c>
      <c r="F998" t="s">
        <v>20</v>
      </c>
      <c r="G998" t="s">
        <v>21</v>
      </c>
      <c r="H998" t="s">
        <v>244</v>
      </c>
      <c r="I998">
        <v>16.866667</v>
      </c>
      <c r="J998">
        <v>-0.31666699999999998</v>
      </c>
      <c r="K998" t="s">
        <v>23</v>
      </c>
      <c r="L998">
        <v>34</v>
      </c>
      <c r="M998">
        <v>0</v>
      </c>
      <c r="N998">
        <v>34</v>
      </c>
      <c r="O998" t="s">
        <v>31</v>
      </c>
      <c r="P998">
        <v>23114.25</v>
      </c>
      <c r="Q998">
        <v>18491.400000000001</v>
      </c>
    </row>
    <row r="999" spans="1:17" x14ac:dyDescent="0.3">
      <c r="A999">
        <v>2011</v>
      </c>
      <c r="D999" t="s">
        <v>28</v>
      </c>
      <c r="E999" t="s">
        <v>29</v>
      </c>
      <c r="F999" t="s">
        <v>20</v>
      </c>
      <c r="G999" t="s">
        <v>21</v>
      </c>
      <c r="H999" t="s">
        <v>244</v>
      </c>
      <c r="I999">
        <v>15.323805999999999</v>
      </c>
      <c r="J999">
        <v>0.74697800000000003</v>
      </c>
      <c r="K999" t="s">
        <v>23</v>
      </c>
      <c r="L999">
        <v>252</v>
      </c>
      <c r="M999">
        <v>266</v>
      </c>
      <c r="N999">
        <v>518</v>
      </c>
      <c r="O999" t="s">
        <v>32</v>
      </c>
      <c r="P999">
        <v>46455.55</v>
      </c>
      <c r="Q999">
        <v>37164.44</v>
      </c>
    </row>
    <row r="1000" spans="1:17" x14ac:dyDescent="0.3">
      <c r="A1000">
        <v>2012</v>
      </c>
      <c r="B1000">
        <v>204</v>
      </c>
      <c r="C1000" t="s">
        <v>25</v>
      </c>
      <c r="D1000" t="s">
        <v>33</v>
      </c>
      <c r="E1000" t="s">
        <v>19</v>
      </c>
      <c r="F1000" t="s">
        <v>45</v>
      </c>
      <c r="G1000" t="s">
        <v>21</v>
      </c>
      <c r="H1000" t="s">
        <v>244</v>
      </c>
      <c r="I1000">
        <v>16.271668999999999</v>
      </c>
      <c r="J1000">
        <v>4.4719000000000002E-2</v>
      </c>
      <c r="K1000" t="s">
        <v>23</v>
      </c>
      <c r="L1000">
        <v>298900</v>
      </c>
      <c r="M1000">
        <v>311100</v>
      </c>
      <c r="N1000">
        <v>610000</v>
      </c>
      <c r="O1000" t="s">
        <v>24</v>
      </c>
      <c r="P1000">
        <v>43611.45</v>
      </c>
      <c r="Q1000">
        <v>43611.45</v>
      </c>
    </row>
    <row r="1001" spans="1:17" x14ac:dyDescent="0.3">
      <c r="A1001">
        <v>2013</v>
      </c>
      <c r="D1001" t="s">
        <v>33</v>
      </c>
      <c r="E1001" t="s">
        <v>19</v>
      </c>
      <c r="F1001" t="s">
        <v>45</v>
      </c>
      <c r="G1001" t="s">
        <v>21</v>
      </c>
      <c r="H1001" t="s">
        <v>244</v>
      </c>
      <c r="K1001" t="s">
        <v>23</v>
      </c>
      <c r="L1001">
        <v>2208</v>
      </c>
      <c r="M1001">
        <v>3880</v>
      </c>
      <c r="N1001">
        <v>6088</v>
      </c>
      <c r="O1001" t="s">
        <v>24</v>
      </c>
      <c r="P1001">
        <v>37651.4</v>
      </c>
      <c r="Q1001">
        <v>30121.119999999999</v>
      </c>
    </row>
    <row r="1002" spans="1:17" x14ac:dyDescent="0.3">
      <c r="A1002">
        <v>2014</v>
      </c>
      <c r="D1002" t="s">
        <v>33</v>
      </c>
      <c r="E1002" t="s">
        <v>29</v>
      </c>
      <c r="F1002" t="s">
        <v>20</v>
      </c>
      <c r="G1002" t="s">
        <v>21</v>
      </c>
      <c r="H1002" t="s">
        <v>244</v>
      </c>
      <c r="K1002" t="s">
        <v>23</v>
      </c>
      <c r="L1002">
        <v>207</v>
      </c>
      <c r="M1002">
        <v>285</v>
      </c>
      <c r="N1002">
        <v>492</v>
      </c>
      <c r="O1002" t="s">
        <v>24</v>
      </c>
      <c r="P1002">
        <v>39262.69</v>
      </c>
      <c r="Q1002">
        <v>31410.16</v>
      </c>
    </row>
    <row r="1003" spans="1:17" x14ac:dyDescent="0.3">
      <c r="A1003">
        <v>2015</v>
      </c>
      <c r="D1003" t="s">
        <v>28</v>
      </c>
      <c r="E1003" t="s">
        <v>29</v>
      </c>
      <c r="F1003" t="s">
        <v>20</v>
      </c>
      <c r="G1003" t="s">
        <v>21</v>
      </c>
      <c r="H1003" t="s">
        <v>244</v>
      </c>
      <c r="I1003">
        <v>15.660556</v>
      </c>
      <c r="J1003">
        <v>0.49947200000000003</v>
      </c>
      <c r="K1003" t="s">
        <v>23</v>
      </c>
      <c r="L1003">
        <v>16027</v>
      </c>
      <c r="M1003">
        <v>16682</v>
      </c>
      <c r="N1003">
        <v>32709</v>
      </c>
      <c r="O1003" t="s">
        <v>38</v>
      </c>
      <c r="P1003">
        <v>50073.05</v>
      </c>
      <c r="Q1003">
        <v>40058.44</v>
      </c>
    </row>
    <row r="1004" spans="1:17" x14ac:dyDescent="0.3">
      <c r="A1004">
        <v>2018</v>
      </c>
      <c r="D1004" t="s">
        <v>33</v>
      </c>
      <c r="E1004" t="s">
        <v>19</v>
      </c>
      <c r="F1004" t="s">
        <v>45</v>
      </c>
      <c r="G1004" t="s">
        <v>21</v>
      </c>
      <c r="H1004" t="s">
        <v>244</v>
      </c>
      <c r="K1004" t="s">
        <v>23</v>
      </c>
      <c r="L1004">
        <v>40000</v>
      </c>
      <c r="M1004">
        <v>60000</v>
      </c>
      <c r="N1004">
        <v>100000</v>
      </c>
      <c r="O1004" t="s">
        <v>24</v>
      </c>
      <c r="P1004">
        <v>47023.23</v>
      </c>
      <c r="Q1004">
        <v>37618.589999999997</v>
      </c>
    </row>
    <row r="1005" spans="1:17" x14ac:dyDescent="0.3">
      <c r="A1005">
        <v>2019</v>
      </c>
      <c r="D1005" t="s">
        <v>33</v>
      </c>
      <c r="E1005" t="s">
        <v>19</v>
      </c>
      <c r="F1005" t="s">
        <v>45</v>
      </c>
      <c r="G1005" t="s">
        <v>21</v>
      </c>
      <c r="H1005" t="s">
        <v>244</v>
      </c>
      <c r="K1005" t="s">
        <v>23</v>
      </c>
      <c r="L1005">
        <v>3500</v>
      </c>
      <c r="M1005">
        <v>4000</v>
      </c>
      <c r="N1005">
        <v>7500</v>
      </c>
      <c r="O1005" t="s">
        <v>32</v>
      </c>
      <c r="P1005">
        <v>44461.99</v>
      </c>
      <c r="Q1005">
        <v>35569.589999999997</v>
      </c>
    </row>
    <row r="1006" spans="1:17" x14ac:dyDescent="0.3">
      <c r="A1006">
        <v>2020</v>
      </c>
      <c r="D1006" t="s">
        <v>28</v>
      </c>
      <c r="E1006" t="s">
        <v>29</v>
      </c>
      <c r="F1006" t="s">
        <v>30</v>
      </c>
      <c r="G1006" t="s">
        <v>21</v>
      </c>
      <c r="H1006" t="s">
        <v>244</v>
      </c>
      <c r="I1006">
        <v>15.720998</v>
      </c>
      <c r="J1006">
        <v>0.47157399999999999</v>
      </c>
      <c r="K1006" t="s">
        <v>23</v>
      </c>
      <c r="L1006">
        <v>43</v>
      </c>
      <c r="M1006">
        <v>0</v>
      </c>
      <c r="N1006">
        <v>43</v>
      </c>
      <c r="O1006" t="s">
        <v>38</v>
      </c>
      <c r="P1006">
        <v>29628.18</v>
      </c>
      <c r="Q1006">
        <v>23702.55</v>
      </c>
    </row>
    <row r="1007" spans="1:17" x14ac:dyDescent="0.3">
      <c r="A1007">
        <v>2021</v>
      </c>
      <c r="D1007" t="s">
        <v>28</v>
      </c>
      <c r="E1007" t="s">
        <v>34</v>
      </c>
      <c r="F1007" t="s">
        <v>20</v>
      </c>
      <c r="G1007" t="s">
        <v>21</v>
      </c>
      <c r="H1007" t="s">
        <v>251</v>
      </c>
      <c r="I1007">
        <v>18.436944</v>
      </c>
      <c r="J1007">
        <v>-1.405</v>
      </c>
      <c r="K1007" t="s">
        <v>23</v>
      </c>
      <c r="L1007">
        <v>12</v>
      </c>
      <c r="M1007">
        <v>13</v>
      </c>
      <c r="N1007">
        <v>25</v>
      </c>
      <c r="O1007" t="s">
        <v>35</v>
      </c>
      <c r="P1007">
        <v>28263.200000000001</v>
      </c>
      <c r="Q1007">
        <v>22610.560000000001</v>
      </c>
    </row>
    <row r="1008" spans="1:17" x14ac:dyDescent="0.3">
      <c r="A1008">
        <v>2022</v>
      </c>
      <c r="D1008" t="s">
        <v>28</v>
      </c>
      <c r="E1008" t="s">
        <v>29</v>
      </c>
      <c r="F1008" t="s">
        <v>20</v>
      </c>
      <c r="G1008" t="s">
        <v>21</v>
      </c>
      <c r="H1008" t="s">
        <v>22</v>
      </c>
      <c r="I1008">
        <v>16.569025</v>
      </c>
      <c r="J1008">
        <v>-4.6188500000000001</v>
      </c>
      <c r="K1008" t="s">
        <v>23</v>
      </c>
      <c r="L1008">
        <v>14</v>
      </c>
      <c r="M1008">
        <v>11</v>
      </c>
      <c r="N1008">
        <v>25</v>
      </c>
      <c r="O1008" t="s">
        <v>35</v>
      </c>
      <c r="P1008">
        <v>43326.26</v>
      </c>
      <c r="Q1008">
        <v>34661.01</v>
      </c>
    </row>
    <row r="1009" spans="1:17" x14ac:dyDescent="0.3">
      <c r="A1009">
        <v>2023</v>
      </c>
      <c r="D1009" t="s">
        <v>33</v>
      </c>
      <c r="E1009" t="s">
        <v>19</v>
      </c>
      <c r="F1009" t="s">
        <v>30</v>
      </c>
      <c r="G1009" t="s">
        <v>21</v>
      </c>
      <c r="H1009" t="s">
        <v>22</v>
      </c>
      <c r="I1009">
        <v>16.27</v>
      </c>
      <c r="J1009">
        <v>1.8610999999999999E-2</v>
      </c>
      <c r="K1009" t="s">
        <v>23</v>
      </c>
      <c r="L1009">
        <v>11760</v>
      </c>
      <c r="M1009">
        <v>12240</v>
      </c>
      <c r="N1009">
        <v>24000</v>
      </c>
      <c r="O1009" t="s">
        <v>38</v>
      </c>
      <c r="P1009">
        <v>43019.93</v>
      </c>
      <c r="Q1009">
        <v>34415.94</v>
      </c>
    </row>
    <row r="1010" spans="1:17" x14ac:dyDescent="0.3">
      <c r="A1010">
        <v>2024</v>
      </c>
      <c r="D1010" t="s">
        <v>33</v>
      </c>
      <c r="E1010" t="s">
        <v>19</v>
      </c>
      <c r="F1010" t="s">
        <v>20</v>
      </c>
      <c r="G1010" t="s">
        <v>21</v>
      </c>
      <c r="H1010" t="s">
        <v>22</v>
      </c>
      <c r="I1010">
        <v>16.766589</v>
      </c>
      <c r="J1010">
        <v>-3.002561</v>
      </c>
      <c r="K1010" t="s">
        <v>23</v>
      </c>
      <c r="L1010">
        <v>15</v>
      </c>
      <c r="M1010">
        <v>5</v>
      </c>
      <c r="N1010">
        <v>20</v>
      </c>
      <c r="O1010" t="s">
        <v>41</v>
      </c>
      <c r="P1010">
        <v>50100.29</v>
      </c>
      <c r="Q1010">
        <v>40080.230000000003</v>
      </c>
    </row>
    <row r="1011" spans="1:17" x14ac:dyDescent="0.3">
      <c r="A1011">
        <v>2025</v>
      </c>
      <c r="D1011" t="s">
        <v>33</v>
      </c>
      <c r="E1011" t="s">
        <v>29</v>
      </c>
      <c r="F1011" t="s">
        <v>30</v>
      </c>
      <c r="G1011" t="s">
        <v>21</v>
      </c>
      <c r="H1011" t="s">
        <v>36</v>
      </c>
      <c r="I1011">
        <v>12.548614000000001</v>
      </c>
      <c r="J1011">
        <v>7.8288440000000001</v>
      </c>
      <c r="K1011" t="s">
        <v>23</v>
      </c>
      <c r="L1011">
        <v>40</v>
      </c>
      <c r="M1011">
        <v>32</v>
      </c>
      <c r="N1011">
        <v>72</v>
      </c>
      <c r="O1011" t="s">
        <v>31</v>
      </c>
      <c r="P1011">
        <v>41984.76</v>
      </c>
      <c r="Q1011">
        <v>33587.81</v>
      </c>
    </row>
    <row r="1012" spans="1:17" x14ac:dyDescent="0.3">
      <c r="A1012">
        <v>2026</v>
      </c>
      <c r="B1012">
        <v>85</v>
      </c>
      <c r="C1012" t="s">
        <v>48</v>
      </c>
      <c r="D1012" t="s">
        <v>28</v>
      </c>
      <c r="E1012" t="s">
        <v>29</v>
      </c>
      <c r="F1012" t="s">
        <v>30</v>
      </c>
      <c r="G1012" t="s">
        <v>43</v>
      </c>
      <c r="H1012" t="s">
        <v>383</v>
      </c>
      <c r="I1012">
        <v>36.159483000000002</v>
      </c>
      <c r="J1012">
        <v>37.356009999999998</v>
      </c>
      <c r="L1012">
        <v>250</v>
      </c>
      <c r="M1012">
        <v>250</v>
      </c>
      <c r="N1012">
        <v>500</v>
      </c>
      <c r="O1012" t="s">
        <v>24</v>
      </c>
      <c r="P1012">
        <v>14920</v>
      </c>
      <c r="Q1012">
        <v>14920</v>
      </c>
    </row>
    <row r="1013" spans="1:17" x14ac:dyDescent="0.3">
      <c r="A1013">
        <v>2027</v>
      </c>
      <c r="B1013">
        <v>48</v>
      </c>
      <c r="C1013" t="s">
        <v>48</v>
      </c>
      <c r="D1013" t="s">
        <v>28</v>
      </c>
      <c r="E1013" t="s">
        <v>29</v>
      </c>
      <c r="F1013" t="s">
        <v>30</v>
      </c>
      <c r="G1013" t="s">
        <v>43</v>
      </c>
      <c r="H1013" t="s">
        <v>123</v>
      </c>
      <c r="I1013">
        <v>33.35595</v>
      </c>
      <c r="J1013">
        <v>35.623981000000001</v>
      </c>
      <c r="K1013" t="s">
        <v>37</v>
      </c>
      <c r="L1013">
        <v>2000</v>
      </c>
      <c r="M1013">
        <v>2000</v>
      </c>
      <c r="N1013">
        <v>4000</v>
      </c>
      <c r="O1013" t="s">
        <v>51</v>
      </c>
      <c r="P1013">
        <v>10000</v>
      </c>
      <c r="Q1013">
        <v>10000</v>
      </c>
    </row>
    <row r="1014" spans="1:17" x14ac:dyDescent="0.3">
      <c r="A1014">
        <v>2028</v>
      </c>
      <c r="B1014">
        <v>123</v>
      </c>
      <c r="C1014" t="s">
        <v>17</v>
      </c>
      <c r="D1014" t="s">
        <v>28</v>
      </c>
      <c r="E1014" t="s">
        <v>34</v>
      </c>
      <c r="F1014" t="s">
        <v>30</v>
      </c>
      <c r="G1014" t="s">
        <v>43</v>
      </c>
      <c r="H1014" t="s">
        <v>46</v>
      </c>
      <c r="I1014">
        <v>33.117975000000001</v>
      </c>
      <c r="J1014">
        <v>35.432941</v>
      </c>
      <c r="K1014" t="s">
        <v>37</v>
      </c>
      <c r="L1014">
        <v>25</v>
      </c>
      <c r="M1014">
        <v>25</v>
      </c>
      <c r="N1014">
        <v>50</v>
      </c>
      <c r="O1014" t="s">
        <v>51</v>
      </c>
      <c r="P1014">
        <v>4643</v>
      </c>
      <c r="Q1014">
        <v>4643</v>
      </c>
    </row>
    <row r="1015" spans="1:17" x14ac:dyDescent="0.3">
      <c r="A1015">
        <v>2029</v>
      </c>
      <c r="B1015">
        <v>39</v>
      </c>
      <c r="C1015" t="s">
        <v>48</v>
      </c>
      <c r="D1015" t="s">
        <v>55</v>
      </c>
      <c r="E1015" t="s">
        <v>29</v>
      </c>
      <c r="F1015" t="s">
        <v>30</v>
      </c>
      <c r="G1015" t="s">
        <v>43</v>
      </c>
      <c r="H1015" t="s">
        <v>54</v>
      </c>
      <c r="I1015">
        <v>33.264173</v>
      </c>
      <c r="J1015">
        <v>35.211266999999999</v>
      </c>
      <c r="K1015" t="s">
        <v>37</v>
      </c>
      <c r="L1015">
        <v>200</v>
      </c>
      <c r="M1015">
        <v>139</v>
      </c>
      <c r="N1015">
        <v>339</v>
      </c>
      <c r="O1015" t="s">
        <v>51</v>
      </c>
      <c r="P1015">
        <v>13298</v>
      </c>
      <c r="Q1015">
        <v>13298</v>
      </c>
    </row>
    <row r="1016" spans="1:17" x14ac:dyDescent="0.3">
      <c r="A1016">
        <v>2030</v>
      </c>
      <c r="B1016">
        <v>120</v>
      </c>
      <c r="C1016" t="s">
        <v>17</v>
      </c>
      <c r="D1016" t="s">
        <v>55</v>
      </c>
      <c r="E1016" t="s">
        <v>29</v>
      </c>
      <c r="F1016" t="s">
        <v>30</v>
      </c>
      <c r="G1016" t="s">
        <v>43</v>
      </c>
      <c r="H1016" t="s">
        <v>116</v>
      </c>
      <c r="I1016">
        <v>33.147264</v>
      </c>
      <c r="J1016">
        <v>35.452190999999999</v>
      </c>
      <c r="K1016" t="s">
        <v>37</v>
      </c>
      <c r="L1016">
        <v>1000</v>
      </c>
      <c r="M1016">
        <v>1000</v>
      </c>
      <c r="N1016">
        <v>2000</v>
      </c>
      <c r="O1016" t="s">
        <v>24</v>
      </c>
      <c r="P1016">
        <v>24700</v>
      </c>
      <c r="Q1016">
        <v>24700</v>
      </c>
    </row>
    <row r="1017" spans="1:17" x14ac:dyDescent="0.3">
      <c r="A1017">
        <v>2031</v>
      </c>
      <c r="B1017">
        <v>98</v>
      </c>
      <c r="C1017" t="s">
        <v>17</v>
      </c>
      <c r="D1017" t="s">
        <v>28</v>
      </c>
      <c r="E1017" t="s">
        <v>29</v>
      </c>
      <c r="F1017" t="s">
        <v>30</v>
      </c>
      <c r="G1017" t="s">
        <v>43</v>
      </c>
      <c r="H1017" t="s">
        <v>77</v>
      </c>
      <c r="I1017">
        <v>33.141174999999997</v>
      </c>
      <c r="J1017">
        <v>35.398902999999997</v>
      </c>
      <c r="K1017" t="s">
        <v>37</v>
      </c>
      <c r="L1017">
        <v>1100</v>
      </c>
      <c r="M1017">
        <v>1100</v>
      </c>
      <c r="N1017">
        <v>2200</v>
      </c>
      <c r="O1017" t="s">
        <v>24</v>
      </c>
      <c r="P1017">
        <v>3400</v>
      </c>
      <c r="Q1017">
        <v>3400</v>
      </c>
    </row>
    <row r="1018" spans="1:17" x14ac:dyDescent="0.3">
      <c r="A1018">
        <v>2032</v>
      </c>
      <c r="B1018">
        <v>144</v>
      </c>
      <c r="C1018" t="s">
        <v>17</v>
      </c>
      <c r="D1018" t="s">
        <v>33</v>
      </c>
      <c r="E1018" t="s">
        <v>19</v>
      </c>
      <c r="F1018" t="s">
        <v>45</v>
      </c>
      <c r="G1018" t="s">
        <v>367</v>
      </c>
      <c r="H1018" t="s">
        <v>369</v>
      </c>
      <c r="I1018">
        <v>6.53477</v>
      </c>
      <c r="J1018">
        <v>21.994738999999999</v>
      </c>
      <c r="K1018" t="s">
        <v>23</v>
      </c>
      <c r="L1018">
        <v>0</v>
      </c>
      <c r="M1018">
        <v>127</v>
      </c>
      <c r="N1018">
        <v>127</v>
      </c>
      <c r="O1018" t="s">
        <v>26</v>
      </c>
      <c r="P1018">
        <v>48130</v>
      </c>
      <c r="Q1018">
        <v>48130</v>
      </c>
    </row>
    <row r="1019" spans="1:17" x14ac:dyDescent="0.3">
      <c r="A1019">
        <v>2033</v>
      </c>
      <c r="D1019" t="s">
        <v>28</v>
      </c>
      <c r="E1019" t="s">
        <v>29</v>
      </c>
      <c r="F1019" t="s">
        <v>45</v>
      </c>
      <c r="G1019" t="s">
        <v>367</v>
      </c>
      <c r="H1019" t="s">
        <v>381</v>
      </c>
      <c r="I1019">
        <v>5.9430230000000002</v>
      </c>
      <c r="J1019">
        <v>15.600201999999999</v>
      </c>
      <c r="K1019" t="s">
        <v>23</v>
      </c>
      <c r="L1019">
        <v>12237</v>
      </c>
      <c r="M1019">
        <v>4079</v>
      </c>
      <c r="N1019">
        <v>16316</v>
      </c>
      <c r="O1019" t="s">
        <v>35</v>
      </c>
      <c r="P1019">
        <v>41764</v>
      </c>
      <c r="Q1019">
        <v>16288.55</v>
      </c>
    </row>
    <row r="1020" spans="1:17" x14ac:dyDescent="0.3">
      <c r="A1020">
        <v>2034</v>
      </c>
      <c r="D1020" t="s">
        <v>18</v>
      </c>
      <c r="E1020" t="s">
        <v>29</v>
      </c>
      <c r="F1020" t="s">
        <v>45</v>
      </c>
      <c r="G1020" t="s">
        <v>367</v>
      </c>
      <c r="H1020" t="s">
        <v>381</v>
      </c>
      <c r="I1020">
        <v>5.9430230000000002</v>
      </c>
      <c r="J1020">
        <v>15.600201999999999</v>
      </c>
      <c r="K1020" t="s">
        <v>23</v>
      </c>
      <c r="L1020">
        <v>12237</v>
      </c>
      <c r="M1020">
        <v>4079</v>
      </c>
      <c r="N1020">
        <v>16316</v>
      </c>
      <c r="O1020" t="s">
        <v>24</v>
      </c>
      <c r="P1020">
        <v>28916</v>
      </c>
      <c r="Q1020">
        <v>11277.52</v>
      </c>
    </row>
    <row r="1021" spans="1:17" x14ac:dyDescent="0.3">
      <c r="A1021">
        <v>2035</v>
      </c>
      <c r="D1021" t="s">
        <v>39</v>
      </c>
      <c r="E1021" t="s">
        <v>29</v>
      </c>
      <c r="F1021" t="s">
        <v>45</v>
      </c>
      <c r="G1021" t="s">
        <v>367</v>
      </c>
      <c r="H1021" t="s">
        <v>372</v>
      </c>
      <c r="I1021">
        <v>6.9960370000000003</v>
      </c>
      <c r="J1021">
        <v>19.185032</v>
      </c>
      <c r="K1021" t="s">
        <v>23</v>
      </c>
      <c r="L1021">
        <v>0</v>
      </c>
      <c r="M1021">
        <v>51000</v>
      </c>
      <c r="N1021">
        <v>51000</v>
      </c>
      <c r="O1021" t="s">
        <v>51</v>
      </c>
      <c r="P1021">
        <v>41274</v>
      </c>
      <c r="Q1021">
        <v>16150.99</v>
      </c>
    </row>
    <row r="1022" spans="1:17" x14ac:dyDescent="0.3">
      <c r="A1022">
        <v>2036</v>
      </c>
      <c r="D1022" t="s">
        <v>55</v>
      </c>
      <c r="E1022" t="s">
        <v>29</v>
      </c>
      <c r="F1022" t="s">
        <v>45</v>
      </c>
      <c r="G1022" t="s">
        <v>367</v>
      </c>
      <c r="H1022" t="s">
        <v>372</v>
      </c>
      <c r="I1022">
        <v>6.9960370000000003</v>
      </c>
      <c r="J1022">
        <v>19.185032</v>
      </c>
      <c r="K1022" t="s">
        <v>23</v>
      </c>
      <c r="L1022">
        <v>0</v>
      </c>
      <c r="M1022">
        <v>51000</v>
      </c>
      <c r="N1022">
        <v>51000</v>
      </c>
      <c r="O1022" t="s">
        <v>51</v>
      </c>
      <c r="P1022">
        <v>31970</v>
      </c>
      <c r="Q1022">
        <v>12510.28</v>
      </c>
    </row>
    <row r="1023" spans="1:17" x14ac:dyDescent="0.3">
      <c r="A1023">
        <v>2039</v>
      </c>
      <c r="D1023" t="s">
        <v>28</v>
      </c>
      <c r="E1023" t="s">
        <v>29</v>
      </c>
      <c r="F1023" t="s">
        <v>45</v>
      </c>
      <c r="G1023" t="s">
        <v>367</v>
      </c>
      <c r="H1023" t="s">
        <v>375</v>
      </c>
      <c r="I1023">
        <v>4.7378609999999997</v>
      </c>
      <c r="J1023">
        <v>22.816509</v>
      </c>
      <c r="K1023" t="s">
        <v>23</v>
      </c>
      <c r="L1023">
        <v>870</v>
      </c>
      <c r="M1023">
        <v>500</v>
      </c>
      <c r="N1023">
        <v>1370</v>
      </c>
      <c r="O1023" t="s">
        <v>35</v>
      </c>
      <c r="P1023">
        <v>45645</v>
      </c>
      <c r="Q1023">
        <v>17861.75</v>
      </c>
    </row>
    <row r="1024" spans="1:17" x14ac:dyDescent="0.3">
      <c r="A1024">
        <v>2040</v>
      </c>
      <c r="D1024" t="s">
        <v>39</v>
      </c>
      <c r="E1024" t="s">
        <v>29</v>
      </c>
      <c r="F1024" t="s">
        <v>45</v>
      </c>
      <c r="G1024" t="s">
        <v>367</v>
      </c>
      <c r="H1024" t="s">
        <v>373</v>
      </c>
      <c r="I1024">
        <v>4.2613890000000003</v>
      </c>
      <c r="J1024">
        <v>15.789444</v>
      </c>
      <c r="K1024" t="s">
        <v>23</v>
      </c>
      <c r="L1024">
        <v>14</v>
      </c>
      <c r="M1024">
        <v>10</v>
      </c>
      <c r="N1024">
        <v>24</v>
      </c>
      <c r="O1024" t="s">
        <v>40</v>
      </c>
      <c r="P1024">
        <v>44447</v>
      </c>
      <c r="Q1024">
        <v>17334.86</v>
      </c>
    </row>
    <row r="1025" spans="1:17" x14ac:dyDescent="0.3">
      <c r="A1025">
        <v>2041</v>
      </c>
      <c r="D1025" t="s">
        <v>39</v>
      </c>
      <c r="E1025" t="s">
        <v>29</v>
      </c>
      <c r="F1025" t="s">
        <v>45</v>
      </c>
      <c r="G1025" t="s">
        <v>367</v>
      </c>
      <c r="H1025" t="s">
        <v>373</v>
      </c>
      <c r="I1025">
        <v>4.2613890000000003</v>
      </c>
      <c r="J1025">
        <v>15.789444</v>
      </c>
      <c r="K1025" t="s">
        <v>23</v>
      </c>
      <c r="L1025">
        <v>15</v>
      </c>
      <c r="M1025">
        <v>13</v>
      </c>
      <c r="N1025">
        <v>28</v>
      </c>
      <c r="O1025" t="s">
        <v>51</v>
      </c>
      <c r="P1025">
        <v>45705</v>
      </c>
      <c r="Q1025">
        <v>17885.2</v>
      </c>
    </row>
    <row r="1026" spans="1:17" x14ac:dyDescent="0.3">
      <c r="A1026">
        <v>2042</v>
      </c>
      <c r="D1026" t="s">
        <v>28</v>
      </c>
      <c r="E1026" t="s">
        <v>29</v>
      </c>
      <c r="F1026" t="s">
        <v>45</v>
      </c>
      <c r="G1026" t="s">
        <v>367</v>
      </c>
      <c r="H1026" t="s">
        <v>373</v>
      </c>
      <c r="I1026">
        <v>4.2613890000000003</v>
      </c>
      <c r="J1026">
        <v>15.789444</v>
      </c>
      <c r="K1026" t="s">
        <v>23</v>
      </c>
      <c r="L1026">
        <v>1400</v>
      </c>
      <c r="M1026">
        <v>1200</v>
      </c>
      <c r="N1026">
        <v>2600</v>
      </c>
      <c r="O1026" t="s">
        <v>35</v>
      </c>
      <c r="P1026">
        <v>45222</v>
      </c>
      <c r="Q1026">
        <v>17637.14</v>
      </c>
    </row>
    <row r="1027" spans="1:17" x14ac:dyDescent="0.3">
      <c r="A1027">
        <v>2043</v>
      </c>
      <c r="D1027" t="s">
        <v>28</v>
      </c>
      <c r="E1027" t="s">
        <v>29</v>
      </c>
      <c r="F1027" t="s">
        <v>45</v>
      </c>
      <c r="G1027" t="s">
        <v>367</v>
      </c>
      <c r="H1027" t="s">
        <v>380</v>
      </c>
      <c r="I1027">
        <v>7.2466090000000003</v>
      </c>
      <c r="J1027">
        <v>16.434698000000001</v>
      </c>
      <c r="K1027" t="s">
        <v>23</v>
      </c>
      <c r="L1027">
        <v>0</v>
      </c>
      <c r="M1027">
        <v>150</v>
      </c>
      <c r="N1027">
        <v>150</v>
      </c>
      <c r="O1027" t="s">
        <v>24</v>
      </c>
      <c r="P1027">
        <v>32539</v>
      </c>
      <c r="Q1027">
        <v>25423.49</v>
      </c>
    </row>
    <row r="1028" spans="1:17" x14ac:dyDescent="0.3">
      <c r="A1028">
        <v>2044</v>
      </c>
      <c r="D1028" t="s">
        <v>39</v>
      </c>
      <c r="E1028" t="s">
        <v>29</v>
      </c>
      <c r="F1028" t="s">
        <v>45</v>
      </c>
      <c r="G1028" t="s">
        <v>367</v>
      </c>
      <c r="H1028" t="s">
        <v>381</v>
      </c>
      <c r="I1028">
        <v>5.9430230000000002</v>
      </c>
      <c r="J1028">
        <v>15.600201999999999</v>
      </c>
      <c r="K1028" t="s">
        <v>23</v>
      </c>
      <c r="L1028">
        <v>21</v>
      </c>
      <c r="M1028">
        <v>9</v>
      </c>
      <c r="N1028">
        <v>30</v>
      </c>
      <c r="O1028" t="s">
        <v>40</v>
      </c>
      <c r="P1028">
        <v>34736</v>
      </c>
      <c r="Q1028">
        <v>31360.45</v>
      </c>
    </row>
    <row r="1029" spans="1:17" x14ac:dyDescent="0.3">
      <c r="A1029">
        <v>2045</v>
      </c>
      <c r="D1029" t="s">
        <v>28</v>
      </c>
      <c r="E1029" t="s">
        <v>29</v>
      </c>
      <c r="F1029" t="s">
        <v>45</v>
      </c>
      <c r="G1029" t="s">
        <v>367</v>
      </c>
      <c r="H1029" t="s">
        <v>373</v>
      </c>
      <c r="I1029">
        <v>4.2613890000000003</v>
      </c>
      <c r="J1029">
        <v>15.789444</v>
      </c>
      <c r="K1029" t="s">
        <v>23</v>
      </c>
      <c r="L1029">
        <v>350</v>
      </c>
      <c r="M1029">
        <v>300</v>
      </c>
      <c r="N1029">
        <v>650</v>
      </c>
      <c r="O1029" t="s">
        <v>41</v>
      </c>
      <c r="P1029">
        <v>32701</v>
      </c>
      <c r="Q1029">
        <v>12753.75</v>
      </c>
    </row>
    <row r="1030" spans="1:17" x14ac:dyDescent="0.3">
      <c r="A1030">
        <v>2046</v>
      </c>
      <c r="D1030" t="s">
        <v>28</v>
      </c>
      <c r="E1030" t="s">
        <v>29</v>
      </c>
      <c r="F1030" t="s">
        <v>45</v>
      </c>
      <c r="G1030" t="s">
        <v>367</v>
      </c>
      <c r="H1030" t="s">
        <v>373</v>
      </c>
      <c r="I1030">
        <v>4.2613890000000003</v>
      </c>
      <c r="J1030">
        <v>15.789444</v>
      </c>
      <c r="K1030" t="s">
        <v>23</v>
      </c>
      <c r="L1030">
        <v>0</v>
      </c>
      <c r="M1030">
        <v>500</v>
      </c>
      <c r="N1030">
        <v>500</v>
      </c>
      <c r="O1030" t="s">
        <v>35</v>
      </c>
      <c r="P1030">
        <v>45646</v>
      </c>
      <c r="Q1030">
        <v>36438.46</v>
      </c>
    </row>
    <row r="1031" spans="1:17" x14ac:dyDescent="0.3">
      <c r="A1031">
        <v>2047</v>
      </c>
      <c r="D1031" t="s">
        <v>28</v>
      </c>
      <c r="E1031" t="s">
        <v>29</v>
      </c>
      <c r="F1031" t="s">
        <v>45</v>
      </c>
      <c r="G1031" t="s">
        <v>367</v>
      </c>
      <c r="H1031" t="s">
        <v>369</v>
      </c>
      <c r="I1031">
        <v>6.53477</v>
      </c>
      <c r="J1031">
        <v>21.994738999999999</v>
      </c>
      <c r="K1031" t="s">
        <v>23</v>
      </c>
      <c r="L1031">
        <v>21661</v>
      </c>
      <c r="M1031">
        <v>21661</v>
      </c>
      <c r="N1031">
        <v>43322</v>
      </c>
      <c r="O1031" t="s">
        <v>24</v>
      </c>
      <c r="P1031">
        <v>43748</v>
      </c>
      <c r="Q1031">
        <v>17062.259999999998</v>
      </c>
    </row>
    <row r="1032" spans="1:17" x14ac:dyDescent="0.3">
      <c r="A1032">
        <v>2048</v>
      </c>
      <c r="D1032" t="s">
        <v>39</v>
      </c>
      <c r="E1032" t="s">
        <v>29</v>
      </c>
      <c r="F1032" t="s">
        <v>45</v>
      </c>
      <c r="G1032" t="s">
        <v>367</v>
      </c>
      <c r="H1032" t="s">
        <v>369</v>
      </c>
      <c r="I1032">
        <v>6.53477</v>
      </c>
      <c r="J1032">
        <v>21.994738999999999</v>
      </c>
      <c r="K1032" t="s">
        <v>23</v>
      </c>
      <c r="L1032">
        <v>39490</v>
      </c>
      <c r="M1032">
        <v>39490</v>
      </c>
      <c r="N1032">
        <v>78980</v>
      </c>
      <c r="O1032" t="s">
        <v>24</v>
      </c>
      <c r="P1032">
        <v>44735</v>
      </c>
      <c r="Q1032">
        <v>35755.43</v>
      </c>
    </row>
    <row r="1033" spans="1:17" x14ac:dyDescent="0.3">
      <c r="A1033">
        <v>2050</v>
      </c>
      <c r="D1033" t="s">
        <v>28</v>
      </c>
      <c r="E1033" t="s">
        <v>29</v>
      </c>
      <c r="F1033" t="s">
        <v>45</v>
      </c>
      <c r="G1033" t="s">
        <v>367</v>
      </c>
      <c r="H1033" t="s">
        <v>372</v>
      </c>
      <c r="I1033">
        <v>6.9960370000000003</v>
      </c>
      <c r="J1033">
        <v>19.185032</v>
      </c>
      <c r="K1033" t="s">
        <v>23</v>
      </c>
      <c r="L1033">
        <v>23</v>
      </c>
      <c r="M1033">
        <v>5</v>
      </c>
      <c r="N1033">
        <v>28</v>
      </c>
      <c r="O1033" t="s">
        <v>51</v>
      </c>
      <c r="P1033">
        <v>45252</v>
      </c>
      <c r="Q1033">
        <v>17569.86</v>
      </c>
    </row>
    <row r="1034" spans="1:17" x14ac:dyDescent="0.3">
      <c r="A1034">
        <v>2051</v>
      </c>
      <c r="D1034" t="s">
        <v>28</v>
      </c>
      <c r="E1034" t="s">
        <v>29</v>
      </c>
      <c r="F1034" t="s">
        <v>45</v>
      </c>
      <c r="G1034" t="s">
        <v>367</v>
      </c>
      <c r="H1034" t="s">
        <v>370</v>
      </c>
      <c r="I1034">
        <v>4.3946740000000002</v>
      </c>
      <c r="J1034">
        <v>18.55819</v>
      </c>
      <c r="K1034" t="s">
        <v>23</v>
      </c>
      <c r="L1034">
        <v>5247</v>
      </c>
      <c r="M1034">
        <v>5248</v>
      </c>
      <c r="N1034">
        <v>10495</v>
      </c>
      <c r="O1034" t="s">
        <v>24</v>
      </c>
      <c r="P1034">
        <v>49332</v>
      </c>
      <c r="Q1034">
        <v>19240.13</v>
      </c>
    </row>
    <row r="1035" spans="1:17" x14ac:dyDescent="0.3">
      <c r="A1035">
        <v>2052</v>
      </c>
      <c r="D1035" t="s">
        <v>28</v>
      </c>
      <c r="E1035" t="s">
        <v>29</v>
      </c>
      <c r="F1035" t="s">
        <v>45</v>
      </c>
      <c r="G1035" t="s">
        <v>367</v>
      </c>
      <c r="H1035" t="s">
        <v>368</v>
      </c>
      <c r="I1035">
        <v>5.7652780000000003</v>
      </c>
      <c r="J1035">
        <v>20.674167000000001</v>
      </c>
      <c r="K1035" t="s">
        <v>23</v>
      </c>
      <c r="L1035">
        <v>27500</v>
      </c>
      <c r="M1035">
        <v>27500</v>
      </c>
      <c r="N1035">
        <v>55000</v>
      </c>
      <c r="O1035" t="s">
        <v>24</v>
      </c>
      <c r="P1035">
        <v>40199</v>
      </c>
      <c r="Q1035">
        <v>15678.38</v>
      </c>
    </row>
    <row r="1036" spans="1:17" x14ac:dyDescent="0.3">
      <c r="A1036">
        <v>2053</v>
      </c>
      <c r="D1036" t="s">
        <v>28</v>
      </c>
      <c r="E1036" t="s">
        <v>29</v>
      </c>
      <c r="F1036" t="s">
        <v>45</v>
      </c>
      <c r="G1036" t="s">
        <v>367</v>
      </c>
      <c r="H1036" t="s">
        <v>374</v>
      </c>
      <c r="I1036">
        <v>8.4091670000000001</v>
      </c>
      <c r="J1036">
        <v>20.653055999999999</v>
      </c>
      <c r="K1036" t="s">
        <v>23</v>
      </c>
      <c r="L1036">
        <v>45883</v>
      </c>
      <c r="M1036">
        <v>45884</v>
      </c>
      <c r="N1036">
        <v>91767</v>
      </c>
      <c r="O1036" t="s">
        <v>51</v>
      </c>
      <c r="P1036">
        <v>23325</v>
      </c>
      <c r="Q1036">
        <v>9877.2999999999993</v>
      </c>
    </row>
    <row r="1037" spans="1:17" x14ac:dyDescent="0.3">
      <c r="A1037">
        <v>2054</v>
      </c>
      <c r="B1037">
        <v>213</v>
      </c>
      <c r="C1037" t="s">
        <v>25</v>
      </c>
      <c r="D1037" t="s">
        <v>28</v>
      </c>
      <c r="E1037" t="s">
        <v>29</v>
      </c>
      <c r="F1037" t="s">
        <v>45</v>
      </c>
      <c r="G1037" t="s">
        <v>367</v>
      </c>
      <c r="H1037" t="s">
        <v>374</v>
      </c>
      <c r="I1037">
        <v>8.4091670000000001</v>
      </c>
      <c r="J1037">
        <v>20.653055999999999</v>
      </c>
      <c r="K1037" t="s">
        <v>23</v>
      </c>
      <c r="L1037">
        <v>6</v>
      </c>
      <c r="M1037">
        <v>7</v>
      </c>
      <c r="N1037">
        <v>13</v>
      </c>
      <c r="O1037" t="s">
        <v>24</v>
      </c>
      <c r="P1037">
        <v>26694</v>
      </c>
      <c r="Q1037">
        <v>26694</v>
      </c>
    </row>
    <row r="1038" spans="1:17" x14ac:dyDescent="0.3">
      <c r="A1038">
        <v>2056</v>
      </c>
      <c r="D1038" t="s">
        <v>18</v>
      </c>
      <c r="E1038" t="s">
        <v>19</v>
      </c>
      <c r="F1038" t="s">
        <v>20</v>
      </c>
      <c r="G1038" t="s">
        <v>21</v>
      </c>
      <c r="H1038" t="s">
        <v>244</v>
      </c>
      <c r="I1038">
        <v>16.266100999999999</v>
      </c>
      <c r="J1038">
        <v>-4.8572999999999998E-2</v>
      </c>
      <c r="K1038" t="s">
        <v>23</v>
      </c>
      <c r="L1038">
        <v>30517</v>
      </c>
      <c r="M1038">
        <v>31763</v>
      </c>
      <c r="N1038">
        <v>62280</v>
      </c>
      <c r="O1038" t="s">
        <v>24</v>
      </c>
      <c r="P1038">
        <v>39297.64</v>
      </c>
      <c r="Q1038">
        <v>39297.64</v>
      </c>
    </row>
    <row r="1039" spans="1:17" x14ac:dyDescent="0.3">
      <c r="A1039">
        <v>2057</v>
      </c>
      <c r="D1039" t="s">
        <v>28</v>
      </c>
      <c r="E1039" t="s">
        <v>29</v>
      </c>
      <c r="F1039" t="s">
        <v>45</v>
      </c>
      <c r="G1039" t="s">
        <v>21</v>
      </c>
      <c r="H1039" t="s">
        <v>244</v>
      </c>
      <c r="I1039">
        <v>15.520892999999999</v>
      </c>
      <c r="J1039">
        <v>-0.155225</v>
      </c>
      <c r="K1039" t="s">
        <v>23</v>
      </c>
      <c r="L1039">
        <v>2016</v>
      </c>
      <c r="M1039">
        <v>2184</v>
      </c>
      <c r="N1039">
        <v>4200</v>
      </c>
      <c r="O1039" t="s">
        <v>24</v>
      </c>
      <c r="P1039">
        <v>43513.07</v>
      </c>
      <c r="Q1039">
        <v>43513.07</v>
      </c>
    </row>
    <row r="1040" spans="1:17" x14ac:dyDescent="0.3">
      <c r="A1040">
        <v>2058</v>
      </c>
      <c r="D1040" t="s">
        <v>28</v>
      </c>
      <c r="E1040" t="s">
        <v>29</v>
      </c>
      <c r="F1040" t="s">
        <v>45</v>
      </c>
      <c r="G1040" t="s">
        <v>155</v>
      </c>
      <c r="H1040" t="s">
        <v>158</v>
      </c>
      <c r="I1040">
        <v>1.5744899999999999</v>
      </c>
      <c r="J1040">
        <v>30.239149999999999</v>
      </c>
      <c r="K1040" t="s">
        <v>37</v>
      </c>
      <c r="L1040">
        <v>70</v>
      </c>
      <c r="M1040">
        <v>30</v>
      </c>
      <c r="N1040">
        <v>100</v>
      </c>
      <c r="O1040" t="s">
        <v>41</v>
      </c>
      <c r="P1040">
        <v>49996.5</v>
      </c>
      <c r="Q1040">
        <v>39997.199999999997</v>
      </c>
    </row>
    <row r="1041" spans="1:17" x14ac:dyDescent="0.3">
      <c r="A1041">
        <v>2059</v>
      </c>
      <c r="D1041" t="s">
        <v>33</v>
      </c>
      <c r="E1041" t="s">
        <v>29</v>
      </c>
      <c r="F1041" t="s">
        <v>45</v>
      </c>
      <c r="G1041" t="s">
        <v>155</v>
      </c>
      <c r="H1041" t="s">
        <v>167</v>
      </c>
      <c r="I1041">
        <v>-1.6882539999999999</v>
      </c>
      <c r="J1041">
        <v>29.237154</v>
      </c>
      <c r="K1041" t="s">
        <v>37</v>
      </c>
      <c r="L1041">
        <v>10000</v>
      </c>
      <c r="M1041">
        <v>10000</v>
      </c>
      <c r="N1041">
        <v>20000</v>
      </c>
      <c r="O1041" t="s">
        <v>41</v>
      </c>
      <c r="P1041">
        <v>45700</v>
      </c>
      <c r="Q1041">
        <v>42115</v>
      </c>
    </row>
    <row r="1042" spans="1:17" x14ac:dyDescent="0.3">
      <c r="A1042">
        <v>2060</v>
      </c>
      <c r="D1042" t="s">
        <v>28</v>
      </c>
      <c r="E1042" t="s">
        <v>29</v>
      </c>
      <c r="F1042" t="s">
        <v>45</v>
      </c>
      <c r="G1042" t="s">
        <v>155</v>
      </c>
      <c r="H1042" t="s">
        <v>159</v>
      </c>
      <c r="I1042">
        <v>0.49366599999999999</v>
      </c>
      <c r="J1042">
        <v>29.471969999999999</v>
      </c>
      <c r="K1042" t="s">
        <v>23</v>
      </c>
      <c r="L1042">
        <v>15</v>
      </c>
      <c r="M1042">
        <v>15</v>
      </c>
      <c r="N1042">
        <v>30</v>
      </c>
      <c r="O1042" t="s">
        <v>41</v>
      </c>
      <c r="P1042">
        <v>49373</v>
      </c>
      <c r="Q1042">
        <v>39498.239999999998</v>
      </c>
    </row>
    <row r="1043" spans="1:17" x14ac:dyDescent="0.3">
      <c r="A1043">
        <v>2061</v>
      </c>
      <c r="D1043" t="s">
        <v>28</v>
      </c>
      <c r="E1043" t="s">
        <v>29</v>
      </c>
      <c r="F1043" t="s">
        <v>45</v>
      </c>
      <c r="G1043" t="s">
        <v>155</v>
      </c>
      <c r="H1043" t="s">
        <v>159</v>
      </c>
      <c r="I1043">
        <v>0.49366599999999999</v>
      </c>
      <c r="J1043">
        <v>29.471969999999999</v>
      </c>
      <c r="K1043" t="s">
        <v>23</v>
      </c>
      <c r="L1043">
        <v>15</v>
      </c>
      <c r="M1043">
        <v>15</v>
      </c>
      <c r="N1043">
        <v>30</v>
      </c>
      <c r="O1043" t="s">
        <v>41</v>
      </c>
      <c r="P1043">
        <v>49834</v>
      </c>
      <c r="Q1043">
        <v>39607.839999999997</v>
      </c>
    </row>
    <row r="1044" spans="1:17" x14ac:dyDescent="0.3">
      <c r="A1044">
        <v>2062</v>
      </c>
      <c r="D1044" t="s">
        <v>28</v>
      </c>
      <c r="E1044" t="s">
        <v>29</v>
      </c>
      <c r="F1044" t="s">
        <v>45</v>
      </c>
      <c r="G1044" t="s">
        <v>155</v>
      </c>
      <c r="H1044" t="s">
        <v>159</v>
      </c>
      <c r="I1044">
        <v>0.49366599999999999</v>
      </c>
      <c r="J1044">
        <v>29.471969999999999</v>
      </c>
      <c r="K1044" t="s">
        <v>23</v>
      </c>
      <c r="L1044">
        <v>25</v>
      </c>
      <c r="M1044">
        <v>25</v>
      </c>
      <c r="N1044">
        <v>50</v>
      </c>
      <c r="O1044" t="s">
        <v>41</v>
      </c>
      <c r="P1044">
        <v>49575</v>
      </c>
      <c r="Q1044">
        <v>39660.32</v>
      </c>
    </row>
    <row r="1045" spans="1:17" x14ac:dyDescent="0.3">
      <c r="A1045">
        <v>2063</v>
      </c>
      <c r="D1045" t="s">
        <v>28</v>
      </c>
      <c r="E1045" t="s">
        <v>29</v>
      </c>
      <c r="F1045" t="s">
        <v>45</v>
      </c>
      <c r="G1045" t="s">
        <v>155</v>
      </c>
      <c r="H1045" t="s">
        <v>159</v>
      </c>
      <c r="I1045">
        <v>0.49366599999999999</v>
      </c>
      <c r="J1045">
        <v>29.471969999999999</v>
      </c>
      <c r="K1045" t="s">
        <v>23</v>
      </c>
      <c r="L1045">
        <v>26750</v>
      </c>
      <c r="M1045">
        <v>26750</v>
      </c>
      <c r="N1045">
        <v>53500</v>
      </c>
      <c r="O1045" t="s">
        <v>41</v>
      </c>
      <c r="P1045">
        <v>44330</v>
      </c>
      <c r="Q1045">
        <v>35464</v>
      </c>
    </row>
    <row r="1046" spans="1:17" x14ac:dyDescent="0.3">
      <c r="A1046">
        <v>2064</v>
      </c>
      <c r="D1046" t="s">
        <v>28</v>
      </c>
      <c r="E1046" t="s">
        <v>29</v>
      </c>
      <c r="F1046" t="s">
        <v>45</v>
      </c>
      <c r="G1046" t="s">
        <v>155</v>
      </c>
      <c r="H1046" t="s">
        <v>159</v>
      </c>
      <c r="I1046">
        <v>0.49366599999999999</v>
      </c>
      <c r="J1046">
        <v>29.471969999999999</v>
      </c>
      <c r="K1046" t="s">
        <v>23</v>
      </c>
      <c r="L1046">
        <v>34</v>
      </c>
      <c r="M1046">
        <v>22</v>
      </c>
      <c r="N1046">
        <v>56</v>
      </c>
      <c r="O1046" t="s">
        <v>31</v>
      </c>
      <c r="P1046">
        <v>50000</v>
      </c>
      <c r="Q1046">
        <v>50000</v>
      </c>
    </row>
    <row r="1047" spans="1:17" x14ac:dyDescent="0.3">
      <c r="A1047">
        <v>2065</v>
      </c>
      <c r="D1047" t="s">
        <v>28</v>
      </c>
      <c r="E1047" t="s">
        <v>29</v>
      </c>
      <c r="F1047" t="s">
        <v>45</v>
      </c>
      <c r="G1047" t="s">
        <v>155</v>
      </c>
      <c r="H1047" t="s">
        <v>158</v>
      </c>
      <c r="I1047">
        <v>1.5744899999999999</v>
      </c>
      <c r="J1047">
        <v>30.239149999999999</v>
      </c>
      <c r="K1047" t="s">
        <v>37</v>
      </c>
      <c r="L1047">
        <v>30</v>
      </c>
      <c r="M1047">
        <v>20</v>
      </c>
      <c r="N1047">
        <v>50</v>
      </c>
      <c r="O1047" t="s">
        <v>31</v>
      </c>
      <c r="P1047">
        <v>49999</v>
      </c>
      <c r="Q1047">
        <v>39999.040000000001</v>
      </c>
    </row>
    <row r="1048" spans="1:17" x14ac:dyDescent="0.3">
      <c r="A1048">
        <v>2066</v>
      </c>
      <c r="D1048" t="s">
        <v>28</v>
      </c>
      <c r="E1048" t="s">
        <v>29</v>
      </c>
      <c r="F1048" t="s">
        <v>45</v>
      </c>
      <c r="G1048" t="s">
        <v>155</v>
      </c>
      <c r="H1048" t="s">
        <v>158</v>
      </c>
      <c r="I1048">
        <v>1.5744899999999999</v>
      </c>
      <c r="J1048">
        <v>30.239149999999999</v>
      </c>
      <c r="K1048" t="s">
        <v>37</v>
      </c>
      <c r="L1048">
        <v>30</v>
      </c>
      <c r="M1048">
        <v>20</v>
      </c>
      <c r="N1048">
        <v>50</v>
      </c>
      <c r="O1048" t="s">
        <v>31</v>
      </c>
      <c r="P1048">
        <v>49998</v>
      </c>
      <c r="Q1048">
        <v>39999.040000000001</v>
      </c>
    </row>
    <row r="1049" spans="1:17" x14ac:dyDescent="0.3">
      <c r="A1049">
        <v>2067</v>
      </c>
      <c r="D1049" t="s">
        <v>28</v>
      </c>
      <c r="E1049" t="s">
        <v>29</v>
      </c>
      <c r="F1049" t="s">
        <v>45</v>
      </c>
      <c r="G1049" t="s">
        <v>155</v>
      </c>
      <c r="H1049" t="s">
        <v>158</v>
      </c>
      <c r="I1049">
        <v>1.5744899999999999</v>
      </c>
      <c r="J1049">
        <v>30.239149999999999</v>
      </c>
      <c r="K1049" t="s">
        <v>37</v>
      </c>
      <c r="L1049">
        <v>100</v>
      </c>
      <c r="M1049">
        <v>100</v>
      </c>
      <c r="N1049">
        <v>200</v>
      </c>
      <c r="O1049" t="s">
        <v>41</v>
      </c>
      <c r="P1049">
        <v>49322</v>
      </c>
      <c r="Q1049">
        <v>19325.54</v>
      </c>
    </row>
    <row r="1050" spans="1:17" x14ac:dyDescent="0.3">
      <c r="A1050">
        <v>2068</v>
      </c>
      <c r="B1050">
        <v>101</v>
      </c>
      <c r="C1050" t="s">
        <v>17</v>
      </c>
      <c r="D1050" t="s">
        <v>18</v>
      </c>
      <c r="E1050" t="s">
        <v>29</v>
      </c>
      <c r="F1050" t="s">
        <v>45</v>
      </c>
      <c r="G1050" t="s">
        <v>43</v>
      </c>
      <c r="H1050" t="s">
        <v>58</v>
      </c>
      <c r="I1050">
        <v>33.317906999999998</v>
      </c>
      <c r="J1050">
        <v>35.602925999999997</v>
      </c>
      <c r="K1050" t="s">
        <v>23</v>
      </c>
      <c r="L1050">
        <v>0</v>
      </c>
      <c r="M1050">
        <v>10</v>
      </c>
      <c r="N1050">
        <v>10</v>
      </c>
      <c r="O1050" t="s">
        <v>26</v>
      </c>
      <c r="P1050">
        <v>1715</v>
      </c>
      <c r="Q1050">
        <v>1715</v>
      </c>
    </row>
    <row r="1051" spans="1:17" x14ac:dyDescent="0.3">
      <c r="A1051">
        <v>2070</v>
      </c>
      <c r="B1051">
        <v>112</v>
      </c>
      <c r="C1051" t="s">
        <v>17</v>
      </c>
      <c r="D1051" t="s">
        <v>28</v>
      </c>
      <c r="E1051" t="s">
        <v>29</v>
      </c>
      <c r="F1051" t="s">
        <v>45</v>
      </c>
      <c r="G1051" t="s">
        <v>142</v>
      </c>
      <c r="H1051" t="s">
        <v>153</v>
      </c>
      <c r="I1051">
        <v>7.3331</v>
      </c>
      <c r="J1051">
        <v>31.415800000000001</v>
      </c>
      <c r="K1051" t="s">
        <v>23</v>
      </c>
      <c r="L1051">
        <v>36</v>
      </c>
      <c r="M1051">
        <v>17</v>
      </c>
      <c r="N1051">
        <v>53</v>
      </c>
      <c r="O1051" t="s">
        <v>24</v>
      </c>
      <c r="P1051">
        <v>41297</v>
      </c>
      <c r="Q1051">
        <v>41297</v>
      </c>
    </row>
    <row r="1052" spans="1:17" x14ac:dyDescent="0.3">
      <c r="A1052">
        <v>2071</v>
      </c>
      <c r="D1052" t="s">
        <v>28</v>
      </c>
      <c r="E1052" t="s">
        <v>29</v>
      </c>
      <c r="F1052" t="s">
        <v>45</v>
      </c>
      <c r="G1052" t="s">
        <v>142</v>
      </c>
      <c r="H1052" t="s">
        <v>384</v>
      </c>
      <c r="I1052">
        <v>4.8489100000000001</v>
      </c>
      <c r="J1052">
        <v>31.591774999999998</v>
      </c>
      <c r="K1052" t="s">
        <v>23</v>
      </c>
      <c r="L1052">
        <v>12000</v>
      </c>
      <c r="M1052">
        <v>20000</v>
      </c>
      <c r="N1052">
        <v>32000</v>
      </c>
      <c r="O1052" t="s">
        <v>26</v>
      </c>
      <c r="P1052">
        <v>49713.67</v>
      </c>
      <c r="Q1052">
        <v>39770.94</v>
      </c>
    </row>
    <row r="1053" spans="1:17" x14ac:dyDescent="0.3">
      <c r="A1053">
        <v>2072</v>
      </c>
      <c r="D1053" t="s">
        <v>39</v>
      </c>
      <c r="E1053" t="s">
        <v>29</v>
      </c>
      <c r="F1053" t="s">
        <v>45</v>
      </c>
      <c r="G1053" t="s">
        <v>142</v>
      </c>
      <c r="H1053" t="s">
        <v>152</v>
      </c>
      <c r="I1053">
        <v>5.4792860000000001</v>
      </c>
      <c r="J1053">
        <v>30.326972000000001</v>
      </c>
      <c r="K1053" t="s">
        <v>23</v>
      </c>
      <c r="L1053">
        <v>388</v>
      </c>
      <c r="M1053">
        <v>102</v>
      </c>
      <c r="N1053">
        <v>490</v>
      </c>
      <c r="O1053" t="s">
        <v>32</v>
      </c>
      <c r="P1053">
        <v>50000</v>
      </c>
      <c r="Q1053">
        <v>40000</v>
      </c>
    </row>
    <row r="1054" spans="1:17" x14ac:dyDescent="0.3">
      <c r="A1054">
        <v>2073</v>
      </c>
      <c r="D1054" t="s">
        <v>28</v>
      </c>
      <c r="E1054" t="s">
        <v>29</v>
      </c>
      <c r="F1054" t="s">
        <v>45</v>
      </c>
      <c r="G1054" t="s">
        <v>142</v>
      </c>
      <c r="H1054" t="s">
        <v>152</v>
      </c>
      <c r="I1054">
        <v>4.5798209999999999</v>
      </c>
      <c r="J1054">
        <v>28.386357</v>
      </c>
      <c r="K1054" t="s">
        <v>23</v>
      </c>
      <c r="L1054">
        <v>12</v>
      </c>
      <c r="M1054">
        <v>5</v>
      </c>
      <c r="N1054">
        <v>17</v>
      </c>
      <c r="O1054" t="s">
        <v>31</v>
      </c>
      <c r="P1054">
        <v>49954.83</v>
      </c>
      <c r="Q1054">
        <v>39963.86</v>
      </c>
    </row>
    <row r="1055" spans="1:17" x14ac:dyDescent="0.3">
      <c r="A1055">
        <v>2074</v>
      </c>
      <c r="D1055" t="s">
        <v>39</v>
      </c>
      <c r="E1055" t="s">
        <v>29</v>
      </c>
      <c r="F1055" t="s">
        <v>45</v>
      </c>
      <c r="G1055" t="s">
        <v>142</v>
      </c>
      <c r="H1055" t="s">
        <v>154</v>
      </c>
      <c r="I1055">
        <v>9.2426870000000001</v>
      </c>
      <c r="J1055">
        <v>29.789297999999999</v>
      </c>
      <c r="K1055" t="s">
        <v>23</v>
      </c>
      <c r="L1055">
        <v>25</v>
      </c>
      <c r="M1055">
        <v>11</v>
      </c>
      <c r="N1055">
        <v>36</v>
      </c>
      <c r="O1055" t="s">
        <v>40</v>
      </c>
      <c r="P1055">
        <v>49844.42</v>
      </c>
      <c r="Q1055">
        <v>39875.54</v>
      </c>
    </row>
    <row r="1056" spans="1:17" x14ac:dyDescent="0.3">
      <c r="A1056">
        <v>2075</v>
      </c>
      <c r="D1056" t="s">
        <v>39</v>
      </c>
      <c r="E1056" t="s">
        <v>29</v>
      </c>
      <c r="F1056" t="s">
        <v>45</v>
      </c>
      <c r="G1056" t="s">
        <v>142</v>
      </c>
      <c r="H1056" t="s">
        <v>144</v>
      </c>
      <c r="I1056">
        <v>9.032178</v>
      </c>
      <c r="J1056">
        <v>27.565035999999999</v>
      </c>
      <c r="K1056" t="s">
        <v>23</v>
      </c>
      <c r="L1056">
        <v>15</v>
      </c>
      <c r="M1056">
        <v>5</v>
      </c>
      <c r="N1056">
        <v>20</v>
      </c>
      <c r="O1056" t="s">
        <v>40</v>
      </c>
      <c r="P1056">
        <v>49993.29</v>
      </c>
      <c r="Q1056">
        <v>39994.629999999997</v>
      </c>
    </row>
    <row r="1057" spans="1:17" x14ac:dyDescent="0.3">
      <c r="A1057">
        <v>2076</v>
      </c>
      <c r="D1057" t="s">
        <v>28</v>
      </c>
      <c r="E1057" t="s">
        <v>29</v>
      </c>
      <c r="F1057" t="s">
        <v>45</v>
      </c>
      <c r="G1057" t="s">
        <v>367</v>
      </c>
      <c r="H1057" t="s">
        <v>374</v>
      </c>
      <c r="I1057">
        <v>8.4091670000000001</v>
      </c>
      <c r="J1057">
        <v>20.653055999999999</v>
      </c>
      <c r="K1057" t="s">
        <v>23</v>
      </c>
      <c r="L1057">
        <v>3500</v>
      </c>
      <c r="M1057">
        <v>2500</v>
      </c>
      <c r="N1057">
        <v>6000</v>
      </c>
      <c r="O1057" t="s">
        <v>24</v>
      </c>
      <c r="P1057">
        <v>45695</v>
      </c>
      <c r="Q1057">
        <v>18539.82</v>
      </c>
    </row>
    <row r="1058" spans="1:17" x14ac:dyDescent="0.3">
      <c r="A1058">
        <v>2077</v>
      </c>
      <c r="D1058" t="s">
        <v>28</v>
      </c>
      <c r="E1058" t="s">
        <v>29</v>
      </c>
      <c r="F1058" t="s">
        <v>45</v>
      </c>
      <c r="G1058" t="s">
        <v>367</v>
      </c>
      <c r="H1058" t="s">
        <v>381</v>
      </c>
      <c r="I1058">
        <v>5.9430230000000002</v>
      </c>
      <c r="J1058">
        <v>15.600201999999999</v>
      </c>
      <c r="K1058" t="s">
        <v>23</v>
      </c>
      <c r="L1058">
        <v>5000</v>
      </c>
      <c r="M1058">
        <v>10000</v>
      </c>
      <c r="N1058">
        <v>15000</v>
      </c>
      <c r="O1058" t="s">
        <v>32</v>
      </c>
      <c r="P1058">
        <v>33538</v>
      </c>
      <c r="Q1058">
        <v>13358.72</v>
      </c>
    </row>
    <row r="1059" spans="1:17" x14ac:dyDescent="0.3">
      <c r="A1059">
        <v>2078</v>
      </c>
      <c r="D1059" t="s">
        <v>28</v>
      </c>
      <c r="E1059" t="s">
        <v>29</v>
      </c>
      <c r="F1059" t="s">
        <v>45</v>
      </c>
      <c r="G1059" t="s">
        <v>367</v>
      </c>
      <c r="H1059" t="s">
        <v>381</v>
      </c>
      <c r="I1059">
        <v>5.9430230000000002</v>
      </c>
      <c r="J1059">
        <v>15.600201999999999</v>
      </c>
      <c r="K1059" t="s">
        <v>23</v>
      </c>
      <c r="L1059">
        <v>30000</v>
      </c>
      <c r="M1059">
        <v>30000</v>
      </c>
      <c r="N1059">
        <v>60000</v>
      </c>
      <c r="O1059" t="s">
        <v>51</v>
      </c>
      <c r="P1059">
        <v>42321</v>
      </c>
      <c r="Q1059">
        <v>16857.52</v>
      </c>
    </row>
    <row r="1060" spans="1:17" x14ac:dyDescent="0.3">
      <c r="A1060">
        <v>2079</v>
      </c>
      <c r="D1060" t="s">
        <v>55</v>
      </c>
      <c r="E1060" t="s">
        <v>29</v>
      </c>
      <c r="F1060" t="s">
        <v>45</v>
      </c>
      <c r="G1060" t="s">
        <v>367</v>
      </c>
      <c r="H1060" t="s">
        <v>368</v>
      </c>
      <c r="I1060">
        <v>5.7652780000000003</v>
      </c>
      <c r="J1060">
        <v>15.600201999999999</v>
      </c>
      <c r="K1060" t="s">
        <v>23</v>
      </c>
      <c r="L1060">
        <v>0</v>
      </c>
      <c r="M1060">
        <v>4500</v>
      </c>
      <c r="N1060">
        <v>4500</v>
      </c>
      <c r="O1060" t="s">
        <v>24</v>
      </c>
      <c r="P1060">
        <v>41930</v>
      </c>
      <c r="Q1060">
        <v>16970.22</v>
      </c>
    </row>
    <row r="1061" spans="1:17" x14ac:dyDescent="0.3">
      <c r="A1061">
        <v>2080</v>
      </c>
      <c r="D1061" t="s">
        <v>55</v>
      </c>
      <c r="E1061" t="s">
        <v>29</v>
      </c>
      <c r="F1061" t="s">
        <v>45</v>
      </c>
      <c r="G1061" t="s">
        <v>367</v>
      </c>
      <c r="H1061" t="s">
        <v>381</v>
      </c>
      <c r="I1061">
        <v>5.9430230000000002</v>
      </c>
      <c r="J1061">
        <v>15.600201999999999</v>
      </c>
      <c r="K1061" t="s">
        <v>23</v>
      </c>
      <c r="L1061">
        <v>75698</v>
      </c>
      <c r="M1061">
        <v>91027</v>
      </c>
      <c r="N1061">
        <v>166725</v>
      </c>
      <c r="O1061" t="s">
        <v>24</v>
      </c>
      <c r="P1061">
        <v>44686</v>
      </c>
      <c r="Q1061">
        <v>18130.37</v>
      </c>
    </row>
    <row r="1062" spans="1:17" x14ac:dyDescent="0.3">
      <c r="A1062">
        <v>2081</v>
      </c>
      <c r="B1062">
        <v>174</v>
      </c>
      <c r="C1062" t="s">
        <v>17</v>
      </c>
      <c r="D1062" t="s">
        <v>28</v>
      </c>
      <c r="E1062" t="s">
        <v>29</v>
      </c>
      <c r="F1062" t="s">
        <v>45</v>
      </c>
      <c r="G1062" t="s">
        <v>367</v>
      </c>
      <c r="H1062" t="s">
        <v>374</v>
      </c>
      <c r="I1062">
        <v>8.4091670000000001</v>
      </c>
      <c r="J1062">
        <v>20.653055999999999</v>
      </c>
      <c r="K1062" t="s">
        <v>23</v>
      </c>
      <c r="L1062">
        <v>38515</v>
      </c>
      <c r="M1062">
        <v>38515</v>
      </c>
      <c r="N1062">
        <v>77030</v>
      </c>
      <c r="O1062" t="s">
        <v>51</v>
      </c>
      <c r="P1062">
        <v>25284</v>
      </c>
      <c r="Q1062">
        <v>25284</v>
      </c>
    </row>
    <row r="1063" spans="1:17" x14ac:dyDescent="0.3">
      <c r="A1063">
        <v>2101</v>
      </c>
      <c r="D1063" t="s">
        <v>28</v>
      </c>
      <c r="E1063" t="s">
        <v>29</v>
      </c>
      <c r="F1063" t="s">
        <v>27</v>
      </c>
      <c r="G1063" t="s">
        <v>367</v>
      </c>
      <c r="H1063" t="s">
        <v>369</v>
      </c>
      <c r="I1063">
        <v>6.53477</v>
      </c>
      <c r="J1063">
        <v>21.994738999999999</v>
      </c>
      <c r="L1063">
        <v>12500</v>
      </c>
      <c r="M1063">
        <v>12500</v>
      </c>
      <c r="N1063">
        <v>25000</v>
      </c>
      <c r="O1063" t="s">
        <v>24</v>
      </c>
      <c r="P1063">
        <v>10664</v>
      </c>
      <c r="Q1063">
        <v>10664</v>
      </c>
    </row>
    <row r="1064" spans="1:17" x14ac:dyDescent="0.3">
      <c r="A1064">
        <v>2102</v>
      </c>
      <c r="B1064">
        <v>48</v>
      </c>
      <c r="C1064" t="s">
        <v>48</v>
      </c>
      <c r="D1064" t="s">
        <v>28</v>
      </c>
      <c r="E1064" t="s">
        <v>29</v>
      </c>
      <c r="F1064" t="s">
        <v>45</v>
      </c>
      <c r="G1064" t="s">
        <v>367</v>
      </c>
      <c r="H1064" t="s">
        <v>369</v>
      </c>
      <c r="I1064">
        <v>6.53477</v>
      </c>
      <c r="J1064">
        <v>21.994738999999999</v>
      </c>
      <c r="K1064" t="s">
        <v>23</v>
      </c>
      <c r="L1064">
        <v>18000</v>
      </c>
      <c r="M1064">
        <v>27000</v>
      </c>
      <c r="N1064">
        <v>45000</v>
      </c>
      <c r="O1064" t="s">
        <v>51</v>
      </c>
      <c r="P1064">
        <v>34183.97</v>
      </c>
      <c r="Q1064">
        <v>34183.97</v>
      </c>
    </row>
    <row r="1065" spans="1:17" x14ac:dyDescent="0.3">
      <c r="A1065">
        <v>2103</v>
      </c>
      <c r="D1065" t="s">
        <v>28</v>
      </c>
      <c r="E1065" t="s">
        <v>29</v>
      </c>
      <c r="F1065" t="s">
        <v>45</v>
      </c>
      <c r="G1065" t="s">
        <v>21</v>
      </c>
      <c r="H1065" t="s">
        <v>257</v>
      </c>
      <c r="I1065">
        <v>15.005074</v>
      </c>
      <c r="J1065">
        <v>-2.9559530000000001</v>
      </c>
      <c r="K1065" t="s">
        <v>23</v>
      </c>
      <c r="L1065">
        <v>1156</v>
      </c>
      <c r="M1065">
        <v>1203</v>
      </c>
      <c r="N1065">
        <v>2359</v>
      </c>
      <c r="O1065" t="s">
        <v>24</v>
      </c>
      <c r="P1065">
        <v>44774.66</v>
      </c>
      <c r="Q1065">
        <v>35819.730000000003</v>
      </c>
    </row>
    <row r="1066" spans="1:17" x14ac:dyDescent="0.3">
      <c r="A1066">
        <v>2104</v>
      </c>
      <c r="D1066" t="s">
        <v>97</v>
      </c>
      <c r="E1066" t="s">
        <v>196</v>
      </c>
      <c r="F1066" t="s">
        <v>45</v>
      </c>
      <c r="G1066" t="s">
        <v>21</v>
      </c>
      <c r="H1066" t="s">
        <v>257</v>
      </c>
      <c r="I1066">
        <v>15.006875000000001</v>
      </c>
      <c r="J1066">
        <v>-2.9529649999999998</v>
      </c>
      <c r="K1066" t="s">
        <v>23</v>
      </c>
      <c r="L1066">
        <v>320</v>
      </c>
      <c r="M1066">
        <v>162</v>
      </c>
      <c r="N1066">
        <v>482</v>
      </c>
      <c r="O1066" t="s">
        <v>24</v>
      </c>
      <c r="P1066">
        <v>35856.04</v>
      </c>
      <c r="Q1066">
        <v>28684.83</v>
      </c>
    </row>
    <row r="1067" spans="1:17" x14ac:dyDescent="0.3">
      <c r="A1067">
        <v>2105</v>
      </c>
      <c r="D1067" t="s">
        <v>39</v>
      </c>
      <c r="E1067" t="s">
        <v>29</v>
      </c>
      <c r="F1067" t="s">
        <v>30</v>
      </c>
      <c r="G1067" t="s">
        <v>21</v>
      </c>
      <c r="H1067" t="s">
        <v>244</v>
      </c>
      <c r="I1067">
        <v>16.278813</v>
      </c>
      <c r="J1067">
        <v>-4.1238999999999998E-2</v>
      </c>
      <c r="K1067" t="s">
        <v>23</v>
      </c>
      <c r="L1067">
        <v>212</v>
      </c>
      <c r="M1067">
        <v>3</v>
      </c>
      <c r="N1067">
        <v>215</v>
      </c>
      <c r="O1067" t="s">
        <v>31</v>
      </c>
      <c r="P1067">
        <v>35649.730000000003</v>
      </c>
      <c r="Q1067">
        <v>28519.78</v>
      </c>
    </row>
    <row r="1068" spans="1:17" x14ac:dyDescent="0.3">
      <c r="A1068">
        <v>2106</v>
      </c>
      <c r="D1068" t="s">
        <v>39</v>
      </c>
      <c r="E1068" t="s">
        <v>29</v>
      </c>
      <c r="F1068" t="s">
        <v>30</v>
      </c>
      <c r="G1068" t="s">
        <v>21</v>
      </c>
      <c r="H1068" t="s">
        <v>244</v>
      </c>
      <c r="I1068">
        <v>14.967722</v>
      </c>
      <c r="J1068">
        <v>0.71677800000000003</v>
      </c>
      <c r="K1068" t="s">
        <v>23</v>
      </c>
      <c r="L1068">
        <v>20</v>
      </c>
      <c r="M1068">
        <v>0</v>
      </c>
      <c r="N1068">
        <v>20</v>
      </c>
      <c r="O1068" t="s">
        <v>40</v>
      </c>
      <c r="P1068">
        <v>36648.6</v>
      </c>
      <c r="Q1068">
        <v>29318.880000000001</v>
      </c>
    </row>
    <row r="1069" spans="1:17" x14ac:dyDescent="0.3">
      <c r="A1069">
        <v>2107</v>
      </c>
      <c r="D1069" t="s">
        <v>18</v>
      </c>
      <c r="E1069" t="s">
        <v>29</v>
      </c>
      <c r="F1069" t="s">
        <v>20</v>
      </c>
      <c r="G1069" t="s">
        <v>21</v>
      </c>
      <c r="H1069" t="s">
        <v>251</v>
      </c>
      <c r="I1069">
        <v>19.466740000000001</v>
      </c>
      <c r="J1069">
        <v>0.85265599999999997</v>
      </c>
      <c r="K1069" t="s">
        <v>23</v>
      </c>
      <c r="L1069">
        <v>1000</v>
      </c>
      <c r="M1069">
        <v>1500</v>
      </c>
      <c r="N1069">
        <v>2500</v>
      </c>
      <c r="O1069" t="s">
        <v>24</v>
      </c>
      <c r="P1069">
        <v>23626.04</v>
      </c>
      <c r="Q1069">
        <v>18900.830000000002</v>
      </c>
    </row>
    <row r="1070" spans="1:17" x14ac:dyDescent="0.3">
      <c r="A1070">
        <v>2108</v>
      </c>
      <c r="D1070" t="s">
        <v>28</v>
      </c>
      <c r="E1070" t="s">
        <v>29</v>
      </c>
      <c r="F1070" t="s">
        <v>45</v>
      </c>
      <c r="G1070" t="s">
        <v>21</v>
      </c>
      <c r="H1070" t="s">
        <v>251</v>
      </c>
      <c r="I1070">
        <v>18.618997</v>
      </c>
      <c r="J1070">
        <v>2.5245060000000001</v>
      </c>
      <c r="K1070" t="s">
        <v>23</v>
      </c>
      <c r="L1070">
        <v>105</v>
      </c>
      <c r="M1070">
        <v>70</v>
      </c>
      <c r="N1070">
        <v>175</v>
      </c>
      <c r="O1070" t="s">
        <v>24</v>
      </c>
      <c r="P1070">
        <v>40311.58</v>
      </c>
      <c r="Q1070">
        <v>32249.26</v>
      </c>
    </row>
    <row r="1071" spans="1:17" x14ac:dyDescent="0.3">
      <c r="A1071">
        <v>2109</v>
      </c>
      <c r="D1071" t="s">
        <v>28</v>
      </c>
      <c r="E1071" t="s">
        <v>29</v>
      </c>
      <c r="F1071" t="s">
        <v>45</v>
      </c>
      <c r="G1071" t="s">
        <v>21</v>
      </c>
      <c r="H1071" t="s">
        <v>251</v>
      </c>
      <c r="I1071">
        <v>20.368611000000001</v>
      </c>
      <c r="J1071">
        <v>1.8069440000000001</v>
      </c>
      <c r="K1071" t="s">
        <v>23</v>
      </c>
      <c r="L1071">
        <v>187</v>
      </c>
      <c r="M1071">
        <v>170</v>
      </c>
      <c r="N1071">
        <v>357</v>
      </c>
      <c r="O1071" t="s">
        <v>24</v>
      </c>
      <c r="P1071">
        <v>21217.05</v>
      </c>
      <c r="Q1071">
        <v>16973.64</v>
      </c>
    </row>
    <row r="1072" spans="1:17" x14ac:dyDescent="0.3">
      <c r="A1072">
        <v>2110</v>
      </c>
      <c r="D1072" t="s">
        <v>28</v>
      </c>
      <c r="E1072" t="s">
        <v>29</v>
      </c>
      <c r="F1072" t="s">
        <v>20</v>
      </c>
      <c r="G1072" t="s">
        <v>21</v>
      </c>
      <c r="H1072" t="s">
        <v>251</v>
      </c>
      <c r="I1072">
        <v>18.438746999999999</v>
      </c>
      <c r="J1072">
        <v>1.392736</v>
      </c>
      <c r="K1072" t="s">
        <v>23</v>
      </c>
      <c r="L1072">
        <v>405</v>
      </c>
      <c r="M1072">
        <v>0</v>
      </c>
      <c r="N1072">
        <v>405</v>
      </c>
      <c r="O1072" t="s">
        <v>40</v>
      </c>
      <c r="P1072">
        <v>34081.230000000003</v>
      </c>
      <c r="Q1072">
        <v>27264.99</v>
      </c>
    </row>
    <row r="1073" spans="1:17" x14ac:dyDescent="0.3">
      <c r="A1073">
        <v>2111</v>
      </c>
      <c r="D1073" t="s">
        <v>28</v>
      </c>
      <c r="E1073" t="s">
        <v>29</v>
      </c>
      <c r="F1073" t="s">
        <v>45</v>
      </c>
      <c r="G1073" t="s">
        <v>21</v>
      </c>
      <c r="H1073" t="s">
        <v>251</v>
      </c>
      <c r="I1073">
        <v>17.89368</v>
      </c>
      <c r="J1073">
        <v>3.1313900000000001</v>
      </c>
      <c r="K1073" t="s">
        <v>23</v>
      </c>
      <c r="L1073">
        <v>600</v>
      </c>
      <c r="M1073">
        <v>300</v>
      </c>
      <c r="N1073">
        <v>900</v>
      </c>
      <c r="O1073" t="s">
        <v>24</v>
      </c>
      <c r="P1073">
        <v>27681.14</v>
      </c>
      <c r="Q1073">
        <v>22144.92</v>
      </c>
    </row>
    <row r="1074" spans="1:17" x14ac:dyDescent="0.3">
      <c r="A1074">
        <v>2112</v>
      </c>
      <c r="D1074" t="s">
        <v>33</v>
      </c>
      <c r="E1074" t="s">
        <v>29</v>
      </c>
      <c r="F1074" t="s">
        <v>20</v>
      </c>
      <c r="G1074" t="s">
        <v>21</v>
      </c>
      <c r="H1074" t="s">
        <v>22</v>
      </c>
      <c r="I1074">
        <v>16.265833000000001</v>
      </c>
      <c r="J1074">
        <v>-3.4044439999999998</v>
      </c>
      <c r="K1074" t="s">
        <v>23</v>
      </c>
      <c r="L1074">
        <v>152</v>
      </c>
      <c r="M1074">
        <v>317</v>
      </c>
      <c r="N1074">
        <v>469</v>
      </c>
      <c r="O1074" t="s">
        <v>24</v>
      </c>
      <c r="P1074">
        <v>47213.82</v>
      </c>
      <c r="Q1074">
        <v>37771.06</v>
      </c>
    </row>
    <row r="1075" spans="1:17" x14ac:dyDescent="0.3">
      <c r="A1075">
        <v>2113</v>
      </c>
      <c r="D1075" t="s">
        <v>28</v>
      </c>
      <c r="E1075" t="s">
        <v>29</v>
      </c>
      <c r="F1075" t="s">
        <v>20</v>
      </c>
      <c r="G1075" t="s">
        <v>21</v>
      </c>
      <c r="H1075" t="s">
        <v>22</v>
      </c>
      <c r="I1075">
        <v>15.487500000000001</v>
      </c>
      <c r="J1075">
        <v>-1.25</v>
      </c>
      <c r="K1075" t="s">
        <v>23</v>
      </c>
      <c r="L1075">
        <v>1000</v>
      </c>
      <c r="M1075">
        <v>1300</v>
      </c>
      <c r="N1075">
        <v>2300</v>
      </c>
      <c r="O1075" t="s">
        <v>24</v>
      </c>
      <c r="P1075">
        <v>46514.080000000002</v>
      </c>
      <c r="Q1075">
        <v>37211.26</v>
      </c>
    </row>
    <row r="1076" spans="1:17" x14ac:dyDescent="0.3">
      <c r="A1076">
        <v>2114</v>
      </c>
      <c r="D1076" t="s">
        <v>28</v>
      </c>
      <c r="E1076" t="s">
        <v>29</v>
      </c>
      <c r="F1076" t="s">
        <v>20</v>
      </c>
      <c r="G1076" t="s">
        <v>21</v>
      </c>
      <c r="H1076" t="s">
        <v>22</v>
      </c>
      <c r="I1076">
        <v>17.647221999999999</v>
      </c>
      <c r="J1076">
        <v>-3.1602779999999999</v>
      </c>
      <c r="K1076" t="s">
        <v>23</v>
      </c>
      <c r="L1076">
        <v>720</v>
      </c>
      <c r="M1076">
        <v>780</v>
      </c>
      <c r="N1076">
        <v>1500</v>
      </c>
      <c r="O1076" t="s">
        <v>24</v>
      </c>
      <c r="P1076">
        <v>51256.13</v>
      </c>
      <c r="Q1076">
        <v>41004.9</v>
      </c>
    </row>
    <row r="1077" spans="1:17" x14ac:dyDescent="0.3">
      <c r="A1077">
        <v>2115</v>
      </c>
      <c r="D1077" t="s">
        <v>97</v>
      </c>
      <c r="E1077" t="s">
        <v>29</v>
      </c>
      <c r="F1077" t="s">
        <v>20</v>
      </c>
      <c r="G1077" t="s">
        <v>21</v>
      </c>
      <c r="H1077" t="s">
        <v>22</v>
      </c>
      <c r="I1077">
        <v>16.361111000000001</v>
      </c>
      <c r="J1077">
        <v>-3.2472219999999998</v>
      </c>
      <c r="K1077" t="s">
        <v>23</v>
      </c>
      <c r="L1077">
        <v>20</v>
      </c>
      <c r="M1077">
        <v>5</v>
      </c>
      <c r="N1077">
        <v>25</v>
      </c>
      <c r="O1077" t="s">
        <v>24</v>
      </c>
      <c r="P1077">
        <v>47974.16</v>
      </c>
      <c r="Q1077">
        <v>38379.33</v>
      </c>
    </row>
    <row r="1078" spans="1:17" x14ac:dyDescent="0.3">
      <c r="A1078">
        <v>2116</v>
      </c>
      <c r="D1078" t="s">
        <v>28</v>
      </c>
      <c r="E1078" t="s">
        <v>29</v>
      </c>
      <c r="F1078" t="s">
        <v>20</v>
      </c>
      <c r="G1078" t="s">
        <v>21</v>
      </c>
      <c r="H1078" t="s">
        <v>22</v>
      </c>
      <c r="I1078">
        <v>20.478611000000001</v>
      </c>
      <c r="J1078">
        <v>-1.2652779999999999</v>
      </c>
      <c r="K1078" t="s">
        <v>23</v>
      </c>
      <c r="L1078">
        <v>720</v>
      </c>
      <c r="M1078">
        <v>780</v>
      </c>
      <c r="N1078">
        <v>1500</v>
      </c>
      <c r="O1078" t="s">
        <v>24</v>
      </c>
      <c r="P1078">
        <v>48398.47</v>
      </c>
      <c r="Q1078">
        <v>38718.78</v>
      </c>
    </row>
    <row r="1079" spans="1:17" x14ac:dyDescent="0.3">
      <c r="A1079">
        <v>2136</v>
      </c>
      <c r="B1079">
        <v>103</v>
      </c>
      <c r="C1079" t="s">
        <v>17</v>
      </c>
      <c r="D1079" t="s">
        <v>28</v>
      </c>
      <c r="E1079" t="s">
        <v>29</v>
      </c>
      <c r="F1079" t="s">
        <v>45</v>
      </c>
      <c r="G1079" t="s">
        <v>142</v>
      </c>
      <c r="H1079" t="s">
        <v>147</v>
      </c>
      <c r="I1079">
        <v>8.1848329999999994</v>
      </c>
      <c r="J1079">
        <v>28.735833</v>
      </c>
      <c r="K1079" t="s">
        <v>23</v>
      </c>
      <c r="L1079">
        <v>2678</v>
      </c>
      <c r="M1079">
        <v>2822</v>
      </c>
      <c r="N1079">
        <v>5500</v>
      </c>
      <c r="O1079" t="s">
        <v>32</v>
      </c>
      <c r="P1079">
        <v>45450</v>
      </c>
      <c r="Q1079">
        <v>45450</v>
      </c>
    </row>
    <row r="1080" spans="1:17" x14ac:dyDescent="0.3">
      <c r="A1080">
        <v>2137</v>
      </c>
      <c r="D1080" t="s">
        <v>39</v>
      </c>
      <c r="E1080" t="s">
        <v>29</v>
      </c>
      <c r="F1080" t="s">
        <v>45</v>
      </c>
      <c r="G1080" t="s">
        <v>142</v>
      </c>
      <c r="H1080" t="s">
        <v>147</v>
      </c>
      <c r="I1080">
        <v>8.704167</v>
      </c>
      <c r="J1080">
        <v>28.419499999999999</v>
      </c>
      <c r="K1080" t="s">
        <v>23</v>
      </c>
      <c r="L1080">
        <v>18</v>
      </c>
      <c r="M1080">
        <v>10</v>
      </c>
      <c r="N1080">
        <v>28</v>
      </c>
      <c r="O1080" t="s">
        <v>150</v>
      </c>
      <c r="P1080">
        <v>49942</v>
      </c>
      <c r="Q1080">
        <v>39954.379999999997</v>
      </c>
    </row>
    <row r="1081" spans="1:17" x14ac:dyDescent="0.3">
      <c r="A1081">
        <v>2138</v>
      </c>
      <c r="D1081" t="s">
        <v>39</v>
      </c>
      <c r="E1081" t="s">
        <v>29</v>
      </c>
      <c r="F1081" t="s">
        <v>45</v>
      </c>
      <c r="G1081" t="s">
        <v>142</v>
      </c>
      <c r="H1081" t="s">
        <v>147</v>
      </c>
      <c r="I1081">
        <v>8.0888460000000002</v>
      </c>
      <c r="J1081">
        <v>28.641044000000001</v>
      </c>
      <c r="K1081" t="s">
        <v>23</v>
      </c>
      <c r="L1081">
        <v>124</v>
      </c>
      <c r="M1081">
        <v>129</v>
      </c>
      <c r="N1081">
        <v>253</v>
      </c>
      <c r="O1081" t="s">
        <v>38</v>
      </c>
      <c r="P1081">
        <v>49832.45</v>
      </c>
      <c r="Q1081">
        <v>39865.96</v>
      </c>
    </row>
    <row r="1082" spans="1:17" x14ac:dyDescent="0.3">
      <c r="A1082">
        <v>2139</v>
      </c>
      <c r="D1082" t="s">
        <v>39</v>
      </c>
      <c r="E1082" t="s">
        <v>29</v>
      </c>
      <c r="F1082" t="s">
        <v>45</v>
      </c>
      <c r="G1082" t="s">
        <v>142</v>
      </c>
      <c r="H1082" t="s">
        <v>144</v>
      </c>
      <c r="I1082">
        <v>9.1075250000000008</v>
      </c>
      <c r="J1082">
        <v>27.22307</v>
      </c>
      <c r="K1082" t="s">
        <v>23</v>
      </c>
      <c r="L1082">
        <v>46</v>
      </c>
      <c r="M1082">
        <v>12</v>
      </c>
      <c r="N1082">
        <v>58</v>
      </c>
      <c r="O1082" t="s">
        <v>150</v>
      </c>
      <c r="P1082">
        <v>4994298</v>
      </c>
      <c r="Q1082">
        <v>39954.379999999997</v>
      </c>
    </row>
    <row r="1083" spans="1:17" x14ac:dyDescent="0.3">
      <c r="A1083">
        <v>2140</v>
      </c>
      <c r="D1083" t="s">
        <v>39</v>
      </c>
      <c r="E1083" t="s">
        <v>29</v>
      </c>
      <c r="F1083" t="s">
        <v>45</v>
      </c>
      <c r="G1083" t="s">
        <v>142</v>
      </c>
      <c r="H1083" t="s">
        <v>144</v>
      </c>
      <c r="I1083">
        <v>9.1331500000000005</v>
      </c>
      <c r="J1083">
        <v>26.980149999999998</v>
      </c>
      <c r="K1083" t="s">
        <v>23</v>
      </c>
      <c r="L1083">
        <v>82</v>
      </c>
      <c r="M1083">
        <v>44</v>
      </c>
      <c r="N1083">
        <v>126</v>
      </c>
      <c r="O1083" t="s">
        <v>40</v>
      </c>
      <c r="P1083">
        <v>499823.69</v>
      </c>
      <c r="Q1083">
        <v>39858.949999999997</v>
      </c>
    </row>
    <row r="1084" spans="1:17" x14ac:dyDescent="0.3">
      <c r="A1084">
        <v>2141</v>
      </c>
      <c r="B1084">
        <v>27</v>
      </c>
      <c r="C1084" t="s">
        <v>48</v>
      </c>
      <c r="D1084" t="s">
        <v>28</v>
      </c>
      <c r="E1084" t="s">
        <v>29</v>
      </c>
      <c r="F1084" t="s">
        <v>45</v>
      </c>
      <c r="G1084" t="s">
        <v>142</v>
      </c>
      <c r="H1084" t="s">
        <v>144</v>
      </c>
      <c r="I1084">
        <v>8.6392779999999991</v>
      </c>
      <c r="J1084">
        <v>27.852872000000001</v>
      </c>
      <c r="K1084" t="s">
        <v>23</v>
      </c>
      <c r="L1084">
        <v>6276</v>
      </c>
      <c r="M1084">
        <v>61981</v>
      </c>
      <c r="N1084">
        <v>68257</v>
      </c>
      <c r="O1084" t="s">
        <v>24</v>
      </c>
      <c r="P1084">
        <v>49992.480000000003</v>
      </c>
      <c r="Q1084">
        <v>49992.480000000003</v>
      </c>
    </row>
    <row r="1085" spans="1:17" x14ac:dyDescent="0.3">
      <c r="A1085">
        <v>2142</v>
      </c>
      <c r="D1085" t="s">
        <v>28</v>
      </c>
      <c r="E1085" t="s">
        <v>29</v>
      </c>
      <c r="F1085" t="s">
        <v>45</v>
      </c>
      <c r="G1085" t="s">
        <v>142</v>
      </c>
      <c r="H1085" t="s">
        <v>145</v>
      </c>
      <c r="I1085">
        <v>6.6079999999999997</v>
      </c>
      <c r="J1085">
        <v>29.32</v>
      </c>
      <c r="K1085" t="s">
        <v>23</v>
      </c>
      <c r="L1085">
        <v>6834</v>
      </c>
      <c r="M1085">
        <v>2341</v>
      </c>
      <c r="N1085">
        <v>9175</v>
      </c>
      <c r="O1085" t="s">
        <v>24</v>
      </c>
      <c r="P1085">
        <v>34641.089999999997</v>
      </c>
      <c r="Q1085">
        <v>27712.87</v>
      </c>
    </row>
    <row r="1086" spans="1:17" x14ac:dyDescent="0.3">
      <c r="A1086">
        <v>2143</v>
      </c>
      <c r="D1086" t="s">
        <v>28</v>
      </c>
      <c r="E1086" t="s">
        <v>29</v>
      </c>
      <c r="F1086" t="s">
        <v>45</v>
      </c>
      <c r="G1086" t="s">
        <v>142</v>
      </c>
      <c r="H1086" t="s">
        <v>145</v>
      </c>
      <c r="I1086">
        <v>6.9886999999999997</v>
      </c>
      <c r="J1086">
        <v>30.0929</v>
      </c>
      <c r="K1086" t="s">
        <v>23</v>
      </c>
      <c r="L1086">
        <v>359</v>
      </c>
      <c r="M1086">
        <v>403</v>
      </c>
      <c r="N1086">
        <v>762</v>
      </c>
      <c r="O1086" t="s">
        <v>150</v>
      </c>
      <c r="P1086">
        <v>49954.49</v>
      </c>
      <c r="Q1086">
        <v>39963.589999999997</v>
      </c>
    </row>
    <row r="1087" spans="1:17" x14ac:dyDescent="0.3">
      <c r="A1087">
        <v>2144</v>
      </c>
      <c r="D1087" t="s">
        <v>39</v>
      </c>
      <c r="E1087" t="s">
        <v>29</v>
      </c>
      <c r="F1087" t="s">
        <v>238</v>
      </c>
      <c r="G1087" t="s">
        <v>142</v>
      </c>
      <c r="H1087" t="s">
        <v>145</v>
      </c>
      <c r="I1087">
        <v>6.09</v>
      </c>
      <c r="J1087">
        <v>29.768999999999998</v>
      </c>
      <c r="K1087" t="s">
        <v>23</v>
      </c>
      <c r="L1087">
        <v>65</v>
      </c>
      <c r="M1087">
        <v>6</v>
      </c>
      <c r="N1087">
        <v>71</v>
      </c>
      <c r="O1087" t="s">
        <v>150</v>
      </c>
      <c r="P1087">
        <v>49883.34</v>
      </c>
      <c r="Q1087">
        <v>39910.67</v>
      </c>
    </row>
    <row r="1088" spans="1:17" x14ac:dyDescent="0.3">
      <c r="A1088">
        <v>2145</v>
      </c>
      <c r="D1088" t="s">
        <v>18</v>
      </c>
      <c r="E1088" t="s">
        <v>29</v>
      </c>
      <c r="F1088" t="s">
        <v>45</v>
      </c>
      <c r="G1088" t="s">
        <v>142</v>
      </c>
      <c r="H1088" t="s">
        <v>151</v>
      </c>
      <c r="I1088">
        <v>3.5997810000000001</v>
      </c>
      <c r="J1088">
        <v>32.056814000000003</v>
      </c>
      <c r="K1088" t="s">
        <v>23</v>
      </c>
      <c r="L1088">
        <v>70</v>
      </c>
      <c r="M1088">
        <v>45</v>
      </c>
      <c r="N1088">
        <v>115</v>
      </c>
      <c r="O1088" t="s">
        <v>24</v>
      </c>
      <c r="P1088">
        <v>49851.85</v>
      </c>
      <c r="Q1088">
        <v>39881.480000000003</v>
      </c>
    </row>
    <row r="1089" spans="1:17" x14ac:dyDescent="0.3">
      <c r="A1089">
        <v>2146</v>
      </c>
      <c r="D1089" t="s">
        <v>55</v>
      </c>
      <c r="E1089" t="s">
        <v>29</v>
      </c>
      <c r="F1089" t="s">
        <v>45</v>
      </c>
      <c r="G1089" t="s">
        <v>142</v>
      </c>
      <c r="H1089" t="s">
        <v>151</v>
      </c>
      <c r="I1089">
        <v>4.7682000000000002</v>
      </c>
      <c r="J1089">
        <v>33.588700000000003</v>
      </c>
      <c r="K1089" t="s">
        <v>23</v>
      </c>
      <c r="L1089">
        <v>392284</v>
      </c>
      <c r="M1089">
        <v>388159</v>
      </c>
      <c r="N1089">
        <v>780443</v>
      </c>
      <c r="O1089" t="s">
        <v>35</v>
      </c>
      <c r="P1089">
        <v>49851.85</v>
      </c>
      <c r="Q1089">
        <v>39881.480000000003</v>
      </c>
    </row>
    <row r="1090" spans="1:17" x14ac:dyDescent="0.3">
      <c r="A1090">
        <v>2147</v>
      </c>
      <c r="D1090" t="s">
        <v>28</v>
      </c>
      <c r="E1090" t="s">
        <v>29</v>
      </c>
      <c r="F1090" t="s">
        <v>45</v>
      </c>
      <c r="G1090" t="s">
        <v>142</v>
      </c>
      <c r="H1090" t="s">
        <v>151</v>
      </c>
      <c r="I1090">
        <v>4.2552000000000003</v>
      </c>
      <c r="J1090">
        <v>32.382599999999996</v>
      </c>
      <c r="K1090" t="s">
        <v>23</v>
      </c>
      <c r="L1090">
        <v>8967</v>
      </c>
      <c r="M1090">
        <v>12601</v>
      </c>
      <c r="N1090">
        <v>21568</v>
      </c>
      <c r="O1090" t="s">
        <v>24</v>
      </c>
      <c r="P1090">
        <v>49681</v>
      </c>
      <c r="Q1090">
        <v>39744.800000000003</v>
      </c>
    </row>
    <row r="1091" spans="1:17" x14ac:dyDescent="0.3">
      <c r="A1091">
        <v>2148</v>
      </c>
      <c r="D1091" t="s">
        <v>28</v>
      </c>
      <c r="E1091" t="s">
        <v>29</v>
      </c>
      <c r="F1091" t="s">
        <v>45</v>
      </c>
      <c r="G1091" t="s">
        <v>142</v>
      </c>
      <c r="H1091" t="s">
        <v>151</v>
      </c>
      <c r="I1091">
        <v>4.4199760000000001</v>
      </c>
      <c r="J1091">
        <v>32.530582000000003</v>
      </c>
      <c r="K1091" t="s">
        <v>23</v>
      </c>
      <c r="L1091">
        <v>70</v>
      </c>
      <c r="M1091">
        <v>65</v>
      </c>
      <c r="N1091">
        <v>135</v>
      </c>
      <c r="O1091" t="s">
        <v>32</v>
      </c>
      <c r="P1091">
        <v>49769.5</v>
      </c>
      <c r="Q1091">
        <v>39815.599999999999</v>
      </c>
    </row>
    <row r="1092" spans="1:17" x14ac:dyDescent="0.3">
      <c r="A1092">
        <v>2149</v>
      </c>
      <c r="B1092">
        <v>186</v>
      </c>
      <c r="C1092" t="s">
        <v>25</v>
      </c>
      <c r="D1092" t="s">
        <v>28</v>
      </c>
      <c r="E1092" t="s">
        <v>29</v>
      </c>
      <c r="F1092" t="s">
        <v>45</v>
      </c>
      <c r="G1092" t="s">
        <v>142</v>
      </c>
      <c r="H1092" t="s">
        <v>152</v>
      </c>
      <c r="I1092">
        <v>4.9061000000000003</v>
      </c>
      <c r="J1092">
        <v>29.457599999999999</v>
      </c>
      <c r="K1092" t="s">
        <v>23</v>
      </c>
      <c r="L1092">
        <v>3000</v>
      </c>
      <c r="M1092">
        <v>5000</v>
      </c>
      <c r="N1092">
        <v>8000</v>
      </c>
      <c r="O1092" t="s">
        <v>32</v>
      </c>
      <c r="P1092">
        <v>49999</v>
      </c>
      <c r="Q1092">
        <v>49999</v>
      </c>
    </row>
    <row r="1093" spans="1:17" x14ac:dyDescent="0.3">
      <c r="A1093">
        <v>2150</v>
      </c>
      <c r="D1093" t="s">
        <v>28</v>
      </c>
      <c r="E1093" t="s">
        <v>29</v>
      </c>
      <c r="F1093" t="s">
        <v>45</v>
      </c>
      <c r="G1093" t="s">
        <v>142</v>
      </c>
      <c r="H1093" t="s">
        <v>152</v>
      </c>
      <c r="I1093">
        <v>5.0532320000000004</v>
      </c>
      <c r="J1093">
        <v>27.497025000000001</v>
      </c>
      <c r="K1093" t="s">
        <v>23</v>
      </c>
      <c r="L1093">
        <v>211</v>
      </c>
      <c r="M1093">
        <v>614</v>
      </c>
      <c r="N1093">
        <v>825</v>
      </c>
      <c r="O1093" t="s">
        <v>150</v>
      </c>
      <c r="P1093">
        <v>49962.5</v>
      </c>
      <c r="Q1093">
        <v>39970.400000000001</v>
      </c>
    </row>
    <row r="1094" spans="1:17" x14ac:dyDescent="0.3">
      <c r="A1094">
        <v>2151</v>
      </c>
      <c r="D1094" t="s">
        <v>39</v>
      </c>
      <c r="E1094" t="s">
        <v>29</v>
      </c>
      <c r="F1094" t="s">
        <v>45</v>
      </c>
      <c r="G1094" t="s">
        <v>142</v>
      </c>
      <c r="H1094" t="s">
        <v>152</v>
      </c>
      <c r="I1094">
        <v>4.3936109999999999</v>
      </c>
      <c r="J1094">
        <v>28.211666999999998</v>
      </c>
      <c r="K1094" t="s">
        <v>23</v>
      </c>
      <c r="L1094">
        <v>12474</v>
      </c>
      <c r="M1094">
        <v>10997</v>
      </c>
      <c r="N1094">
        <v>23471</v>
      </c>
      <c r="O1094" t="s">
        <v>24</v>
      </c>
      <c r="P1094">
        <v>49953.59</v>
      </c>
      <c r="Q1094">
        <v>39962.800000000003</v>
      </c>
    </row>
    <row r="1095" spans="1:17" x14ac:dyDescent="0.3">
      <c r="A1095">
        <v>2152</v>
      </c>
      <c r="D1095" t="s">
        <v>39</v>
      </c>
      <c r="E1095" t="s">
        <v>29</v>
      </c>
      <c r="F1095" t="s">
        <v>45</v>
      </c>
      <c r="G1095" t="s">
        <v>142</v>
      </c>
      <c r="H1095" t="s">
        <v>152</v>
      </c>
      <c r="I1095">
        <v>4.6063879999999999</v>
      </c>
      <c r="J1095">
        <v>28.338332999999999</v>
      </c>
      <c r="K1095" t="s">
        <v>23</v>
      </c>
      <c r="L1095">
        <v>12250</v>
      </c>
      <c r="M1095">
        <v>12750</v>
      </c>
      <c r="N1095">
        <v>25000</v>
      </c>
      <c r="O1095" t="s">
        <v>26</v>
      </c>
      <c r="P1095">
        <v>49993.59</v>
      </c>
      <c r="Q1095">
        <v>39994.870000000003</v>
      </c>
    </row>
    <row r="1096" spans="1:17" x14ac:dyDescent="0.3">
      <c r="A1096">
        <v>2153</v>
      </c>
      <c r="D1096" t="s">
        <v>28</v>
      </c>
      <c r="E1096" t="s">
        <v>29</v>
      </c>
      <c r="F1096" t="s">
        <v>45</v>
      </c>
      <c r="G1096" t="s">
        <v>142</v>
      </c>
      <c r="H1096" t="s">
        <v>154</v>
      </c>
      <c r="I1096">
        <v>9.2913899999999998</v>
      </c>
      <c r="J1096">
        <v>29.789918</v>
      </c>
      <c r="K1096" t="s">
        <v>23</v>
      </c>
      <c r="L1096">
        <v>964</v>
      </c>
      <c r="M1096">
        <v>581</v>
      </c>
      <c r="N1096">
        <v>1545</v>
      </c>
      <c r="O1096" t="s">
        <v>24</v>
      </c>
      <c r="P1096">
        <v>49904.75</v>
      </c>
      <c r="Q1096">
        <v>39923.800000000003</v>
      </c>
    </row>
    <row r="1097" spans="1:17" x14ac:dyDescent="0.3">
      <c r="A1097">
        <v>2154</v>
      </c>
      <c r="D1097" t="s">
        <v>28</v>
      </c>
      <c r="E1097" t="s">
        <v>29</v>
      </c>
      <c r="F1097" t="s">
        <v>45</v>
      </c>
      <c r="G1097" t="s">
        <v>142</v>
      </c>
      <c r="H1097" t="s">
        <v>154</v>
      </c>
      <c r="I1097">
        <v>9.3327500000000008</v>
      </c>
      <c r="J1097">
        <v>29.791207</v>
      </c>
      <c r="K1097" t="s">
        <v>23</v>
      </c>
      <c r="L1097">
        <v>5</v>
      </c>
      <c r="M1097">
        <v>3</v>
      </c>
      <c r="N1097">
        <v>8</v>
      </c>
      <c r="O1097" t="s">
        <v>150</v>
      </c>
      <c r="P1097">
        <v>49982.5</v>
      </c>
      <c r="Q1097">
        <v>39986</v>
      </c>
    </row>
    <row r="1098" spans="1:17" x14ac:dyDescent="0.3">
      <c r="A1098">
        <v>2155</v>
      </c>
      <c r="B1098">
        <v>145</v>
      </c>
      <c r="C1098" t="s">
        <v>17</v>
      </c>
      <c r="D1098" t="s">
        <v>39</v>
      </c>
      <c r="E1098" t="s">
        <v>29</v>
      </c>
      <c r="F1098" t="s">
        <v>45</v>
      </c>
      <c r="G1098" t="s">
        <v>142</v>
      </c>
      <c r="H1098" t="s">
        <v>147</v>
      </c>
      <c r="I1098">
        <v>8.0888460000000002</v>
      </c>
      <c r="J1098">
        <v>28.641044000000001</v>
      </c>
      <c r="K1098" t="s">
        <v>23</v>
      </c>
      <c r="L1098">
        <v>11604</v>
      </c>
      <c r="M1098">
        <v>12224</v>
      </c>
      <c r="N1098">
        <v>23828</v>
      </c>
      <c r="O1098" t="s">
        <v>38</v>
      </c>
      <c r="P1098">
        <v>49961.599999999999</v>
      </c>
      <c r="Q1098">
        <v>49961.599999999999</v>
      </c>
    </row>
    <row r="1099" spans="1:17" x14ac:dyDescent="0.3">
      <c r="A1099">
        <v>2156</v>
      </c>
      <c r="B1099">
        <v>158</v>
      </c>
      <c r="C1099" t="s">
        <v>17</v>
      </c>
      <c r="D1099" t="s">
        <v>28</v>
      </c>
      <c r="E1099" t="s">
        <v>29</v>
      </c>
      <c r="F1099" t="s">
        <v>45</v>
      </c>
      <c r="G1099" t="s">
        <v>142</v>
      </c>
      <c r="H1099" t="s">
        <v>143</v>
      </c>
      <c r="I1099">
        <v>7.6962279999999996</v>
      </c>
      <c r="J1099">
        <v>27.707371999999999</v>
      </c>
      <c r="K1099" t="s">
        <v>23</v>
      </c>
      <c r="L1099">
        <v>10017</v>
      </c>
      <c r="M1099">
        <v>14983</v>
      </c>
      <c r="N1099">
        <v>25000</v>
      </c>
      <c r="O1099" t="s">
        <v>26</v>
      </c>
      <c r="P1099">
        <v>49956</v>
      </c>
      <c r="Q1099">
        <v>49956</v>
      </c>
    </row>
    <row r="1100" spans="1:17" x14ac:dyDescent="0.3">
      <c r="A1100">
        <v>2157</v>
      </c>
      <c r="D1100" t="s">
        <v>39</v>
      </c>
      <c r="E1100" t="s">
        <v>29</v>
      </c>
      <c r="F1100" t="s">
        <v>45</v>
      </c>
      <c r="G1100" t="s">
        <v>142</v>
      </c>
      <c r="H1100" t="s">
        <v>143</v>
      </c>
      <c r="I1100">
        <v>7.7034029999999998</v>
      </c>
      <c r="J1100">
        <v>28.027515000000001</v>
      </c>
      <c r="K1100" t="s">
        <v>23</v>
      </c>
      <c r="L1100">
        <v>22500</v>
      </c>
      <c r="M1100">
        <v>27500</v>
      </c>
      <c r="N1100">
        <v>50000</v>
      </c>
      <c r="O1100" t="s">
        <v>40</v>
      </c>
      <c r="P1100">
        <v>49916.38</v>
      </c>
      <c r="Q1100">
        <v>39933.1</v>
      </c>
    </row>
    <row r="1101" spans="1:17" x14ac:dyDescent="0.3">
      <c r="A1101">
        <v>2158</v>
      </c>
      <c r="D1101" t="s">
        <v>39</v>
      </c>
      <c r="E1101" t="s">
        <v>29</v>
      </c>
      <c r="F1101" t="s">
        <v>45</v>
      </c>
      <c r="G1101" t="s">
        <v>142</v>
      </c>
      <c r="H1101" t="s">
        <v>143</v>
      </c>
      <c r="I1101">
        <v>7.7009720000000002</v>
      </c>
      <c r="J1101">
        <v>27.995667000000001</v>
      </c>
      <c r="K1101" t="s">
        <v>23</v>
      </c>
      <c r="L1101">
        <v>350</v>
      </c>
      <c r="M1101">
        <v>60</v>
      </c>
      <c r="N1101">
        <v>410</v>
      </c>
      <c r="O1101" t="s">
        <v>40</v>
      </c>
      <c r="P1101">
        <v>49983.4</v>
      </c>
      <c r="Q1101">
        <v>39986</v>
      </c>
    </row>
    <row r="1102" spans="1:17" x14ac:dyDescent="0.3">
      <c r="A1102">
        <v>2159</v>
      </c>
      <c r="D1102" t="s">
        <v>39</v>
      </c>
      <c r="E1102" t="s">
        <v>29</v>
      </c>
      <c r="F1102" t="s">
        <v>45</v>
      </c>
      <c r="G1102" t="s">
        <v>142</v>
      </c>
      <c r="H1102" t="s">
        <v>143</v>
      </c>
      <c r="I1102">
        <v>7.6897200000000003</v>
      </c>
      <c r="J1102">
        <v>27.998632000000001</v>
      </c>
      <c r="K1102" t="s">
        <v>23</v>
      </c>
      <c r="L1102">
        <v>570</v>
      </c>
      <c r="M1102">
        <v>30</v>
      </c>
      <c r="N1102">
        <v>600</v>
      </c>
      <c r="O1102" t="s">
        <v>26</v>
      </c>
      <c r="P1102">
        <v>47326</v>
      </c>
      <c r="Q1102">
        <v>37860</v>
      </c>
    </row>
    <row r="1103" spans="1:17" x14ac:dyDescent="0.3">
      <c r="A1103">
        <v>2162</v>
      </c>
      <c r="D1103" t="s">
        <v>28</v>
      </c>
      <c r="E1103" t="s">
        <v>29</v>
      </c>
      <c r="F1103" t="s">
        <v>45</v>
      </c>
      <c r="G1103" t="s">
        <v>142</v>
      </c>
      <c r="H1103" t="s">
        <v>385</v>
      </c>
      <c r="I1103">
        <v>11.74104</v>
      </c>
      <c r="J1103">
        <v>32.814700000000002</v>
      </c>
      <c r="K1103" t="s">
        <v>23</v>
      </c>
      <c r="L1103">
        <v>425</v>
      </c>
      <c r="M1103">
        <v>129</v>
      </c>
      <c r="N1103">
        <v>554</v>
      </c>
      <c r="O1103" t="s">
        <v>32</v>
      </c>
      <c r="P1103">
        <v>49990.65</v>
      </c>
      <c r="Q1103">
        <v>39992.519999999997</v>
      </c>
    </row>
    <row r="1104" spans="1:17" x14ac:dyDescent="0.3">
      <c r="A1104">
        <v>2163</v>
      </c>
      <c r="D1104" t="s">
        <v>28</v>
      </c>
      <c r="E1104" t="s">
        <v>29</v>
      </c>
      <c r="F1104" t="s">
        <v>45</v>
      </c>
      <c r="G1104" t="s">
        <v>142</v>
      </c>
      <c r="H1104" t="s">
        <v>386</v>
      </c>
      <c r="K1104" t="s">
        <v>23</v>
      </c>
      <c r="L1104">
        <v>26787</v>
      </c>
      <c r="M1104">
        <v>22455</v>
      </c>
      <c r="N1104">
        <v>49242</v>
      </c>
      <c r="O1104" t="s">
        <v>35</v>
      </c>
      <c r="P1104">
        <v>49989</v>
      </c>
      <c r="Q1104">
        <v>39991.199999999997</v>
      </c>
    </row>
    <row r="1105" spans="1:17" x14ac:dyDescent="0.3">
      <c r="A1105">
        <v>2171</v>
      </c>
      <c r="B1105">
        <v>71</v>
      </c>
      <c r="C1105" t="s">
        <v>48</v>
      </c>
      <c r="E1105" t="s">
        <v>29</v>
      </c>
      <c r="F1105" t="s">
        <v>45</v>
      </c>
      <c r="G1105" t="s">
        <v>155</v>
      </c>
      <c r="H1105" t="s">
        <v>169</v>
      </c>
      <c r="I1105">
        <v>-5.946021</v>
      </c>
      <c r="J1105">
        <v>29.196717</v>
      </c>
      <c r="K1105" t="s">
        <v>23</v>
      </c>
      <c r="L1105">
        <v>2000</v>
      </c>
      <c r="M1105">
        <v>2000</v>
      </c>
      <c r="N1105">
        <v>4000</v>
      </c>
      <c r="O1105" t="s">
        <v>31</v>
      </c>
      <c r="P1105">
        <v>35851</v>
      </c>
      <c r="Q1105">
        <v>35851</v>
      </c>
    </row>
    <row r="1106" spans="1:17" x14ac:dyDescent="0.3">
      <c r="A1106">
        <v>2172</v>
      </c>
      <c r="D1106" t="s">
        <v>28</v>
      </c>
      <c r="E1106" t="s">
        <v>29</v>
      </c>
      <c r="F1106" t="s">
        <v>45</v>
      </c>
      <c r="G1106" t="s">
        <v>155</v>
      </c>
      <c r="H1106" t="s">
        <v>159</v>
      </c>
      <c r="I1106">
        <v>0.499</v>
      </c>
      <c r="J1106">
        <v>29.4528</v>
      </c>
      <c r="K1106" t="s">
        <v>23</v>
      </c>
      <c r="L1106">
        <v>42</v>
      </c>
      <c r="M1106">
        <v>10</v>
      </c>
      <c r="N1106">
        <v>52</v>
      </c>
      <c r="O1106" t="s">
        <v>31</v>
      </c>
      <c r="P1106">
        <v>50000</v>
      </c>
      <c r="Q1106">
        <v>40000</v>
      </c>
    </row>
    <row r="1107" spans="1:17" x14ac:dyDescent="0.3">
      <c r="A1107">
        <v>2173</v>
      </c>
      <c r="E1107" t="s">
        <v>29</v>
      </c>
      <c r="F1107" t="s">
        <v>45</v>
      </c>
      <c r="G1107" t="s">
        <v>155</v>
      </c>
      <c r="H1107" t="s">
        <v>159</v>
      </c>
      <c r="I1107">
        <v>0.499</v>
      </c>
      <c r="J1107">
        <v>29.4528</v>
      </c>
      <c r="K1107" t="s">
        <v>23</v>
      </c>
      <c r="L1107">
        <v>31168</v>
      </c>
      <c r="M1107">
        <v>46752</v>
      </c>
      <c r="N1107">
        <v>77920</v>
      </c>
      <c r="O1107" t="s">
        <v>41</v>
      </c>
      <c r="P1107">
        <v>12782</v>
      </c>
      <c r="Q1107">
        <v>12782</v>
      </c>
    </row>
    <row r="1108" spans="1:17" x14ac:dyDescent="0.3">
      <c r="A1108">
        <v>2174</v>
      </c>
      <c r="D1108" t="s">
        <v>55</v>
      </c>
      <c r="E1108" t="s">
        <v>29</v>
      </c>
      <c r="F1108" t="s">
        <v>45</v>
      </c>
      <c r="G1108" t="s">
        <v>155</v>
      </c>
      <c r="H1108" t="s">
        <v>387</v>
      </c>
      <c r="I1108">
        <v>0.155</v>
      </c>
      <c r="J1108">
        <v>29.2437</v>
      </c>
      <c r="K1108" t="s">
        <v>23</v>
      </c>
      <c r="L1108">
        <v>600</v>
      </c>
      <c r="M1108">
        <v>5400</v>
      </c>
      <c r="N1108">
        <v>6000</v>
      </c>
      <c r="O1108" t="s">
        <v>24</v>
      </c>
      <c r="P1108">
        <v>43808</v>
      </c>
      <c r="Q1108">
        <v>35046</v>
      </c>
    </row>
    <row r="1109" spans="1:17" x14ac:dyDescent="0.3">
      <c r="A1109">
        <v>2175</v>
      </c>
      <c r="E1109" t="s">
        <v>29</v>
      </c>
      <c r="F1109" t="s">
        <v>45</v>
      </c>
      <c r="G1109" t="s">
        <v>155</v>
      </c>
      <c r="H1109" t="s">
        <v>169</v>
      </c>
      <c r="I1109">
        <v>-5.946021</v>
      </c>
      <c r="J1109">
        <v>29.196717</v>
      </c>
      <c r="K1109" t="s">
        <v>23</v>
      </c>
      <c r="L1109">
        <v>278</v>
      </c>
      <c r="M1109">
        <v>644</v>
      </c>
      <c r="N1109">
        <v>922</v>
      </c>
      <c r="O1109" t="s">
        <v>24</v>
      </c>
      <c r="P1109">
        <v>15093</v>
      </c>
      <c r="Q1109">
        <v>7546.5</v>
      </c>
    </row>
    <row r="1110" spans="1:17" x14ac:dyDescent="0.3">
      <c r="A1110">
        <v>2176</v>
      </c>
      <c r="D1110" t="s">
        <v>28</v>
      </c>
      <c r="E1110" t="s">
        <v>29</v>
      </c>
      <c r="F1110" t="s">
        <v>45</v>
      </c>
      <c r="G1110" t="s">
        <v>155</v>
      </c>
      <c r="H1110" t="s">
        <v>191</v>
      </c>
      <c r="I1110">
        <v>-5.8958300000000001</v>
      </c>
      <c r="J1110">
        <v>22.41778</v>
      </c>
      <c r="K1110" t="s">
        <v>37</v>
      </c>
      <c r="L1110">
        <v>639</v>
      </c>
      <c r="M1110">
        <v>65</v>
      </c>
      <c r="N1110">
        <v>704</v>
      </c>
      <c r="O1110" t="s">
        <v>31</v>
      </c>
      <c r="P1110">
        <v>47059.6</v>
      </c>
      <c r="Q1110">
        <v>47059.6</v>
      </c>
    </row>
    <row r="1111" spans="1:17" x14ac:dyDescent="0.3">
      <c r="A1111">
        <v>2177</v>
      </c>
      <c r="D1111" t="s">
        <v>28</v>
      </c>
      <c r="E1111" t="s">
        <v>29</v>
      </c>
      <c r="F1111" t="s">
        <v>45</v>
      </c>
      <c r="G1111" t="s">
        <v>155</v>
      </c>
      <c r="H1111" t="s">
        <v>183</v>
      </c>
      <c r="I1111">
        <v>-2.5061559999999998</v>
      </c>
      <c r="J1111">
        <v>28.861830000000001</v>
      </c>
      <c r="K1111" t="s">
        <v>37</v>
      </c>
      <c r="L1111">
        <v>2265</v>
      </c>
      <c r="M1111">
        <v>20055</v>
      </c>
      <c r="N1111">
        <v>22320</v>
      </c>
      <c r="O1111" t="s">
        <v>41</v>
      </c>
      <c r="P1111">
        <v>49863</v>
      </c>
      <c r="Q1111">
        <v>49863</v>
      </c>
    </row>
    <row r="1112" spans="1:17" x14ac:dyDescent="0.3">
      <c r="A1112">
        <v>2178</v>
      </c>
      <c r="D1112" t="s">
        <v>28</v>
      </c>
      <c r="E1112" t="s">
        <v>29</v>
      </c>
      <c r="F1112" t="s">
        <v>45</v>
      </c>
      <c r="G1112" t="s">
        <v>155</v>
      </c>
      <c r="H1112" t="s">
        <v>183</v>
      </c>
      <c r="I1112">
        <v>-2.5061559999999998</v>
      </c>
      <c r="J1112">
        <v>28.861830000000001</v>
      </c>
      <c r="K1112" t="s">
        <v>37</v>
      </c>
      <c r="L1112">
        <v>28004</v>
      </c>
      <c r="M1112">
        <v>30002</v>
      </c>
      <c r="N1112">
        <v>58006</v>
      </c>
      <c r="O1112" t="s">
        <v>41</v>
      </c>
      <c r="P1112">
        <v>49494</v>
      </c>
      <c r="Q1112">
        <v>39595</v>
      </c>
    </row>
    <row r="1113" spans="1:17" x14ac:dyDescent="0.3">
      <c r="A1113">
        <v>2179</v>
      </c>
      <c r="E1113" t="s">
        <v>29</v>
      </c>
      <c r="F1113" t="s">
        <v>45</v>
      </c>
      <c r="G1113" t="s">
        <v>155</v>
      </c>
      <c r="H1113" t="s">
        <v>183</v>
      </c>
      <c r="I1113">
        <v>-2.5061559999999998</v>
      </c>
      <c r="J1113">
        <v>28.861830000000001</v>
      </c>
      <c r="K1113" t="s">
        <v>37</v>
      </c>
      <c r="L1113">
        <v>177</v>
      </c>
      <c r="M1113">
        <v>55</v>
      </c>
      <c r="N1113">
        <v>232</v>
      </c>
      <c r="O1113" t="s">
        <v>31</v>
      </c>
      <c r="P1113">
        <v>49927</v>
      </c>
      <c r="Q1113">
        <v>19970</v>
      </c>
    </row>
    <row r="1114" spans="1:17" x14ac:dyDescent="0.3">
      <c r="A1114">
        <v>2185</v>
      </c>
      <c r="B1114">
        <v>122</v>
      </c>
      <c r="C1114" t="s">
        <v>17</v>
      </c>
      <c r="D1114" t="s">
        <v>28</v>
      </c>
      <c r="E1114" t="s">
        <v>29</v>
      </c>
      <c r="F1114" t="s">
        <v>30</v>
      </c>
      <c r="G1114" t="s">
        <v>43</v>
      </c>
      <c r="H1114" t="s">
        <v>388</v>
      </c>
      <c r="I1114">
        <v>35.565502000000002</v>
      </c>
      <c r="J1114">
        <v>33.313149000000003</v>
      </c>
      <c r="K1114" t="s">
        <v>37</v>
      </c>
      <c r="L1114">
        <v>1000</v>
      </c>
      <c r="M1114">
        <v>1000</v>
      </c>
      <c r="N1114">
        <v>2000</v>
      </c>
      <c r="O1114" t="s">
        <v>24</v>
      </c>
      <c r="P1114">
        <v>10695</v>
      </c>
      <c r="Q1114">
        <v>10695</v>
      </c>
    </row>
    <row r="1115" spans="1:17" x14ac:dyDescent="0.3">
      <c r="A1115">
        <v>2193</v>
      </c>
      <c r="B1115">
        <v>28</v>
      </c>
      <c r="C1115" t="s">
        <v>48</v>
      </c>
      <c r="D1115" t="s">
        <v>18</v>
      </c>
      <c r="E1115" t="s">
        <v>34</v>
      </c>
      <c r="F1115" t="s">
        <v>45</v>
      </c>
      <c r="G1115" t="s">
        <v>43</v>
      </c>
      <c r="H1115" t="s">
        <v>121</v>
      </c>
      <c r="I1115">
        <v>33.369570000000003</v>
      </c>
      <c r="J1115">
        <v>35.596218999999998</v>
      </c>
      <c r="K1115" t="s">
        <v>37</v>
      </c>
      <c r="L1115">
        <v>0</v>
      </c>
      <c r="M1115">
        <v>32</v>
      </c>
      <c r="N1115">
        <v>32</v>
      </c>
      <c r="O1115" t="s">
        <v>26</v>
      </c>
      <c r="P1115">
        <v>8550</v>
      </c>
      <c r="Q1115">
        <v>8550</v>
      </c>
    </row>
    <row r="1116" spans="1:17" x14ac:dyDescent="0.3">
      <c r="A1116">
        <v>2194</v>
      </c>
      <c r="B1116">
        <v>85</v>
      </c>
      <c r="C1116" t="s">
        <v>48</v>
      </c>
      <c r="D1116" t="s">
        <v>55</v>
      </c>
      <c r="E1116" t="s">
        <v>29</v>
      </c>
      <c r="F1116" t="s">
        <v>30</v>
      </c>
      <c r="G1116" t="s">
        <v>43</v>
      </c>
      <c r="H1116" t="s">
        <v>389</v>
      </c>
      <c r="I1116">
        <v>35.394339000000002</v>
      </c>
      <c r="J1116">
        <v>33.271276</v>
      </c>
      <c r="K1116" t="s">
        <v>37</v>
      </c>
      <c r="L1116">
        <v>520</v>
      </c>
      <c r="M1116">
        <v>545</v>
      </c>
      <c r="N1116">
        <v>1065</v>
      </c>
      <c r="O1116" t="s">
        <v>24</v>
      </c>
      <c r="P1116">
        <v>22050</v>
      </c>
      <c r="Q1116">
        <v>22050</v>
      </c>
    </row>
    <row r="1117" spans="1:17" x14ac:dyDescent="0.3">
      <c r="A1117">
        <v>2195</v>
      </c>
      <c r="B1117">
        <v>103</v>
      </c>
      <c r="C1117" t="s">
        <v>17</v>
      </c>
      <c r="D1117" t="s">
        <v>55</v>
      </c>
      <c r="E1117" t="s">
        <v>29</v>
      </c>
      <c r="F1117" t="s">
        <v>30</v>
      </c>
      <c r="G1117" t="s">
        <v>43</v>
      </c>
      <c r="H1117" t="s">
        <v>102</v>
      </c>
      <c r="I1117">
        <v>33.231195999999997</v>
      </c>
      <c r="J1117">
        <v>35.514848999999998</v>
      </c>
      <c r="K1117" t="s">
        <v>23</v>
      </c>
      <c r="L1117">
        <v>90</v>
      </c>
      <c r="M1117">
        <v>25</v>
      </c>
      <c r="N1117">
        <v>115</v>
      </c>
      <c r="O1117" t="s">
        <v>24</v>
      </c>
      <c r="P1117">
        <v>9155</v>
      </c>
      <c r="Q1117">
        <v>9155</v>
      </c>
    </row>
    <row r="1118" spans="1:17" x14ac:dyDescent="0.3">
      <c r="A1118">
        <v>2196</v>
      </c>
      <c r="B1118">
        <v>85</v>
      </c>
      <c r="C1118" t="s">
        <v>48</v>
      </c>
      <c r="D1118" t="s">
        <v>18</v>
      </c>
      <c r="E1118" t="s">
        <v>34</v>
      </c>
      <c r="F1118" t="s">
        <v>45</v>
      </c>
      <c r="G1118" t="s">
        <v>43</v>
      </c>
      <c r="H1118" t="s">
        <v>74</v>
      </c>
      <c r="I1118">
        <v>33.206603000000001</v>
      </c>
      <c r="J1118">
        <v>35.51144</v>
      </c>
      <c r="K1118" t="s">
        <v>37</v>
      </c>
      <c r="L1118">
        <v>0</v>
      </c>
      <c r="M1118">
        <v>30</v>
      </c>
      <c r="N1118">
        <v>30</v>
      </c>
      <c r="O1118" t="s">
        <v>26</v>
      </c>
      <c r="P1118">
        <v>9937</v>
      </c>
      <c r="Q1118">
        <v>9937</v>
      </c>
    </row>
    <row r="1119" spans="1:17" x14ac:dyDescent="0.3">
      <c r="A1119">
        <v>2197</v>
      </c>
      <c r="B1119">
        <v>40</v>
      </c>
      <c r="C1119" t="s">
        <v>48</v>
      </c>
      <c r="D1119" t="s">
        <v>55</v>
      </c>
      <c r="E1119" t="s">
        <v>29</v>
      </c>
      <c r="F1119" t="s">
        <v>30</v>
      </c>
      <c r="G1119" t="s">
        <v>43</v>
      </c>
      <c r="H1119" t="s">
        <v>117</v>
      </c>
      <c r="I1119">
        <v>33.293309000000001</v>
      </c>
      <c r="J1119">
        <v>35.500436000000001</v>
      </c>
      <c r="K1119" t="s">
        <v>37</v>
      </c>
      <c r="L1119">
        <v>1500</v>
      </c>
      <c r="M1119">
        <v>1500</v>
      </c>
      <c r="N1119">
        <v>3000</v>
      </c>
      <c r="O1119" t="s">
        <v>24</v>
      </c>
      <c r="P1119">
        <v>8100</v>
      </c>
      <c r="Q1119">
        <v>8100</v>
      </c>
    </row>
    <row r="1120" spans="1:17" x14ac:dyDescent="0.3">
      <c r="A1120">
        <v>2198</v>
      </c>
      <c r="B1120">
        <v>41</v>
      </c>
      <c r="C1120" t="s">
        <v>48</v>
      </c>
      <c r="D1120" t="s">
        <v>18</v>
      </c>
      <c r="E1120" t="s">
        <v>29</v>
      </c>
      <c r="F1120" t="s">
        <v>30</v>
      </c>
      <c r="G1120" t="s">
        <v>43</v>
      </c>
      <c r="H1120" t="s">
        <v>54</v>
      </c>
      <c r="I1120">
        <v>33.264173</v>
      </c>
      <c r="J1120">
        <v>35.211266999999999</v>
      </c>
      <c r="K1120" t="s">
        <v>37</v>
      </c>
      <c r="L1120">
        <v>150000</v>
      </c>
      <c r="M1120">
        <v>150000</v>
      </c>
      <c r="N1120">
        <v>300000</v>
      </c>
      <c r="O1120" t="s">
        <v>51</v>
      </c>
      <c r="P1120">
        <v>22790</v>
      </c>
      <c r="Q1120">
        <v>22790</v>
      </c>
    </row>
    <row r="1121" spans="1:17" x14ac:dyDescent="0.3">
      <c r="A1121">
        <v>2199</v>
      </c>
      <c r="D1121" t="s">
        <v>28</v>
      </c>
      <c r="E1121" t="s">
        <v>34</v>
      </c>
      <c r="F1121" t="s">
        <v>45</v>
      </c>
      <c r="G1121" t="s">
        <v>43</v>
      </c>
      <c r="H1121" t="s">
        <v>54</v>
      </c>
      <c r="I1121">
        <v>33.264173</v>
      </c>
      <c r="J1121">
        <v>35.211266999999999</v>
      </c>
      <c r="K1121" t="s">
        <v>37</v>
      </c>
      <c r="L1121">
        <v>23</v>
      </c>
      <c r="M1121">
        <v>33</v>
      </c>
      <c r="N1121">
        <v>56</v>
      </c>
      <c r="O1121" t="s">
        <v>26</v>
      </c>
      <c r="P1121">
        <v>4374</v>
      </c>
      <c r="Q1121">
        <v>2187</v>
      </c>
    </row>
    <row r="1122" spans="1:17" x14ac:dyDescent="0.3">
      <c r="A1122">
        <v>2200</v>
      </c>
      <c r="B1122">
        <v>18</v>
      </c>
      <c r="C1122" t="s">
        <v>48</v>
      </c>
      <c r="D1122" t="s">
        <v>28</v>
      </c>
      <c r="E1122" t="s">
        <v>29</v>
      </c>
      <c r="F1122" t="s">
        <v>45</v>
      </c>
      <c r="G1122" t="s">
        <v>43</v>
      </c>
      <c r="H1122" t="s">
        <v>54</v>
      </c>
      <c r="I1122">
        <v>33.264173</v>
      </c>
      <c r="J1122">
        <v>35.211266999999999</v>
      </c>
      <c r="K1122" t="s">
        <v>37</v>
      </c>
      <c r="L1122">
        <v>75000</v>
      </c>
      <c r="M1122">
        <v>75000</v>
      </c>
      <c r="N1122">
        <v>150000</v>
      </c>
      <c r="O1122" t="s">
        <v>51</v>
      </c>
      <c r="P1122">
        <v>7875</v>
      </c>
      <c r="Q1122">
        <v>7875</v>
      </c>
    </row>
    <row r="1123" spans="1:17" x14ac:dyDescent="0.3">
      <c r="A1123">
        <v>2201</v>
      </c>
      <c r="D1123" t="s">
        <v>28</v>
      </c>
      <c r="E1123" t="s">
        <v>29</v>
      </c>
      <c r="F1123" t="s">
        <v>45</v>
      </c>
      <c r="G1123" t="s">
        <v>142</v>
      </c>
      <c r="H1123" t="s">
        <v>153</v>
      </c>
      <c r="I1123">
        <v>7.7841389999999997</v>
      </c>
      <c r="J1123">
        <v>33.004638999999997</v>
      </c>
      <c r="K1123" t="s">
        <v>23</v>
      </c>
      <c r="L1123">
        <v>64</v>
      </c>
      <c r="M1123">
        <v>36</v>
      </c>
      <c r="N1123">
        <v>100</v>
      </c>
      <c r="O1123" t="s">
        <v>32</v>
      </c>
      <c r="P1123">
        <v>49907.5</v>
      </c>
      <c r="Q1123">
        <v>39926</v>
      </c>
    </row>
    <row r="1124" spans="1:17" x14ac:dyDescent="0.3">
      <c r="A1124">
        <v>2202</v>
      </c>
      <c r="D1124" t="s">
        <v>39</v>
      </c>
      <c r="E1124" t="s">
        <v>29</v>
      </c>
      <c r="F1124" t="s">
        <v>45</v>
      </c>
      <c r="G1124" t="s">
        <v>142</v>
      </c>
      <c r="H1124" t="s">
        <v>384</v>
      </c>
      <c r="I1124">
        <v>4.8310680000000001</v>
      </c>
      <c r="J1124">
        <v>31.459493999999999</v>
      </c>
      <c r="K1124" t="s">
        <v>23</v>
      </c>
      <c r="L1124">
        <v>105</v>
      </c>
      <c r="M1124">
        <v>45</v>
      </c>
      <c r="N1124">
        <v>150</v>
      </c>
      <c r="O1124" t="s">
        <v>40</v>
      </c>
      <c r="P1124">
        <v>49850</v>
      </c>
      <c r="Q1124">
        <v>39880</v>
      </c>
    </row>
    <row r="1125" spans="1:17" x14ac:dyDescent="0.3">
      <c r="A1125">
        <v>2203</v>
      </c>
      <c r="B1125">
        <v>109</v>
      </c>
      <c r="C1125" t="s">
        <v>17</v>
      </c>
      <c r="D1125" t="s">
        <v>28</v>
      </c>
      <c r="E1125" t="s">
        <v>29</v>
      </c>
      <c r="F1125" t="s">
        <v>129</v>
      </c>
      <c r="G1125" t="s">
        <v>155</v>
      </c>
      <c r="H1125" t="s">
        <v>390</v>
      </c>
      <c r="I1125">
        <v>-2.739849</v>
      </c>
      <c r="J1125">
        <v>29.002417999999999</v>
      </c>
      <c r="K1125" t="s">
        <v>37</v>
      </c>
      <c r="L1125">
        <v>9500</v>
      </c>
      <c r="M1125">
        <v>18300</v>
      </c>
      <c r="N1125">
        <v>27800</v>
      </c>
      <c r="O1125" t="s">
        <v>24</v>
      </c>
      <c r="P1125">
        <v>42031</v>
      </c>
      <c r="Q1125">
        <v>33625</v>
      </c>
    </row>
    <row r="1126" spans="1:17" x14ac:dyDescent="0.3">
      <c r="A1126">
        <v>2204</v>
      </c>
      <c r="B1126">
        <v>109</v>
      </c>
      <c r="C1126" t="s">
        <v>17</v>
      </c>
      <c r="D1126" t="s">
        <v>28</v>
      </c>
      <c r="E1126" t="s">
        <v>29</v>
      </c>
      <c r="F1126" t="s">
        <v>129</v>
      </c>
      <c r="G1126" t="s">
        <v>155</v>
      </c>
      <c r="H1126" t="s">
        <v>213</v>
      </c>
      <c r="I1126">
        <v>-2.5061559999999998</v>
      </c>
      <c r="J1126">
        <v>28.861830000000001</v>
      </c>
      <c r="K1126" t="s">
        <v>23</v>
      </c>
      <c r="L1126">
        <v>9100</v>
      </c>
      <c r="M1126">
        <v>16300</v>
      </c>
      <c r="N1126">
        <v>25400</v>
      </c>
      <c r="O1126" t="s">
        <v>24</v>
      </c>
      <c r="P1126">
        <v>20760</v>
      </c>
      <c r="Q1126">
        <v>10380</v>
      </c>
    </row>
    <row r="1127" spans="1:17" x14ac:dyDescent="0.3">
      <c r="A1127">
        <v>2205</v>
      </c>
      <c r="D1127" t="s">
        <v>28</v>
      </c>
      <c r="E1127" t="s">
        <v>29</v>
      </c>
      <c r="F1127" t="s">
        <v>45</v>
      </c>
      <c r="G1127" t="s">
        <v>155</v>
      </c>
      <c r="H1127" t="s">
        <v>391</v>
      </c>
      <c r="I1127">
        <v>1.522</v>
      </c>
      <c r="J1127">
        <v>29.249500000000001</v>
      </c>
      <c r="K1127" t="s">
        <v>23</v>
      </c>
      <c r="L1127">
        <v>20</v>
      </c>
      <c r="M1127">
        <v>8</v>
      </c>
      <c r="N1127">
        <v>28</v>
      </c>
      <c r="O1127" t="s">
        <v>31</v>
      </c>
      <c r="P1127">
        <v>49721</v>
      </c>
      <c r="Q1127">
        <v>19888</v>
      </c>
    </row>
    <row r="1128" spans="1:17" x14ac:dyDescent="0.3">
      <c r="A1128">
        <v>2207</v>
      </c>
      <c r="D1128" t="s">
        <v>28</v>
      </c>
      <c r="E1128" t="s">
        <v>29</v>
      </c>
      <c r="F1128" t="s">
        <v>45</v>
      </c>
      <c r="G1128" t="s">
        <v>125</v>
      </c>
      <c r="H1128" t="s">
        <v>392</v>
      </c>
      <c r="K1128" t="s">
        <v>37</v>
      </c>
      <c r="L1128">
        <v>4000</v>
      </c>
      <c r="M1128">
        <v>3000</v>
      </c>
      <c r="N1128">
        <v>7000</v>
      </c>
      <c r="O1128" t="s">
        <v>41</v>
      </c>
      <c r="P1128">
        <v>48820</v>
      </c>
      <c r="Q1128">
        <v>39056</v>
      </c>
    </row>
    <row r="1129" spans="1:17" x14ac:dyDescent="0.3">
      <c r="A1129">
        <v>2208</v>
      </c>
      <c r="D1129" t="s">
        <v>28</v>
      </c>
      <c r="E1129" t="s">
        <v>29</v>
      </c>
      <c r="F1129" t="s">
        <v>45</v>
      </c>
      <c r="G1129" t="s">
        <v>125</v>
      </c>
      <c r="H1129" t="s">
        <v>392</v>
      </c>
      <c r="K1129" t="s">
        <v>37</v>
      </c>
      <c r="L1129">
        <v>4000</v>
      </c>
      <c r="M1129">
        <v>3000</v>
      </c>
      <c r="N1129">
        <v>7000</v>
      </c>
      <c r="O1129" t="s">
        <v>41</v>
      </c>
      <c r="P1129">
        <v>39653.5</v>
      </c>
      <c r="Q1129">
        <v>31722.799999999999</v>
      </c>
    </row>
    <row r="1130" spans="1:17" x14ac:dyDescent="0.3">
      <c r="A1130">
        <v>2209</v>
      </c>
      <c r="B1130">
        <v>141</v>
      </c>
      <c r="C1130" t="s">
        <v>17</v>
      </c>
      <c r="D1130" t="s">
        <v>28</v>
      </c>
      <c r="E1130" t="s">
        <v>29</v>
      </c>
      <c r="F1130" t="s">
        <v>45</v>
      </c>
      <c r="G1130" t="s">
        <v>125</v>
      </c>
      <c r="H1130" t="s">
        <v>392</v>
      </c>
      <c r="K1130" t="s">
        <v>37</v>
      </c>
      <c r="L1130">
        <v>400</v>
      </c>
      <c r="M1130">
        <v>300</v>
      </c>
      <c r="N1130">
        <v>700</v>
      </c>
      <c r="O1130" t="s">
        <v>41</v>
      </c>
      <c r="P1130">
        <v>45844.7</v>
      </c>
      <c r="Q1130">
        <v>45844.7</v>
      </c>
    </row>
    <row r="1131" spans="1:17" x14ac:dyDescent="0.3">
      <c r="A1131">
        <v>2210</v>
      </c>
      <c r="D1131" t="s">
        <v>28</v>
      </c>
      <c r="E1131" t="s">
        <v>29</v>
      </c>
      <c r="F1131" t="s">
        <v>45</v>
      </c>
      <c r="G1131" t="s">
        <v>125</v>
      </c>
      <c r="H1131" t="s">
        <v>392</v>
      </c>
      <c r="K1131" t="s">
        <v>37</v>
      </c>
      <c r="L1131">
        <v>1500</v>
      </c>
      <c r="M1131">
        <v>1000</v>
      </c>
      <c r="N1131">
        <v>2500</v>
      </c>
      <c r="O1131" t="s">
        <v>31</v>
      </c>
      <c r="P1131">
        <v>45424</v>
      </c>
      <c r="Q1131">
        <v>36339.199999999997</v>
      </c>
    </row>
    <row r="1132" spans="1:17" x14ac:dyDescent="0.3">
      <c r="A1132">
        <v>2211</v>
      </c>
      <c r="D1132" t="s">
        <v>28</v>
      </c>
      <c r="E1132" t="s">
        <v>29</v>
      </c>
      <c r="F1132" t="s">
        <v>45</v>
      </c>
      <c r="G1132" t="s">
        <v>125</v>
      </c>
      <c r="H1132" t="s">
        <v>392</v>
      </c>
      <c r="K1132" t="s">
        <v>37</v>
      </c>
      <c r="L1132">
        <v>1500</v>
      </c>
      <c r="M1132">
        <v>1000</v>
      </c>
      <c r="N1132">
        <v>2500</v>
      </c>
      <c r="O1132" t="s">
        <v>31</v>
      </c>
      <c r="P1132">
        <v>46333.85</v>
      </c>
      <c r="Q1132">
        <v>37067.08</v>
      </c>
    </row>
    <row r="1133" spans="1:17" x14ac:dyDescent="0.3">
      <c r="A1133">
        <v>2212</v>
      </c>
      <c r="D1133" t="s">
        <v>28</v>
      </c>
      <c r="E1133" t="s">
        <v>29</v>
      </c>
      <c r="F1133" t="s">
        <v>45</v>
      </c>
      <c r="G1133" t="s">
        <v>125</v>
      </c>
      <c r="H1133" t="s">
        <v>392</v>
      </c>
      <c r="K1133" t="s">
        <v>23</v>
      </c>
      <c r="L1133">
        <v>1500</v>
      </c>
      <c r="M1133">
        <v>1000</v>
      </c>
      <c r="N1133">
        <v>2500</v>
      </c>
      <c r="O1133" t="s">
        <v>31</v>
      </c>
      <c r="P1133">
        <v>8718.4</v>
      </c>
      <c r="Q1133">
        <v>6974.72</v>
      </c>
    </row>
    <row r="1134" spans="1:17" x14ac:dyDescent="0.3">
      <c r="A1134">
        <v>2213</v>
      </c>
      <c r="B1134">
        <v>53</v>
      </c>
      <c r="C1134" t="s">
        <v>48</v>
      </c>
      <c r="D1134" t="s">
        <v>39</v>
      </c>
      <c r="E1134" t="s">
        <v>29</v>
      </c>
      <c r="F1134" t="s">
        <v>45</v>
      </c>
      <c r="G1134" t="s">
        <v>125</v>
      </c>
      <c r="H1134" t="s">
        <v>392</v>
      </c>
      <c r="K1134" t="s">
        <v>37</v>
      </c>
      <c r="L1134">
        <v>4000</v>
      </c>
      <c r="M1134">
        <v>3000</v>
      </c>
      <c r="N1134">
        <v>7000</v>
      </c>
      <c r="O1134" t="s">
        <v>31</v>
      </c>
      <c r="P1134">
        <v>3307.2</v>
      </c>
      <c r="Q1134">
        <v>3307.2</v>
      </c>
    </row>
    <row r="1135" spans="1:17" x14ac:dyDescent="0.3">
      <c r="A1135">
        <v>2215</v>
      </c>
      <c r="D1135" t="s">
        <v>28</v>
      </c>
      <c r="E1135" t="s">
        <v>29</v>
      </c>
      <c r="F1135" t="s">
        <v>129</v>
      </c>
      <c r="G1135" t="s">
        <v>125</v>
      </c>
      <c r="H1135" t="s">
        <v>393</v>
      </c>
      <c r="K1135" t="s">
        <v>23</v>
      </c>
      <c r="L1135">
        <v>500</v>
      </c>
      <c r="M1135">
        <v>500</v>
      </c>
      <c r="N1135">
        <v>1000</v>
      </c>
      <c r="O1135" t="s">
        <v>41</v>
      </c>
      <c r="P1135">
        <v>35522.49</v>
      </c>
      <c r="Q1135">
        <v>28417.99</v>
      </c>
    </row>
    <row r="1136" spans="1:17" x14ac:dyDescent="0.3">
      <c r="A1136">
        <v>2216</v>
      </c>
      <c r="D1136" t="s">
        <v>28</v>
      </c>
      <c r="E1136" t="s">
        <v>29</v>
      </c>
      <c r="F1136" t="s">
        <v>129</v>
      </c>
      <c r="G1136" t="s">
        <v>125</v>
      </c>
      <c r="H1136" t="s">
        <v>393</v>
      </c>
      <c r="K1136" t="s">
        <v>23</v>
      </c>
      <c r="L1136">
        <v>500</v>
      </c>
      <c r="M1136">
        <v>500</v>
      </c>
      <c r="N1136">
        <v>1000</v>
      </c>
      <c r="O1136" t="s">
        <v>41</v>
      </c>
      <c r="P1136">
        <v>35522.49</v>
      </c>
      <c r="Q1136">
        <v>28417.99</v>
      </c>
    </row>
    <row r="1137" spans="1:17" x14ac:dyDescent="0.3">
      <c r="A1137">
        <v>2217</v>
      </c>
      <c r="D1137" t="s">
        <v>28</v>
      </c>
      <c r="E1137" t="s">
        <v>29</v>
      </c>
      <c r="F1137" t="s">
        <v>129</v>
      </c>
      <c r="G1137" t="s">
        <v>125</v>
      </c>
      <c r="H1137" t="s">
        <v>393</v>
      </c>
      <c r="K1137" t="s">
        <v>37</v>
      </c>
      <c r="L1137">
        <v>500</v>
      </c>
      <c r="M1137">
        <v>500</v>
      </c>
      <c r="N1137">
        <v>1000</v>
      </c>
      <c r="O1137" t="s">
        <v>41</v>
      </c>
      <c r="P1137">
        <v>44587.8</v>
      </c>
      <c r="Q1137">
        <v>35670.239999999998</v>
      </c>
    </row>
    <row r="1138" spans="1:17" x14ac:dyDescent="0.3">
      <c r="A1138">
        <v>2218</v>
      </c>
      <c r="D1138" t="s">
        <v>28</v>
      </c>
      <c r="E1138" t="s">
        <v>29</v>
      </c>
      <c r="F1138" t="s">
        <v>129</v>
      </c>
      <c r="G1138" t="s">
        <v>125</v>
      </c>
      <c r="H1138" t="s">
        <v>392</v>
      </c>
      <c r="K1138" t="s">
        <v>23</v>
      </c>
      <c r="L1138">
        <v>500</v>
      </c>
      <c r="M1138">
        <v>500</v>
      </c>
      <c r="N1138">
        <v>1000</v>
      </c>
      <c r="O1138" t="s">
        <v>41</v>
      </c>
      <c r="P1138">
        <v>20500</v>
      </c>
      <c r="Q1138">
        <v>16400</v>
      </c>
    </row>
    <row r="1139" spans="1:17" x14ac:dyDescent="0.3">
      <c r="A1139">
        <v>2219</v>
      </c>
      <c r="D1139" t="s">
        <v>28</v>
      </c>
      <c r="E1139" t="s">
        <v>29</v>
      </c>
      <c r="F1139" t="s">
        <v>129</v>
      </c>
      <c r="G1139" t="s">
        <v>125</v>
      </c>
      <c r="H1139" t="s">
        <v>392</v>
      </c>
      <c r="K1139" t="s">
        <v>23</v>
      </c>
      <c r="L1139">
        <v>500</v>
      </c>
      <c r="M1139">
        <v>500</v>
      </c>
      <c r="N1139">
        <v>1000</v>
      </c>
      <c r="O1139" t="s">
        <v>41</v>
      </c>
      <c r="P1139">
        <v>14871.54</v>
      </c>
      <c r="Q1139">
        <v>11897.23</v>
      </c>
    </row>
    <row r="1140" spans="1:17" x14ac:dyDescent="0.3">
      <c r="A1140">
        <v>2220</v>
      </c>
      <c r="D1140" t="s">
        <v>28</v>
      </c>
      <c r="E1140" t="s">
        <v>29</v>
      </c>
      <c r="F1140" t="s">
        <v>129</v>
      </c>
      <c r="G1140" t="s">
        <v>125</v>
      </c>
      <c r="H1140" t="s">
        <v>393</v>
      </c>
      <c r="K1140" t="s">
        <v>23</v>
      </c>
      <c r="L1140">
        <v>250</v>
      </c>
      <c r="M1140">
        <v>250</v>
      </c>
      <c r="N1140">
        <v>500</v>
      </c>
      <c r="O1140" t="s">
        <v>41</v>
      </c>
      <c r="P1140">
        <v>18457.18</v>
      </c>
      <c r="Q1140">
        <v>14765.74</v>
      </c>
    </row>
    <row r="1141" spans="1:17" x14ac:dyDescent="0.3">
      <c r="A1141">
        <v>2221</v>
      </c>
      <c r="D1141" t="s">
        <v>28</v>
      </c>
      <c r="E1141" t="s">
        <v>29</v>
      </c>
      <c r="F1141" t="s">
        <v>129</v>
      </c>
      <c r="G1141" t="s">
        <v>125</v>
      </c>
      <c r="H1141" t="s">
        <v>393</v>
      </c>
      <c r="K1141" t="s">
        <v>23</v>
      </c>
      <c r="L1141">
        <v>250</v>
      </c>
      <c r="M1141">
        <v>250</v>
      </c>
      <c r="N1141">
        <v>500</v>
      </c>
      <c r="O1141" t="s">
        <v>41</v>
      </c>
      <c r="P1141">
        <v>18457.18</v>
      </c>
      <c r="Q1141">
        <v>14765.74</v>
      </c>
    </row>
    <row r="1142" spans="1:17" x14ac:dyDescent="0.3">
      <c r="A1142">
        <v>2225</v>
      </c>
      <c r="D1142" t="s">
        <v>28</v>
      </c>
      <c r="E1142" t="s">
        <v>29</v>
      </c>
      <c r="F1142" t="s">
        <v>45</v>
      </c>
      <c r="G1142" t="s">
        <v>367</v>
      </c>
      <c r="H1142" t="s">
        <v>380</v>
      </c>
      <c r="I1142">
        <v>7.2466090000000003</v>
      </c>
      <c r="J1142">
        <v>16.434698000000001</v>
      </c>
      <c r="K1142" t="s">
        <v>23</v>
      </c>
      <c r="L1142">
        <v>5463</v>
      </c>
      <c r="M1142">
        <v>5000</v>
      </c>
      <c r="N1142">
        <v>10463</v>
      </c>
      <c r="O1142" t="s">
        <v>24</v>
      </c>
      <c r="P1142">
        <v>45928.46</v>
      </c>
      <c r="Q1142">
        <v>18371.39</v>
      </c>
    </row>
    <row r="1143" spans="1:17" x14ac:dyDescent="0.3">
      <c r="A1143">
        <v>2226</v>
      </c>
      <c r="D1143" t="s">
        <v>28</v>
      </c>
      <c r="E1143" t="s">
        <v>29</v>
      </c>
      <c r="F1143" t="s">
        <v>45</v>
      </c>
      <c r="G1143" t="s">
        <v>367</v>
      </c>
      <c r="H1143" t="s">
        <v>380</v>
      </c>
      <c r="I1143">
        <v>7.2466090000000003</v>
      </c>
      <c r="J1143">
        <v>16.434698000000001</v>
      </c>
      <c r="K1143" t="s">
        <v>23</v>
      </c>
      <c r="L1143">
        <v>20</v>
      </c>
      <c r="M1143">
        <v>0</v>
      </c>
      <c r="N1143">
        <v>20</v>
      </c>
      <c r="O1143" t="s">
        <v>40</v>
      </c>
      <c r="P1143">
        <v>27474.560000000001</v>
      </c>
      <c r="Q1143">
        <v>10989.82</v>
      </c>
    </row>
    <row r="1144" spans="1:17" x14ac:dyDescent="0.3">
      <c r="A1144">
        <v>2227</v>
      </c>
      <c r="D1144" t="s">
        <v>28</v>
      </c>
      <c r="E1144" t="s">
        <v>29</v>
      </c>
      <c r="F1144" t="s">
        <v>45</v>
      </c>
      <c r="G1144" t="s">
        <v>367</v>
      </c>
      <c r="H1144" t="s">
        <v>380</v>
      </c>
      <c r="I1144">
        <v>7.2466090000000003</v>
      </c>
      <c r="J1144">
        <v>16.434698000000001</v>
      </c>
      <c r="K1144" t="s">
        <v>23</v>
      </c>
      <c r="L1144">
        <v>36</v>
      </c>
      <c r="M1144">
        <v>1</v>
      </c>
      <c r="N1144">
        <v>37</v>
      </c>
      <c r="O1144" t="s">
        <v>40</v>
      </c>
      <c r="P1144">
        <v>39933.879999999997</v>
      </c>
      <c r="Q1144">
        <v>15973.55</v>
      </c>
    </row>
    <row r="1145" spans="1:17" x14ac:dyDescent="0.3">
      <c r="A1145">
        <v>2228</v>
      </c>
      <c r="D1145" t="s">
        <v>28</v>
      </c>
      <c r="E1145" t="s">
        <v>29</v>
      </c>
      <c r="F1145" t="s">
        <v>45</v>
      </c>
      <c r="G1145" t="s">
        <v>367</v>
      </c>
      <c r="H1145" t="s">
        <v>375</v>
      </c>
      <c r="I1145">
        <v>4.7378609999999997</v>
      </c>
      <c r="J1145">
        <v>22.816509</v>
      </c>
      <c r="K1145" t="s">
        <v>23</v>
      </c>
      <c r="L1145">
        <v>60000</v>
      </c>
      <c r="M1145">
        <v>80000</v>
      </c>
      <c r="N1145">
        <v>140000</v>
      </c>
      <c r="O1145" t="s">
        <v>24</v>
      </c>
      <c r="P1145">
        <v>43668.15</v>
      </c>
      <c r="Q1145">
        <v>17467.259999999998</v>
      </c>
    </row>
    <row r="1146" spans="1:17" x14ac:dyDescent="0.3">
      <c r="A1146">
        <v>2229</v>
      </c>
      <c r="D1146" t="s">
        <v>28</v>
      </c>
      <c r="E1146" t="s">
        <v>29</v>
      </c>
      <c r="F1146" t="s">
        <v>45</v>
      </c>
      <c r="G1146" t="s">
        <v>367</v>
      </c>
      <c r="H1146" t="s">
        <v>368</v>
      </c>
      <c r="I1146">
        <v>5.7652780000000003</v>
      </c>
      <c r="J1146">
        <v>20.674167000000001</v>
      </c>
      <c r="K1146" t="s">
        <v>23</v>
      </c>
      <c r="L1146">
        <v>35</v>
      </c>
      <c r="M1146">
        <v>0</v>
      </c>
      <c r="N1146">
        <v>35</v>
      </c>
      <c r="O1146" t="s">
        <v>40</v>
      </c>
      <c r="P1146">
        <v>45318.39</v>
      </c>
      <c r="Q1146">
        <v>18127.349999999999</v>
      </c>
    </row>
    <row r="1147" spans="1:17" x14ac:dyDescent="0.3">
      <c r="A1147">
        <v>2230</v>
      </c>
      <c r="D1147" t="s">
        <v>28</v>
      </c>
      <c r="E1147" t="s">
        <v>29</v>
      </c>
      <c r="F1147" t="s">
        <v>27</v>
      </c>
      <c r="G1147" t="s">
        <v>367</v>
      </c>
      <c r="H1147" t="s">
        <v>371</v>
      </c>
      <c r="I1147">
        <v>6.4977270000000003</v>
      </c>
      <c r="J1147">
        <v>17.449940000000002</v>
      </c>
      <c r="K1147" t="s">
        <v>23</v>
      </c>
      <c r="L1147">
        <v>5000</v>
      </c>
      <c r="M1147">
        <v>3500</v>
      </c>
      <c r="N1147">
        <v>8500</v>
      </c>
      <c r="O1147" t="s">
        <v>24</v>
      </c>
      <c r="P1147">
        <v>30300.959999999999</v>
      </c>
      <c r="Q1147">
        <v>30300.959999999999</v>
      </c>
    </row>
    <row r="1148" spans="1:17" x14ac:dyDescent="0.3">
      <c r="A1148">
        <v>2231</v>
      </c>
      <c r="D1148" t="s">
        <v>28</v>
      </c>
      <c r="E1148" t="s">
        <v>29</v>
      </c>
      <c r="F1148" t="s">
        <v>27</v>
      </c>
      <c r="G1148" t="s">
        <v>367</v>
      </c>
      <c r="H1148" t="s">
        <v>371</v>
      </c>
      <c r="I1148">
        <v>6.4977270000000003</v>
      </c>
      <c r="J1148">
        <v>17.449940000000002</v>
      </c>
      <c r="K1148" t="s">
        <v>23</v>
      </c>
      <c r="L1148">
        <v>30</v>
      </c>
      <c r="M1148">
        <v>17</v>
      </c>
      <c r="N1148">
        <v>47</v>
      </c>
      <c r="O1148" t="s">
        <v>51</v>
      </c>
      <c r="P1148">
        <v>3845.31</v>
      </c>
      <c r="Q1148">
        <v>3845.31</v>
      </c>
    </row>
    <row r="1149" spans="1:17" x14ac:dyDescent="0.3">
      <c r="A1149">
        <v>2232</v>
      </c>
      <c r="D1149" t="s">
        <v>28</v>
      </c>
      <c r="E1149" t="s">
        <v>29</v>
      </c>
      <c r="F1149" t="s">
        <v>27</v>
      </c>
      <c r="G1149" t="s">
        <v>367</v>
      </c>
      <c r="H1149" t="s">
        <v>371</v>
      </c>
      <c r="I1149">
        <v>6.4977270000000003</v>
      </c>
      <c r="J1149">
        <v>17.449940000000002</v>
      </c>
      <c r="K1149" t="s">
        <v>23</v>
      </c>
      <c r="L1149">
        <v>7000</v>
      </c>
      <c r="M1149">
        <v>5000</v>
      </c>
      <c r="N1149">
        <v>12000</v>
      </c>
      <c r="O1149" t="s">
        <v>24</v>
      </c>
      <c r="P1149">
        <v>17377.830000000002</v>
      </c>
      <c r="Q1149">
        <v>17377.830000000002</v>
      </c>
    </row>
    <row r="1150" spans="1:17" x14ac:dyDescent="0.3">
      <c r="A1150">
        <v>2233</v>
      </c>
      <c r="D1150" t="s">
        <v>55</v>
      </c>
      <c r="E1150" t="s">
        <v>34</v>
      </c>
      <c r="F1150" t="s">
        <v>45</v>
      </c>
      <c r="G1150" t="s">
        <v>367</v>
      </c>
      <c r="H1150" t="s">
        <v>375</v>
      </c>
      <c r="I1150">
        <v>4.7378609999999997</v>
      </c>
      <c r="J1150">
        <v>22.816509</v>
      </c>
      <c r="K1150" t="s">
        <v>23</v>
      </c>
      <c r="L1150">
        <v>50</v>
      </c>
      <c r="M1150">
        <v>0</v>
      </c>
      <c r="N1150">
        <v>50</v>
      </c>
      <c r="O1150" t="s">
        <v>35</v>
      </c>
      <c r="P1150">
        <v>13195.7</v>
      </c>
      <c r="Q1150">
        <v>5278.28</v>
      </c>
    </row>
    <row r="1151" spans="1:17" x14ac:dyDescent="0.3">
      <c r="A1151">
        <v>2234</v>
      </c>
      <c r="D1151" t="s">
        <v>28</v>
      </c>
      <c r="E1151" t="s">
        <v>29</v>
      </c>
      <c r="F1151" t="s">
        <v>45</v>
      </c>
      <c r="G1151" t="s">
        <v>367</v>
      </c>
      <c r="H1151" t="s">
        <v>370</v>
      </c>
      <c r="I1151">
        <v>4.3946740000000002</v>
      </c>
      <c r="J1151">
        <v>18.55819</v>
      </c>
      <c r="K1151" t="s">
        <v>23</v>
      </c>
      <c r="L1151">
        <v>0</v>
      </c>
      <c r="M1151">
        <v>460</v>
      </c>
      <c r="N1151">
        <v>460</v>
      </c>
      <c r="O1151" t="s">
        <v>26</v>
      </c>
      <c r="P1151">
        <v>30951.86</v>
      </c>
      <c r="Q1151">
        <v>12149.58</v>
      </c>
    </row>
    <row r="1152" spans="1:17" x14ac:dyDescent="0.3">
      <c r="A1152">
        <v>2235</v>
      </c>
      <c r="D1152" t="s">
        <v>28</v>
      </c>
      <c r="E1152" t="s">
        <v>29</v>
      </c>
      <c r="F1152" t="s">
        <v>45</v>
      </c>
      <c r="G1152" t="s">
        <v>367</v>
      </c>
      <c r="H1152" t="s">
        <v>370</v>
      </c>
      <c r="I1152">
        <v>4.3946740000000002</v>
      </c>
      <c r="J1152">
        <v>18.55819</v>
      </c>
      <c r="K1152" t="s">
        <v>23</v>
      </c>
      <c r="L1152">
        <v>2000</v>
      </c>
      <c r="M1152">
        <v>5000</v>
      </c>
      <c r="N1152">
        <v>7000</v>
      </c>
      <c r="O1152" t="s">
        <v>24</v>
      </c>
      <c r="P1152">
        <v>10964.69</v>
      </c>
      <c r="Q1152">
        <v>4303.99</v>
      </c>
    </row>
    <row r="1153" spans="1:17" x14ac:dyDescent="0.3">
      <c r="A1153">
        <v>2236</v>
      </c>
      <c r="D1153" t="s">
        <v>28</v>
      </c>
      <c r="E1153" t="s">
        <v>29</v>
      </c>
      <c r="F1153" t="s">
        <v>45</v>
      </c>
      <c r="G1153" t="s">
        <v>367</v>
      </c>
      <c r="H1153" t="s">
        <v>370</v>
      </c>
      <c r="I1153">
        <v>4.3946740000000002</v>
      </c>
      <c r="J1153">
        <v>18.55819</v>
      </c>
      <c r="K1153" t="s">
        <v>23</v>
      </c>
      <c r="L1153">
        <v>23458</v>
      </c>
      <c r="M1153">
        <v>26038</v>
      </c>
      <c r="N1153">
        <v>49496</v>
      </c>
      <c r="O1153" t="s">
        <v>35</v>
      </c>
      <c r="P1153">
        <v>49287.14</v>
      </c>
      <c r="Q1153">
        <v>19714.86</v>
      </c>
    </row>
    <row r="1154" spans="1:17" x14ac:dyDescent="0.3">
      <c r="A1154">
        <v>2237</v>
      </c>
      <c r="D1154" t="s">
        <v>28</v>
      </c>
      <c r="E1154" t="s">
        <v>29</v>
      </c>
      <c r="F1154" t="s">
        <v>45</v>
      </c>
      <c r="G1154" t="s">
        <v>367</v>
      </c>
      <c r="H1154" t="s">
        <v>369</v>
      </c>
      <c r="I1154">
        <v>6.53477</v>
      </c>
      <c r="J1154">
        <v>21.994738999999999</v>
      </c>
      <c r="K1154" t="s">
        <v>23</v>
      </c>
      <c r="L1154">
        <v>28008</v>
      </c>
      <c r="M1154">
        <v>50907</v>
      </c>
      <c r="N1154">
        <v>78915</v>
      </c>
      <c r="O1154" t="s">
        <v>24</v>
      </c>
      <c r="P1154">
        <v>44550.65</v>
      </c>
      <c r="Q1154">
        <v>18127.349999999999</v>
      </c>
    </row>
    <row r="1155" spans="1:17" x14ac:dyDescent="0.3">
      <c r="A1155">
        <v>2238</v>
      </c>
      <c r="D1155" t="s">
        <v>28</v>
      </c>
      <c r="E1155" t="s">
        <v>29</v>
      </c>
      <c r="F1155" t="s">
        <v>45</v>
      </c>
      <c r="G1155" t="s">
        <v>367</v>
      </c>
      <c r="H1155" t="s">
        <v>370</v>
      </c>
      <c r="I1155">
        <v>4.3946740000000002</v>
      </c>
      <c r="J1155">
        <v>18.55819</v>
      </c>
      <c r="K1155" t="s">
        <v>23</v>
      </c>
      <c r="L1155">
        <v>0</v>
      </c>
      <c r="M1155">
        <v>800</v>
      </c>
      <c r="N1155">
        <v>800</v>
      </c>
      <c r="O1155" t="s">
        <v>26</v>
      </c>
      <c r="P1155">
        <v>20217.32</v>
      </c>
      <c r="Q1155">
        <v>8086.92</v>
      </c>
    </row>
    <row r="1156" spans="1:17" x14ac:dyDescent="0.3">
      <c r="A1156">
        <v>2239</v>
      </c>
      <c r="D1156" t="s">
        <v>28</v>
      </c>
      <c r="E1156" t="s">
        <v>29</v>
      </c>
      <c r="F1156" t="s">
        <v>45</v>
      </c>
      <c r="G1156" t="s">
        <v>367</v>
      </c>
      <c r="H1156" t="s">
        <v>370</v>
      </c>
      <c r="I1156">
        <v>4.3946740000000002</v>
      </c>
      <c r="J1156">
        <v>18.55819</v>
      </c>
      <c r="K1156" t="s">
        <v>23</v>
      </c>
      <c r="L1156">
        <v>137</v>
      </c>
      <c r="M1156">
        <v>128</v>
      </c>
      <c r="N1156">
        <v>265</v>
      </c>
      <c r="O1156" t="s">
        <v>32</v>
      </c>
      <c r="P1156">
        <v>13306.39</v>
      </c>
      <c r="Q1156">
        <v>5322.56</v>
      </c>
    </row>
    <row r="1157" spans="1:17" x14ac:dyDescent="0.3">
      <c r="A1157">
        <v>2240</v>
      </c>
      <c r="D1157" t="s">
        <v>28</v>
      </c>
      <c r="E1157" t="s">
        <v>19</v>
      </c>
      <c r="F1157" t="s">
        <v>45</v>
      </c>
      <c r="G1157" t="s">
        <v>367</v>
      </c>
      <c r="H1157" t="s">
        <v>368</v>
      </c>
      <c r="I1157">
        <v>5.7652780000000003</v>
      </c>
      <c r="J1157">
        <v>20.674167000000001</v>
      </c>
      <c r="K1157" t="s">
        <v>23</v>
      </c>
      <c r="L1157">
        <v>35</v>
      </c>
      <c r="M1157">
        <v>0</v>
      </c>
      <c r="N1157">
        <v>35</v>
      </c>
      <c r="O1157" t="s">
        <v>24</v>
      </c>
      <c r="P1157">
        <v>24487.33</v>
      </c>
      <c r="Q1157">
        <v>9794.94</v>
      </c>
    </row>
    <row r="1158" spans="1:17" x14ac:dyDescent="0.3">
      <c r="A1158">
        <v>2241</v>
      </c>
      <c r="D1158" t="s">
        <v>28</v>
      </c>
      <c r="E1158" t="s">
        <v>29</v>
      </c>
      <c r="F1158" t="s">
        <v>45</v>
      </c>
      <c r="G1158" t="s">
        <v>367</v>
      </c>
      <c r="H1158" t="s">
        <v>379</v>
      </c>
      <c r="I1158">
        <v>10.293380000000001</v>
      </c>
      <c r="J1158">
        <v>22.782914000000002</v>
      </c>
      <c r="K1158" t="s">
        <v>23</v>
      </c>
      <c r="L1158">
        <v>19</v>
      </c>
      <c r="M1158">
        <v>7</v>
      </c>
      <c r="N1158">
        <v>26</v>
      </c>
      <c r="O1158" t="s">
        <v>41</v>
      </c>
      <c r="P1158">
        <v>31561.360000000001</v>
      </c>
      <c r="Q1158">
        <v>12624.54</v>
      </c>
    </row>
    <row r="1159" spans="1:17" x14ac:dyDescent="0.3">
      <c r="A1159">
        <v>2242</v>
      </c>
      <c r="D1159" t="s">
        <v>55</v>
      </c>
      <c r="E1159" t="s">
        <v>29</v>
      </c>
      <c r="F1159" t="s">
        <v>45</v>
      </c>
      <c r="G1159" t="s">
        <v>367</v>
      </c>
      <c r="H1159" t="s">
        <v>379</v>
      </c>
      <c r="I1159">
        <v>10.293380000000001</v>
      </c>
      <c r="J1159">
        <v>22.782914000000002</v>
      </c>
      <c r="K1159" t="s">
        <v>23</v>
      </c>
      <c r="L1159">
        <v>15</v>
      </c>
      <c r="M1159">
        <v>1</v>
      </c>
      <c r="N1159">
        <v>16</v>
      </c>
      <c r="O1159" t="s">
        <v>31</v>
      </c>
      <c r="P1159">
        <v>10854.76</v>
      </c>
      <c r="Q1159">
        <v>12624.54</v>
      </c>
    </row>
    <row r="1160" spans="1:17" x14ac:dyDescent="0.3">
      <c r="A1160">
        <v>2243</v>
      </c>
      <c r="D1160" t="s">
        <v>55</v>
      </c>
      <c r="E1160" t="s">
        <v>29</v>
      </c>
      <c r="F1160" t="s">
        <v>45</v>
      </c>
      <c r="G1160" t="s">
        <v>367</v>
      </c>
      <c r="H1160" t="s">
        <v>372</v>
      </c>
      <c r="I1160">
        <v>6.9960370000000003</v>
      </c>
      <c r="J1160">
        <v>19.185032</v>
      </c>
      <c r="K1160" t="s">
        <v>23</v>
      </c>
      <c r="L1160">
        <v>50</v>
      </c>
      <c r="M1160">
        <v>0</v>
      </c>
      <c r="N1160">
        <v>50</v>
      </c>
      <c r="O1160" t="s">
        <v>31</v>
      </c>
      <c r="P1160">
        <v>24782.92</v>
      </c>
      <c r="Q1160">
        <v>9913.17</v>
      </c>
    </row>
    <row r="1161" spans="1:17" x14ac:dyDescent="0.3">
      <c r="A1161">
        <v>2244</v>
      </c>
      <c r="D1161" t="s">
        <v>55</v>
      </c>
      <c r="E1161" t="s">
        <v>29</v>
      </c>
      <c r="F1161" t="s">
        <v>45</v>
      </c>
      <c r="G1161" t="s">
        <v>367</v>
      </c>
      <c r="H1161" t="s">
        <v>370</v>
      </c>
      <c r="I1161">
        <v>4.3946740000000002</v>
      </c>
      <c r="J1161">
        <v>18.55819</v>
      </c>
      <c r="K1161" t="s">
        <v>23</v>
      </c>
      <c r="L1161">
        <v>550</v>
      </c>
      <c r="M1161">
        <v>50</v>
      </c>
      <c r="N1161">
        <v>600</v>
      </c>
      <c r="O1161" t="s">
        <v>40</v>
      </c>
      <c r="P1161">
        <v>14723.58</v>
      </c>
      <c r="Q1161">
        <v>5889.43</v>
      </c>
    </row>
    <row r="1162" spans="1:17" x14ac:dyDescent="0.3">
      <c r="A1162">
        <v>2245</v>
      </c>
      <c r="D1162" t="s">
        <v>55</v>
      </c>
      <c r="E1162" t="s">
        <v>19</v>
      </c>
      <c r="F1162" t="s">
        <v>45</v>
      </c>
      <c r="G1162" t="s">
        <v>367</v>
      </c>
      <c r="H1162" t="s">
        <v>370</v>
      </c>
      <c r="I1162">
        <v>4.3946740000000002</v>
      </c>
      <c r="J1162">
        <v>18.55819</v>
      </c>
      <c r="K1162" t="s">
        <v>23</v>
      </c>
      <c r="L1162">
        <v>0</v>
      </c>
      <c r="M1162">
        <v>50</v>
      </c>
      <c r="N1162">
        <v>50</v>
      </c>
      <c r="O1162" t="s">
        <v>26</v>
      </c>
      <c r="P1162">
        <v>23957.91</v>
      </c>
      <c r="Q1162">
        <v>9974.82</v>
      </c>
    </row>
    <row r="1163" spans="1:17" x14ac:dyDescent="0.3">
      <c r="A1163">
        <v>2246</v>
      </c>
      <c r="D1163" t="s">
        <v>28</v>
      </c>
      <c r="E1163" t="s">
        <v>29</v>
      </c>
      <c r="F1163" t="s">
        <v>45</v>
      </c>
      <c r="G1163" t="s">
        <v>367</v>
      </c>
      <c r="H1163" t="s">
        <v>370</v>
      </c>
      <c r="I1163">
        <v>4.3946740000000002</v>
      </c>
      <c r="J1163">
        <v>18.55819</v>
      </c>
      <c r="K1163" t="s">
        <v>23</v>
      </c>
      <c r="L1163">
        <v>100</v>
      </c>
      <c r="M1163">
        <v>20</v>
      </c>
      <c r="N1163">
        <v>120</v>
      </c>
      <c r="O1163" t="s">
        <v>40</v>
      </c>
      <c r="P1163">
        <v>48135.12</v>
      </c>
      <c r="Q1163">
        <v>20040.95</v>
      </c>
    </row>
    <row r="1164" spans="1:17" x14ac:dyDescent="0.3">
      <c r="A1164">
        <v>2247</v>
      </c>
      <c r="D1164" t="s">
        <v>18</v>
      </c>
      <c r="E1164" t="s">
        <v>196</v>
      </c>
      <c r="F1164" t="s">
        <v>45</v>
      </c>
      <c r="G1164" t="s">
        <v>367</v>
      </c>
      <c r="H1164" t="s">
        <v>368</v>
      </c>
      <c r="I1164">
        <v>5.7652780000000003</v>
      </c>
      <c r="J1164">
        <v>20.674167000000001</v>
      </c>
      <c r="K1164" t="s">
        <v>23</v>
      </c>
      <c r="L1164">
        <v>290</v>
      </c>
      <c r="M1164">
        <v>195</v>
      </c>
      <c r="N1164">
        <v>485</v>
      </c>
      <c r="O1164" t="s">
        <v>41</v>
      </c>
      <c r="P1164">
        <v>34132.449999999997</v>
      </c>
      <c r="Q1164">
        <v>13757.87</v>
      </c>
    </row>
    <row r="1165" spans="1:17" x14ac:dyDescent="0.3">
      <c r="A1165">
        <v>2248</v>
      </c>
      <c r="D1165" t="s">
        <v>28</v>
      </c>
      <c r="E1165" t="s">
        <v>29</v>
      </c>
      <c r="F1165" t="s">
        <v>45</v>
      </c>
      <c r="G1165" t="s">
        <v>367</v>
      </c>
      <c r="I1165">
        <v>10.293380000000001</v>
      </c>
      <c r="J1165">
        <v>22.782914000000002</v>
      </c>
      <c r="K1165" t="s">
        <v>23</v>
      </c>
      <c r="L1165">
        <v>166</v>
      </c>
      <c r="M1165">
        <v>87</v>
      </c>
      <c r="N1165">
        <v>253</v>
      </c>
      <c r="O1165" t="s">
        <v>32</v>
      </c>
      <c r="P1165">
        <v>19045.849999999999</v>
      </c>
      <c r="Q1165">
        <v>19045.849999999999</v>
      </c>
    </row>
    <row r="1166" spans="1:17" x14ac:dyDescent="0.3">
      <c r="A1166">
        <v>2249</v>
      </c>
      <c r="D1166" t="s">
        <v>55</v>
      </c>
      <c r="E1166" t="s">
        <v>29</v>
      </c>
      <c r="F1166" t="s">
        <v>45</v>
      </c>
      <c r="G1166" t="s">
        <v>367</v>
      </c>
      <c r="H1166" t="s">
        <v>375</v>
      </c>
      <c r="I1166">
        <v>4.7378609999999997</v>
      </c>
      <c r="J1166">
        <v>22.816509</v>
      </c>
      <c r="K1166" t="s">
        <v>23</v>
      </c>
      <c r="L1166">
        <v>175</v>
      </c>
      <c r="M1166">
        <v>24</v>
      </c>
      <c r="N1166">
        <v>199</v>
      </c>
      <c r="O1166" t="s">
        <v>31</v>
      </c>
      <c r="P1166">
        <v>39833.35</v>
      </c>
      <c r="Q1166">
        <v>16055.75</v>
      </c>
    </row>
    <row r="1167" spans="1:17" x14ac:dyDescent="0.3">
      <c r="A1167">
        <v>2250</v>
      </c>
      <c r="D1167" t="s">
        <v>28</v>
      </c>
      <c r="E1167" t="s">
        <v>29</v>
      </c>
      <c r="F1167" t="s">
        <v>45</v>
      </c>
      <c r="G1167" t="s">
        <v>367</v>
      </c>
      <c r="H1167" t="s">
        <v>369</v>
      </c>
      <c r="I1167">
        <v>5.7652780000000003</v>
      </c>
      <c r="J1167">
        <v>20.674167000000001</v>
      </c>
      <c r="K1167" t="s">
        <v>23</v>
      </c>
      <c r="L1167">
        <v>19560</v>
      </c>
      <c r="M1167">
        <v>25000</v>
      </c>
      <c r="N1167">
        <v>44560</v>
      </c>
      <c r="O1167" t="s">
        <v>41</v>
      </c>
      <c r="P1167">
        <v>49829.75</v>
      </c>
      <c r="Q1167">
        <v>20085.03</v>
      </c>
    </row>
    <row r="1168" spans="1:17" x14ac:dyDescent="0.3">
      <c r="A1168">
        <v>2251</v>
      </c>
      <c r="D1168" t="s">
        <v>28</v>
      </c>
      <c r="E1168" t="s">
        <v>29</v>
      </c>
      <c r="F1168" t="s">
        <v>45</v>
      </c>
      <c r="G1168" t="s">
        <v>367</v>
      </c>
      <c r="H1168" t="s">
        <v>373</v>
      </c>
      <c r="I1168">
        <v>4.2613890000000003</v>
      </c>
      <c r="J1168">
        <v>15.789444</v>
      </c>
      <c r="K1168" t="s">
        <v>23</v>
      </c>
      <c r="L1168">
        <v>250</v>
      </c>
      <c r="M1168">
        <v>350</v>
      </c>
      <c r="N1168">
        <v>600</v>
      </c>
      <c r="O1168" t="s">
        <v>41</v>
      </c>
      <c r="P1168">
        <v>42288.56</v>
      </c>
      <c r="Q1168">
        <v>17045.38</v>
      </c>
    </row>
    <row r="1169" spans="1:17" x14ac:dyDescent="0.3">
      <c r="A1169">
        <v>2252</v>
      </c>
      <c r="D1169" t="s">
        <v>28</v>
      </c>
      <c r="E1169" t="s">
        <v>29</v>
      </c>
      <c r="F1169" t="s">
        <v>45</v>
      </c>
      <c r="G1169" t="s">
        <v>367</v>
      </c>
      <c r="H1169" t="s">
        <v>370</v>
      </c>
      <c r="I1169">
        <v>4.3946740000000002</v>
      </c>
      <c r="J1169">
        <v>18.55819</v>
      </c>
      <c r="K1169" t="s">
        <v>23</v>
      </c>
      <c r="L1169">
        <v>49</v>
      </c>
      <c r="M1169">
        <v>100</v>
      </c>
      <c r="N1169">
        <v>149</v>
      </c>
      <c r="O1169" t="s">
        <v>41</v>
      </c>
      <c r="P1169">
        <v>11851.19</v>
      </c>
      <c r="Q1169">
        <v>4740.4799999999996</v>
      </c>
    </row>
    <row r="1170" spans="1:17" x14ac:dyDescent="0.3">
      <c r="A1170">
        <v>2253</v>
      </c>
      <c r="D1170" t="s">
        <v>55</v>
      </c>
      <c r="E1170" t="s">
        <v>34</v>
      </c>
      <c r="F1170" t="s">
        <v>45</v>
      </c>
      <c r="G1170" t="s">
        <v>367</v>
      </c>
      <c r="H1170" t="s">
        <v>374</v>
      </c>
      <c r="I1170">
        <v>8.4091670000000001</v>
      </c>
      <c r="J1170">
        <v>20.653055999999999</v>
      </c>
      <c r="K1170" t="s">
        <v>23</v>
      </c>
      <c r="L1170">
        <v>0</v>
      </c>
      <c r="M1170">
        <v>150</v>
      </c>
      <c r="N1170">
        <v>150</v>
      </c>
      <c r="O1170" t="s">
        <v>26</v>
      </c>
      <c r="P1170">
        <v>26126.7</v>
      </c>
      <c r="Q1170">
        <v>10877.79</v>
      </c>
    </row>
    <row r="1171" spans="1:17" x14ac:dyDescent="0.3">
      <c r="A1171">
        <v>2254</v>
      </c>
      <c r="D1171" t="s">
        <v>33</v>
      </c>
      <c r="E1171" t="s">
        <v>19</v>
      </c>
      <c r="F1171" t="s">
        <v>45</v>
      </c>
      <c r="G1171" t="s">
        <v>367</v>
      </c>
      <c r="H1171" t="s">
        <v>382</v>
      </c>
      <c r="I1171">
        <v>5.3956</v>
      </c>
      <c r="J1171">
        <v>26.491700000000002</v>
      </c>
      <c r="K1171" t="s">
        <v>23</v>
      </c>
      <c r="L1171">
        <v>13</v>
      </c>
      <c r="M1171">
        <v>3</v>
      </c>
      <c r="N1171">
        <v>16</v>
      </c>
      <c r="O1171" t="s">
        <v>32</v>
      </c>
      <c r="P1171">
        <v>49880.61</v>
      </c>
      <c r="Q1171">
        <v>19952.240000000002</v>
      </c>
    </row>
    <row r="1172" spans="1:17" x14ac:dyDescent="0.3">
      <c r="A1172">
        <v>2255</v>
      </c>
      <c r="D1172" t="s">
        <v>55</v>
      </c>
      <c r="E1172" t="s">
        <v>29</v>
      </c>
      <c r="F1172" t="s">
        <v>45</v>
      </c>
      <c r="G1172" t="s">
        <v>367</v>
      </c>
      <c r="H1172" t="s">
        <v>372</v>
      </c>
      <c r="I1172">
        <v>6.9960370000000003</v>
      </c>
      <c r="J1172">
        <v>19.185032</v>
      </c>
      <c r="K1172" t="s">
        <v>23</v>
      </c>
      <c r="L1172">
        <v>23</v>
      </c>
      <c r="M1172">
        <v>0</v>
      </c>
      <c r="N1172">
        <v>23</v>
      </c>
      <c r="O1172" t="s">
        <v>40</v>
      </c>
      <c r="P1172">
        <v>50000</v>
      </c>
      <c r="Q1172">
        <v>20085.03</v>
      </c>
    </row>
    <row r="1173" spans="1:17" x14ac:dyDescent="0.3">
      <c r="A1173">
        <v>2256</v>
      </c>
      <c r="D1173" t="s">
        <v>28</v>
      </c>
      <c r="E1173" t="s">
        <v>29</v>
      </c>
      <c r="F1173" t="s">
        <v>45</v>
      </c>
      <c r="G1173" t="s">
        <v>367</v>
      </c>
      <c r="H1173" t="s">
        <v>381</v>
      </c>
      <c r="I1173">
        <v>5.9430230000000002</v>
      </c>
      <c r="J1173">
        <v>15.600201999999999</v>
      </c>
      <c r="K1173" t="s">
        <v>23</v>
      </c>
      <c r="L1173">
        <v>200</v>
      </c>
      <c r="M1173">
        <v>800</v>
      </c>
      <c r="N1173">
        <v>1000</v>
      </c>
      <c r="O1173" t="s">
        <v>41</v>
      </c>
      <c r="P1173">
        <v>39338.76</v>
      </c>
      <c r="Q1173">
        <v>15735.5</v>
      </c>
    </row>
    <row r="1174" spans="1:17" x14ac:dyDescent="0.3">
      <c r="A1174">
        <v>2257</v>
      </c>
      <c r="D1174" t="s">
        <v>28</v>
      </c>
      <c r="E1174" t="s">
        <v>29</v>
      </c>
      <c r="F1174" t="s">
        <v>45</v>
      </c>
      <c r="G1174" t="s">
        <v>367</v>
      </c>
      <c r="H1174" t="s">
        <v>381</v>
      </c>
      <c r="I1174">
        <v>5.9430230000000002</v>
      </c>
      <c r="J1174">
        <v>15.600201999999999</v>
      </c>
      <c r="K1174" t="s">
        <v>23</v>
      </c>
      <c r="L1174">
        <v>100</v>
      </c>
      <c r="M1174">
        <v>400</v>
      </c>
      <c r="N1174">
        <v>500</v>
      </c>
      <c r="O1174" t="s">
        <v>41</v>
      </c>
      <c r="P1174">
        <v>25342.47</v>
      </c>
      <c r="Q1174">
        <v>10136.99</v>
      </c>
    </row>
    <row r="1175" spans="1:17" x14ac:dyDescent="0.3">
      <c r="A1175">
        <v>2258</v>
      </c>
      <c r="D1175" t="s">
        <v>55</v>
      </c>
      <c r="E1175" t="s">
        <v>29</v>
      </c>
      <c r="F1175" t="s">
        <v>45</v>
      </c>
      <c r="G1175" t="s">
        <v>367</v>
      </c>
      <c r="H1175" t="s">
        <v>381</v>
      </c>
      <c r="I1175">
        <v>5.9430230000000002</v>
      </c>
      <c r="J1175">
        <v>15.600201999999999</v>
      </c>
      <c r="K1175" t="s">
        <v>23</v>
      </c>
      <c r="L1175">
        <v>2</v>
      </c>
      <c r="M1175">
        <v>2</v>
      </c>
      <c r="N1175">
        <v>4</v>
      </c>
      <c r="O1175" t="s">
        <v>31</v>
      </c>
      <c r="P1175">
        <v>43278.05</v>
      </c>
      <c r="Q1175">
        <v>17311.22</v>
      </c>
    </row>
    <row r="1176" spans="1:17" x14ac:dyDescent="0.3">
      <c r="A1176">
        <v>2259</v>
      </c>
      <c r="D1176" t="s">
        <v>28</v>
      </c>
      <c r="E1176" t="s">
        <v>29</v>
      </c>
      <c r="F1176" t="s">
        <v>45</v>
      </c>
      <c r="G1176" t="s">
        <v>367</v>
      </c>
      <c r="H1176" t="s">
        <v>380</v>
      </c>
      <c r="I1176">
        <v>7.2466090000000003</v>
      </c>
      <c r="J1176">
        <v>16.434698000000001</v>
      </c>
      <c r="K1176" t="s">
        <v>23</v>
      </c>
      <c r="L1176">
        <v>100</v>
      </c>
      <c r="M1176">
        <v>250</v>
      </c>
      <c r="N1176">
        <v>350</v>
      </c>
      <c r="O1176" t="s">
        <v>24</v>
      </c>
      <c r="P1176">
        <v>30942.03</v>
      </c>
      <c r="Q1176">
        <v>12642.11</v>
      </c>
    </row>
    <row r="1177" spans="1:17" x14ac:dyDescent="0.3">
      <c r="A1177">
        <v>2260</v>
      </c>
      <c r="D1177" t="s">
        <v>28</v>
      </c>
      <c r="E1177" t="s">
        <v>29</v>
      </c>
      <c r="F1177" t="s">
        <v>45</v>
      </c>
      <c r="G1177" t="s">
        <v>367</v>
      </c>
      <c r="H1177" t="s">
        <v>368</v>
      </c>
      <c r="I1177">
        <v>5.7652780000000003</v>
      </c>
      <c r="J1177">
        <v>20.674167000000001</v>
      </c>
      <c r="K1177" t="s">
        <v>23</v>
      </c>
      <c r="L1177">
        <v>290</v>
      </c>
      <c r="M1177">
        <v>195</v>
      </c>
      <c r="N1177">
        <v>485</v>
      </c>
      <c r="O1177" t="s">
        <v>32</v>
      </c>
      <c r="P1177">
        <v>18833.64</v>
      </c>
      <c r="Q1177">
        <v>18833.64</v>
      </c>
    </row>
    <row r="1178" spans="1:17" x14ac:dyDescent="0.3">
      <c r="A1178">
        <v>2261</v>
      </c>
      <c r="D1178" t="s">
        <v>18</v>
      </c>
      <c r="E1178" t="s">
        <v>196</v>
      </c>
      <c r="F1178" t="s">
        <v>45</v>
      </c>
      <c r="G1178" t="s">
        <v>367</v>
      </c>
      <c r="H1178" t="s">
        <v>370</v>
      </c>
      <c r="I1178">
        <v>4.3946740000000002</v>
      </c>
      <c r="J1178">
        <v>18.55819</v>
      </c>
      <c r="K1178" t="s">
        <v>23</v>
      </c>
      <c r="L1178">
        <v>12000</v>
      </c>
      <c r="M1178">
        <v>13000</v>
      </c>
      <c r="N1178">
        <v>25000</v>
      </c>
      <c r="O1178" t="s">
        <v>26</v>
      </c>
      <c r="P1178">
        <v>6974.62</v>
      </c>
      <c r="Q1178">
        <v>2789.85</v>
      </c>
    </row>
    <row r="1179" spans="1:17" x14ac:dyDescent="0.3">
      <c r="A1179">
        <v>2262</v>
      </c>
      <c r="D1179" t="s">
        <v>18</v>
      </c>
      <c r="E1179" t="s">
        <v>196</v>
      </c>
      <c r="F1179" t="s">
        <v>45</v>
      </c>
      <c r="G1179" t="s">
        <v>367</v>
      </c>
      <c r="H1179" t="s">
        <v>372</v>
      </c>
      <c r="I1179">
        <v>6.9960370000000003</v>
      </c>
      <c r="J1179">
        <v>19.185032</v>
      </c>
      <c r="K1179" t="s">
        <v>23</v>
      </c>
      <c r="L1179">
        <v>500</v>
      </c>
      <c r="M1179">
        <v>500</v>
      </c>
      <c r="N1179">
        <v>1000</v>
      </c>
      <c r="O1179" t="s">
        <v>41</v>
      </c>
      <c r="P1179">
        <v>49208.32</v>
      </c>
      <c r="Q1179">
        <v>19683.330000000002</v>
      </c>
    </row>
    <row r="1180" spans="1:17" x14ac:dyDescent="0.3">
      <c r="A1180">
        <v>2263</v>
      </c>
      <c r="D1180" t="s">
        <v>28</v>
      </c>
      <c r="E1180" t="s">
        <v>29</v>
      </c>
      <c r="F1180" t="s">
        <v>45</v>
      </c>
      <c r="G1180" t="s">
        <v>21</v>
      </c>
      <c r="H1180" t="s">
        <v>251</v>
      </c>
      <c r="I1180">
        <v>18.142749999999999</v>
      </c>
      <c r="J1180">
        <v>1.1385000000000001</v>
      </c>
      <c r="K1180" t="s">
        <v>23</v>
      </c>
      <c r="L1180">
        <v>300</v>
      </c>
      <c r="M1180">
        <v>200</v>
      </c>
      <c r="N1180">
        <v>500</v>
      </c>
      <c r="O1180" t="s">
        <v>24</v>
      </c>
      <c r="P1180">
        <v>22716.9</v>
      </c>
      <c r="Q1180">
        <v>18173.52</v>
      </c>
    </row>
    <row r="1181" spans="1:17" x14ac:dyDescent="0.3">
      <c r="A1181">
        <v>2264</v>
      </c>
      <c r="D1181" t="s">
        <v>28</v>
      </c>
      <c r="E1181" t="s">
        <v>29</v>
      </c>
      <c r="F1181" t="s">
        <v>45</v>
      </c>
      <c r="G1181" t="s">
        <v>21</v>
      </c>
      <c r="H1181" t="s">
        <v>251</v>
      </c>
      <c r="I1181">
        <v>17.987306</v>
      </c>
      <c r="J1181">
        <v>3.6383890000000001</v>
      </c>
      <c r="K1181" t="s">
        <v>23</v>
      </c>
      <c r="L1181">
        <v>300</v>
      </c>
      <c r="M1181">
        <v>250</v>
      </c>
      <c r="N1181">
        <v>550</v>
      </c>
      <c r="O1181" t="s">
        <v>24</v>
      </c>
      <c r="P1181">
        <v>21782.080000000002</v>
      </c>
      <c r="Q1181">
        <v>17425.66</v>
      </c>
    </row>
    <row r="1182" spans="1:17" x14ac:dyDescent="0.3">
      <c r="A1182">
        <v>2265</v>
      </c>
      <c r="D1182" t="s">
        <v>39</v>
      </c>
      <c r="E1182" t="s">
        <v>29</v>
      </c>
      <c r="F1182" t="s">
        <v>30</v>
      </c>
      <c r="G1182" t="s">
        <v>21</v>
      </c>
      <c r="H1182" t="s">
        <v>244</v>
      </c>
      <c r="I1182">
        <v>15.657556</v>
      </c>
      <c r="J1182">
        <v>0.50166699999999997</v>
      </c>
      <c r="K1182" t="s">
        <v>23</v>
      </c>
      <c r="L1182">
        <v>20</v>
      </c>
      <c r="M1182">
        <v>0</v>
      </c>
      <c r="N1182">
        <v>20</v>
      </c>
      <c r="O1182" t="s">
        <v>40</v>
      </c>
      <c r="P1182">
        <v>43476.44</v>
      </c>
      <c r="Q1182">
        <v>34781.15</v>
      </c>
    </row>
    <row r="1183" spans="1:17" x14ac:dyDescent="0.3">
      <c r="A1183">
        <v>2266</v>
      </c>
      <c r="D1183" t="s">
        <v>28</v>
      </c>
      <c r="E1183" t="s">
        <v>29</v>
      </c>
      <c r="F1183" t="s">
        <v>45</v>
      </c>
      <c r="G1183" t="s">
        <v>21</v>
      </c>
      <c r="H1183" t="s">
        <v>251</v>
      </c>
      <c r="I1183">
        <v>20.018528</v>
      </c>
      <c r="J1183">
        <v>1.351639</v>
      </c>
      <c r="K1183" t="s">
        <v>23</v>
      </c>
      <c r="L1183">
        <v>550</v>
      </c>
      <c r="M1183">
        <v>350</v>
      </c>
      <c r="N1183">
        <v>900</v>
      </c>
      <c r="O1183" t="s">
        <v>24</v>
      </c>
      <c r="P1183">
        <v>39601.61</v>
      </c>
      <c r="Q1183">
        <v>31681.279999999999</v>
      </c>
    </row>
    <row r="1184" spans="1:17" x14ac:dyDescent="0.3">
      <c r="A1184">
        <v>2267</v>
      </c>
      <c r="D1184" t="s">
        <v>28</v>
      </c>
      <c r="E1184" t="s">
        <v>29</v>
      </c>
      <c r="F1184" t="s">
        <v>45</v>
      </c>
      <c r="G1184" t="s">
        <v>21</v>
      </c>
      <c r="H1184" t="s">
        <v>251</v>
      </c>
      <c r="I1184">
        <v>19.717407999999999</v>
      </c>
      <c r="J1184">
        <v>0.45568900000000001</v>
      </c>
      <c r="K1184" t="s">
        <v>23</v>
      </c>
      <c r="L1184">
        <v>750</v>
      </c>
      <c r="M1184">
        <v>450</v>
      </c>
      <c r="N1184">
        <v>1200</v>
      </c>
      <c r="O1184" t="s">
        <v>24</v>
      </c>
      <c r="P1184">
        <v>41774.15</v>
      </c>
      <c r="Q1184">
        <v>33419.32</v>
      </c>
    </row>
    <row r="1185" spans="1:17" x14ac:dyDescent="0.3">
      <c r="A1185">
        <v>2268</v>
      </c>
      <c r="D1185" t="s">
        <v>28</v>
      </c>
      <c r="E1185" t="s">
        <v>29</v>
      </c>
      <c r="F1185" t="s">
        <v>45</v>
      </c>
      <c r="G1185" t="s">
        <v>21</v>
      </c>
      <c r="H1185" t="s">
        <v>257</v>
      </c>
      <c r="I1185">
        <v>14.517357000000001</v>
      </c>
      <c r="J1185">
        <v>-4.0944099999999999</v>
      </c>
      <c r="K1185" t="s">
        <v>23</v>
      </c>
      <c r="L1185">
        <v>37</v>
      </c>
      <c r="M1185">
        <v>80</v>
      </c>
      <c r="N1185">
        <v>117</v>
      </c>
      <c r="O1185" t="s">
        <v>38</v>
      </c>
      <c r="P1185">
        <v>10567.62</v>
      </c>
      <c r="Q1185">
        <v>8454.1</v>
      </c>
    </row>
    <row r="1186" spans="1:17" x14ac:dyDescent="0.3">
      <c r="A1186">
        <v>2269</v>
      </c>
      <c r="D1186" t="s">
        <v>28</v>
      </c>
      <c r="E1186" t="s">
        <v>29</v>
      </c>
      <c r="F1186" t="s">
        <v>30</v>
      </c>
      <c r="G1186" t="s">
        <v>21</v>
      </c>
      <c r="H1186" t="s">
        <v>244</v>
      </c>
      <c r="I1186">
        <v>16.271667000000001</v>
      </c>
      <c r="J1186">
        <v>-4.4443999999999997E-2</v>
      </c>
      <c r="K1186" t="s">
        <v>23</v>
      </c>
      <c r="L1186">
        <v>735000</v>
      </c>
      <c r="M1186">
        <v>765000</v>
      </c>
      <c r="N1186">
        <v>1500000</v>
      </c>
      <c r="O1186" t="s">
        <v>31</v>
      </c>
      <c r="P1186">
        <v>42042.06</v>
      </c>
      <c r="Q1186">
        <v>33633.65</v>
      </c>
    </row>
    <row r="1187" spans="1:17" x14ac:dyDescent="0.3">
      <c r="A1187">
        <v>2270</v>
      </c>
      <c r="D1187" t="s">
        <v>28</v>
      </c>
      <c r="E1187" t="s">
        <v>29</v>
      </c>
      <c r="F1187" t="s">
        <v>45</v>
      </c>
      <c r="G1187" t="s">
        <v>21</v>
      </c>
      <c r="H1187" t="s">
        <v>251</v>
      </c>
      <c r="I1187">
        <v>20.428332999999999</v>
      </c>
      <c r="J1187">
        <v>0.23833299999999999</v>
      </c>
      <c r="K1187" t="s">
        <v>23</v>
      </c>
      <c r="L1187">
        <v>1800</v>
      </c>
      <c r="M1187">
        <v>1200</v>
      </c>
      <c r="N1187">
        <v>3000</v>
      </c>
      <c r="O1187" t="s">
        <v>24</v>
      </c>
      <c r="P1187">
        <v>50156.29</v>
      </c>
      <c r="Q1187">
        <v>40125.040000000001</v>
      </c>
    </row>
    <row r="1188" spans="1:17" x14ac:dyDescent="0.3">
      <c r="A1188">
        <v>2271</v>
      </c>
      <c r="D1188" t="s">
        <v>28</v>
      </c>
      <c r="E1188" t="s">
        <v>29</v>
      </c>
      <c r="F1188" t="s">
        <v>45</v>
      </c>
      <c r="G1188" t="s">
        <v>21</v>
      </c>
      <c r="H1188" t="s">
        <v>251</v>
      </c>
      <c r="I1188">
        <v>18.438746999999999</v>
      </c>
      <c r="J1188">
        <v>1.392736</v>
      </c>
      <c r="K1188" t="s">
        <v>23</v>
      </c>
      <c r="L1188">
        <v>405</v>
      </c>
      <c r="M1188">
        <v>0</v>
      </c>
      <c r="N1188">
        <v>405</v>
      </c>
      <c r="O1188" t="s">
        <v>24</v>
      </c>
      <c r="P1188">
        <v>43856.05</v>
      </c>
      <c r="Q1188">
        <v>35084.839999999997</v>
      </c>
    </row>
    <row r="1189" spans="1:17" x14ac:dyDescent="0.3">
      <c r="A1189">
        <v>2272</v>
      </c>
      <c r="D1189" t="s">
        <v>33</v>
      </c>
      <c r="E1189" t="s">
        <v>34</v>
      </c>
      <c r="F1189" t="s">
        <v>45</v>
      </c>
      <c r="G1189" t="s">
        <v>21</v>
      </c>
      <c r="H1189" t="s">
        <v>257</v>
      </c>
      <c r="I1189">
        <v>14.064624999999999</v>
      </c>
      <c r="J1189">
        <v>-3.081839</v>
      </c>
      <c r="K1189" t="s">
        <v>23</v>
      </c>
      <c r="L1189">
        <v>1715</v>
      </c>
      <c r="M1189">
        <v>1715</v>
      </c>
      <c r="N1189">
        <v>3430</v>
      </c>
      <c r="O1189" t="s">
        <v>32</v>
      </c>
      <c r="P1189">
        <v>37139.47</v>
      </c>
      <c r="Q1189">
        <v>29711.58</v>
      </c>
    </row>
    <row r="1190" spans="1:17" x14ac:dyDescent="0.3">
      <c r="A1190">
        <v>2273</v>
      </c>
      <c r="D1190" t="s">
        <v>28</v>
      </c>
      <c r="E1190" t="s">
        <v>29</v>
      </c>
      <c r="F1190" t="s">
        <v>45</v>
      </c>
      <c r="G1190" t="s">
        <v>21</v>
      </c>
      <c r="H1190" t="s">
        <v>251</v>
      </c>
      <c r="I1190">
        <v>20.428332999999999</v>
      </c>
      <c r="J1190">
        <v>-0.23833299999999999</v>
      </c>
      <c r="K1190" t="s">
        <v>23</v>
      </c>
      <c r="L1190">
        <v>550</v>
      </c>
      <c r="M1190">
        <v>350</v>
      </c>
      <c r="N1190">
        <v>900</v>
      </c>
      <c r="O1190" t="s">
        <v>24</v>
      </c>
      <c r="P1190">
        <v>13480.18</v>
      </c>
      <c r="Q1190">
        <v>10784.14</v>
      </c>
    </row>
    <row r="1191" spans="1:17" x14ac:dyDescent="0.3">
      <c r="A1191">
        <v>2274</v>
      </c>
      <c r="D1191" t="s">
        <v>97</v>
      </c>
      <c r="E1191" t="s">
        <v>29</v>
      </c>
      <c r="F1191" t="s">
        <v>20</v>
      </c>
      <c r="G1191" t="s">
        <v>21</v>
      </c>
      <c r="H1191" t="s">
        <v>244</v>
      </c>
      <c r="I1191">
        <v>16.243300000000001</v>
      </c>
      <c r="J1191">
        <v>2.7472E-2</v>
      </c>
      <c r="K1191" t="s">
        <v>23</v>
      </c>
      <c r="L1191">
        <v>280</v>
      </c>
      <c r="M1191">
        <v>27</v>
      </c>
      <c r="N1191">
        <v>307</v>
      </c>
      <c r="O1191" t="s">
        <v>24</v>
      </c>
      <c r="P1191">
        <v>43375.85</v>
      </c>
      <c r="Q1191">
        <v>34700.68</v>
      </c>
    </row>
    <row r="1192" spans="1:17" x14ac:dyDescent="0.3">
      <c r="A1192">
        <v>2275</v>
      </c>
      <c r="D1192" t="s">
        <v>28</v>
      </c>
      <c r="E1192" t="s">
        <v>29</v>
      </c>
      <c r="F1192" t="s">
        <v>45</v>
      </c>
      <c r="G1192" t="s">
        <v>21</v>
      </c>
      <c r="H1192" t="s">
        <v>251</v>
      </c>
      <c r="I1192">
        <v>18.536943999999998</v>
      </c>
      <c r="J1192">
        <v>1.6280559999999999</v>
      </c>
      <c r="K1192" t="s">
        <v>23</v>
      </c>
      <c r="L1192">
        <v>300</v>
      </c>
      <c r="M1192">
        <v>280</v>
      </c>
      <c r="N1192">
        <v>580</v>
      </c>
      <c r="O1192" t="s">
        <v>24</v>
      </c>
      <c r="P1192">
        <v>21368.07</v>
      </c>
      <c r="Q1192">
        <v>17094.45</v>
      </c>
    </row>
    <row r="1193" spans="1:17" x14ac:dyDescent="0.3">
      <c r="A1193">
        <v>2276</v>
      </c>
      <c r="D1193" t="s">
        <v>28</v>
      </c>
      <c r="E1193" t="s">
        <v>29</v>
      </c>
      <c r="F1193" t="s">
        <v>45</v>
      </c>
      <c r="G1193" t="s">
        <v>21</v>
      </c>
      <c r="H1193" t="s">
        <v>251</v>
      </c>
      <c r="I1193">
        <v>20.190916999999999</v>
      </c>
      <c r="J1193">
        <v>1.20875</v>
      </c>
      <c r="K1193" t="s">
        <v>23</v>
      </c>
      <c r="L1193">
        <v>410</v>
      </c>
      <c r="M1193">
        <v>390</v>
      </c>
      <c r="N1193">
        <v>800</v>
      </c>
      <c r="O1193" t="s">
        <v>24</v>
      </c>
      <c r="P1193">
        <v>21628.33</v>
      </c>
      <c r="Q1193">
        <v>17302.669999999998</v>
      </c>
    </row>
    <row r="1194" spans="1:17" x14ac:dyDescent="0.3">
      <c r="A1194">
        <v>2277</v>
      </c>
      <c r="D1194" t="s">
        <v>28</v>
      </c>
      <c r="E1194" t="s">
        <v>29</v>
      </c>
      <c r="F1194" t="s">
        <v>45</v>
      </c>
      <c r="G1194" t="s">
        <v>21</v>
      </c>
      <c r="H1194" t="s">
        <v>251</v>
      </c>
      <c r="I1194">
        <v>18.448139000000001</v>
      </c>
      <c r="J1194">
        <v>1.5285</v>
      </c>
      <c r="K1194" t="s">
        <v>23</v>
      </c>
      <c r="L1194">
        <v>200</v>
      </c>
      <c r="M1194">
        <v>100</v>
      </c>
      <c r="N1194">
        <v>300</v>
      </c>
      <c r="O1194" t="s">
        <v>38</v>
      </c>
      <c r="P1194">
        <v>37532.46</v>
      </c>
      <c r="Q1194">
        <v>30025.97</v>
      </c>
    </row>
    <row r="1195" spans="1:17" x14ac:dyDescent="0.3">
      <c r="A1195">
        <v>2278</v>
      </c>
      <c r="D1195" t="s">
        <v>196</v>
      </c>
      <c r="E1195" t="s">
        <v>29</v>
      </c>
      <c r="F1195" t="s">
        <v>30</v>
      </c>
      <c r="G1195" t="s">
        <v>21</v>
      </c>
      <c r="H1195" t="s">
        <v>257</v>
      </c>
      <c r="I1195">
        <v>14.540991999999999</v>
      </c>
      <c r="J1195">
        <v>-4.0845310000000001</v>
      </c>
      <c r="K1195" t="s">
        <v>23</v>
      </c>
      <c r="L1195">
        <v>75000</v>
      </c>
      <c r="M1195">
        <v>75000</v>
      </c>
      <c r="N1195">
        <v>150000</v>
      </c>
      <c r="O1195" t="s">
        <v>38</v>
      </c>
      <c r="P1195">
        <v>40664.93</v>
      </c>
      <c r="Q1195">
        <v>32531.94</v>
      </c>
    </row>
    <row r="1196" spans="1:17" x14ac:dyDescent="0.3">
      <c r="A1196">
        <v>2279</v>
      </c>
      <c r="D1196" t="s">
        <v>28</v>
      </c>
      <c r="E1196" t="s">
        <v>29</v>
      </c>
      <c r="F1196" t="s">
        <v>45</v>
      </c>
      <c r="G1196" t="s">
        <v>21</v>
      </c>
      <c r="H1196" t="s">
        <v>251</v>
      </c>
      <c r="I1196">
        <v>18.630358000000001</v>
      </c>
      <c r="J1196">
        <v>3.075558</v>
      </c>
      <c r="K1196" t="s">
        <v>23</v>
      </c>
      <c r="L1196">
        <v>1250</v>
      </c>
      <c r="M1196">
        <v>750</v>
      </c>
      <c r="N1196">
        <v>2000</v>
      </c>
      <c r="O1196" t="s">
        <v>38</v>
      </c>
      <c r="P1196">
        <v>37637.29</v>
      </c>
      <c r="Q1196">
        <v>30109.83</v>
      </c>
    </row>
    <row r="1197" spans="1:17" x14ac:dyDescent="0.3">
      <c r="A1197">
        <v>2280</v>
      </c>
      <c r="D1197" t="s">
        <v>28</v>
      </c>
      <c r="E1197" t="s">
        <v>29</v>
      </c>
      <c r="F1197" t="s">
        <v>20</v>
      </c>
      <c r="G1197" t="s">
        <v>21</v>
      </c>
      <c r="H1197" t="s">
        <v>251</v>
      </c>
      <c r="I1197">
        <v>18.185355999999999</v>
      </c>
      <c r="J1197">
        <v>0.15112999999999999</v>
      </c>
      <c r="K1197" t="s">
        <v>23</v>
      </c>
      <c r="L1197">
        <v>200</v>
      </c>
      <c r="M1197">
        <v>200</v>
      </c>
      <c r="N1197">
        <v>400</v>
      </c>
      <c r="O1197" t="s">
        <v>24</v>
      </c>
      <c r="P1197">
        <v>20252.84</v>
      </c>
      <c r="Q1197">
        <v>16202.27</v>
      </c>
    </row>
    <row r="1198" spans="1:17" x14ac:dyDescent="0.3">
      <c r="A1198">
        <v>2281</v>
      </c>
      <c r="D1198" t="s">
        <v>33</v>
      </c>
      <c r="E1198" t="s">
        <v>34</v>
      </c>
      <c r="F1198" t="s">
        <v>45</v>
      </c>
      <c r="G1198" t="s">
        <v>21</v>
      </c>
      <c r="H1198" t="s">
        <v>244</v>
      </c>
      <c r="I1198">
        <v>16.214079999999999</v>
      </c>
      <c r="J1198">
        <v>1.9140000000000001E-2</v>
      </c>
      <c r="K1198" t="s">
        <v>23</v>
      </c>
      <c r="L1198">
        <v>450</v>
      </c>
      <c r="M1198">
        <v>500</v>
      </c>
      <c r="N1198">
        <v>950</v>
      </c>
      <c r="O1198" t="s">
        <v>26</v>
      </c>
      <c r="P1198">
        <v>43338.48</v>
      </c>
      <c r="Q1198">
        <v>34670.78</v>
      </c>
    </row>
    <row r="1199" spans="1:17" x14ac:dyDescent="0.3">
      <c r="A1199">
        <v>2283</v>
      </c>
      <c r="D1199" t="s">
        <v>97</v>
      </c>
      <c r="E1199" t="s">
        <v>29</v>
      </c>
      <c r="F1199" t="s">
        <v>20</v>
      </c>
      <c r="G1199" t="s">
        <v>21</v>
      </c>
      <c r="H1199" t="s">
        <v>244</v>
      </c>
      <c r="I1199">
        <v>16.214079999999999</v>
      </c>
      <c r="J1199">
        <v>1.9140000000000001E-2</v>
      </c>
      <c r="K1199" t="s">
        <v>23</v>
      </c>
      <c r="L1199">
        <v>301</v>
      </c>
      <c r="M1199">
        <v>449</v>
      </c>
      <c r="N1199">
        <v>750</v>
      </c>
      <c r="O1199" t="s">
        <v>26</v>
      </c>
      <c r="P1199">
        <v>37953.21</v>
      </c>
      <c r="Q1199">
        <v>30362.57</v>
      </c>
    </row>
    <row r="1200" spans="1:17" x14ac:dyDescent="0.3">
      <c r="A1200">
        <v>2285</v>
      </c>
      <c r="D1200" t="s">
        <v>18</v>
      </c>
      <c r="E1200" t="s">
        <v>29</v>
      </c>
      <c r="F1200" t="s">
        <v>45</v>
      </c>
      <c r="G1200" t="s">
        <v>142</v>
      </c>
      <c r="H1200" t="s">
        <v>143</v>
      </c>
      <c r="I1200">
        <v>7.6985999999999999</v>
      </c>
      <c r="J1200">
        <v>27.9968</v>
      </c>
      <c r="K1200" t="s">
        <v>23</v>
      </c>
      <c r="L1200">
        <v>12250</v>
      </c>
      <c r="M1200">
        <v>12750</v>
      </c>
      <c r="N1200">
        <v>25000</v>
      </c>
      <c r="O1200" t="s">
        <v>35</v>
      </c>
      <c r="P1200">
        <v>49063.96</v>
      </c>
      <c r="Q1200">
        <v>39251.17</v>
      </c>
    </row>
    <row r="1201" spans="1:17" x14ac:dyDescent="0.3">
      <c r="A1201">
        <v>2286</v>
      </c>
      <c r="D1201" t="s">
        <v>28</v>
      </c>
      <c r="E1201" t="s">
        <v>29</v>
      </c>
      <c r="F1201" t="s">
        <v>45</v>
      </c>
      <c r="G1201" t="s">
        <v>21</v>
      </c>
      <c r="H1201" t="s">
        <v>251</v>
      </c>
      <c r="I1201">
        <v>18.463177999999999</v>
      </c>
      <c r="J1201">
        <v>1.3933139999999999</v>
      </c>
      <c r="K1201" t="s">
        <v>23</v>
      </c>
      <c r="L1201">
        <v>25</v>
      </c>
      <c r="M1201">
        <v>5</v>
      </c>
      <c r="N1201">
        <v>30</v>
      </c>
      <c r="O1201" t="s">
        <v>38</v>
      </c>
      <c r="P1201">
        <v>9950.7800000000007</v>
      </c>
      <c r="Q1201">
        <v>7960.62</v>
      </c>
    </row>
    <row r="1202" spans="1:17" x14ac:dyDescent="0.3">
      <c r="A1202">
        <v>2287</v>
      </c>
      <c r="D1202" t="s">
        <v>28</v>
      </c>
      <c r="E1202" t="s">
        <v>34</v>
      </c>
      <c r="F1202" t="s">
        <v>30</v>
      </c>
      <c r="G1202" t="s">
        <v>21</v>
      </c>
      <c r="H1202" t="s">
        <v>257</v>
      </c>
      <c r="I1202">
        <v>14.517357000000001</v>
      </c>
      <c r="J1202">
        <v>-4.0944099999999999</v>
      </c>
      <c r="K1202" t="s">
        <v>23</v>
      </c>
      <c r="L1202">
        <v>144</v>
      </c>
      <c r="M1202">
        <v>16</v>
      </c>
      <c r="N1202">
        <v>160</v>
      </c>
      <c r="O1202" t="s">
        <v>31</v>
      </c>
      <c r="P1202">
        <v>44384.639999999999</v>
      </c>
      <c r="Q1202">
        <v>35507.71</v>
      </c>
    </row>
    <row r="1203" spans="1:17" x14ac:dyDescent="0.3">
      <c r="A1203">
        <v>2288</v>
      </c>
      <c r="D1203" t="s">
        <v>33</v>
      </c>
      <c r="E1203" t="s">
        <v>29</v>
      </c>
      <c r="F1203" t="s">
        <v>20</v>
      </c>
      <c r="G1203" t="s">
        <v>21</v>
      </c>
      <c r="H1203" t="s">
        <v>257</v>
      </c>
      <c r="I1203">
        <v>14.517357000000001</v>
      </c>
      <c r="J1203">
        <v>-4.0944099999999999</v>
      </c>
      <c r="K1203" t="s">
        <v>23</v>
      </c>
      <c r="L1203">
        <v>0</v>
      </c>
      <c r="M1203">
        <v>40</v>
      </c>
      <c r="N1203">
        <v>40</v>
      </c>
      <c r="O1203" t="s">
        <v>35</v>
      </c>
      <c r="P1203">
        <v>45517.440000000002</v>
      </c>
      <c r="Q1203">
        <v>36413.949999999997</v>
      </c>
    </row>
    <row r="1204" spans="1:17" x14ac:dyDescent="0.3">
      <c r="A1204">
        <v>2289</v>
      </c>
      <c r="D1204" t="s">
        <v>55</v>
      </c>
      <c r="E1204" t="s">
        <v>34</v>
      </c>
      <c r="F1204" t="s">
        <v>20</v>
      </c>
      <c r="G1204" t="s">
        <v>21</v>
      </c>
      <c r="H1204" t="s">
        <v>257</v>
      </c>
      <c r="I1204">
        <v>14.484299999999999</v>
      </c>
      <c r="J1204">
        <v>-4.1829609999999997</v>
      </c>
      <c r="K1204" t="s">
        <v>23</v>
      </c>
      <c r="L1204">
        <v>425</v>
      </c>
      <c r="M1204">
        <v>115</v>
      </c>
      <c r="N1204">
        <v>540</v>
      </c>
      <c r="O1204" t="s">
        <v>41</v>
      </c>
      <c r="P1204">
        <v>37075.18</v>
      </c>
      <c r="Q1204">
        <v>29660.14</v>
      </c>
    </row>
    <row r="1205" spans="1:17" x14ac:dyDescent="0.3">
      <c r="A1205">
        <v>2290</v>
      </c>
      <c r="D1205" t="s">
        <v>28</v>
      </c>
      <c r="E1205" t="s">
        <v>29</v>
      </c>
      <c r="F1205" t="s">
        <v>45</v>
      </c>
      <c r="G1205" t="s">
        <v>21</v>
      </c>
      <c r="H1205" t="s">
        <v>251</v>
      </c>
      <c r="I1205">
        <v>18.354721999999999</v>
      </c>
      <c r="J1205">
        <v>1.3075000000000001</v>
      </c>
      <c r="K1205" t="s">
        <v>23</v>
      </c>
      <c r="L1205">
        <v>320</v>
      </c>
      <c r="M1205">
        <v>230</v>
      </c>
      <c r="N1205">
        <v>550</v>
      </c>
      <c r="O1205" t="s">
        <v>24</v>
      </c>
      <c r="P1205">
        <v>20740.169999999998</v>
      </c>
      <c r="Q1205">
        <v>16592.13</v>
      </c>
    </row>
    <row r="1206" spans="1:17" x14ac:dyDescent="0.3">
      <c r="A1206">
        <v>2291</v>
      </c>
      <c r="D1206" t="s">
        <v>28</v>
      </c>
      <c r="E1206" t="s">
        <v>34</v>
      </c>
      <c r="F1206" t="s">
        <v>30</v>
      </c>
      <c r="G1206" t="s">
        <v>21</v>
      </c>
      <c r="H1206" t="s">
        <v>257</v>
      </c>
      <c r="I1206">
        <v>14.517357000000001</v>
      </c>
      <c r="J1206">
        <v>-4.0944099999999999</v>
      </c>
      <c r="K1206" t="s">
        <v>23</v>
      </c>
      <c r="L1206">
        <v>132</v>
      </c>
      <c r="M1206">
        <v>16</v>
      </c>
      <c r="N1206">
        <v>148</v>
      </c>
      <c r="O1206" t="s">
        <v>31</v>
      </c>
      <c r="P1206">
        <v>44707.19</v>
      </c>
      <c r="Q1206">
        <v>35765.75</v>
      </c>
    </row>
    <row r="1207" spans="1:17" x14ac:dyDescent="0.3">
      <c r="A1207">
        <v>2292</v>
      </c>
      <c r="D1207" t="s">
        <v>28</v>
      </c>
      <c r="E1207" t="s">
        <v>29</v>
      </c>
      <c r="F1207" t="s">
        <v>20</v>
      </c>
      <c r="G1207" t="s">
        <v>21</v>
      </c>
      <c r="H1207" t="s">
        <v>244</v>
      </c>
      <c r="I1207">
        <v>16.277757999999999</v>
      </c>
      <c r="J1207">
        <v>-0.38239000000000001</v>
      </c>
      <c r="K1207" t="s">
        <v>23</v>
      </c>
      <c r="L1207">
        <v>22</v>
      </c>
      <c r="M1207">
        <v>8</v>
      </c>
      <c r="N1207">
        <v>30</v>
      </c>
      <c r="O1207" t="s">
        <v>38</v>
      </c>
      <c r="P1207">
        <v>32995.94</v>
      </c>
      <c r="Q1207">
        <v>26396.75</v>
      </c>
    </row>
    <row r="1208" spans="1:17" x14ac:dyDescent="0.3">
      <c r="A1208">
        <v>2293</v>
      </c>
      <c r="D1208" t="s">
        <v>97</v>
      </c>
      <c r="E1208" t="s">
        <v>29</v>
      </c>
      <c r="F1208" t="s">
        <v>45</v>
      </c>
      <c r="G1208" t="s">
        <v>21</v>
      </c>
      <c r="H1208" t="s">
        <v>244</v>
      </c>
      <c r="I1208">
        <v>16.494721999999999</v>
      </c>
      <c r="J1208">
        <v>-1.947222</v>
      </c>
      <c r="K1208" t="s">
        <v>23</v>
      </c>
      <c r="L1208">
        <v>400</v>
      </c>
      <c r="M1208">
        <v>600</v>
      </c>
      <c r="N1208">
        <v>1000</v>
      </c>
      <c r="O1208" t="s">
        <v>26</v>
      </c>
      <c r="P1208">
        <v>46147.78</v>
      </c>
      <c r="Q1208">
        <v>36918.22</v>
      </c>
    </row>
    <row r="1209" spans="1:17" x14ac:dyDescent="0.3">
      <c r="A1209">
        <v>2294</v>
      </c>
      <c r="B1209">
        <v>6</v>
      </c>
      <c r="C1209" t="s">
        <v>48</v>
      </c>
      <c r="D1209" t="s">
        <v>55</v>
      </c>
      <c r="E1209" t="s">
        <v>377</v>
      </c>
      <c r="F1209" t="s">
        <v>20</v>
      </c>
      <c r="G1209" t="s">
        <v>21</v>
      </c>
      <c r="H1209" t="s">
        <v>257</v>
      </c>
      <c r="I1209">
        <v>14.887428</v>
      </c>
      <c r="J1209">
        <v>-4.1974629999999999</v>
      </c>
      <c r="K1209" t="s">
        <v>23</v>
      </c>
      <c r="L1209">
        <v>260</v>
      </c>
      <c r="M1209">
        <v>260</v>
      </c>
      <c r="N1209">
        <v>520</v>
      </c>
      <c r="O1209" t="s">
        <v>41</v>
      </c>
      <c r="P1209">
        <v>30689.68</v>
      </c>
      <c r="Q1209">
        <v>30689.68</v>
      </c>
    </row>
    <row r="1210" spans="1:17" x14ac:dyDescent="0.3">
      <c r="A1210">
        <v>2295</v>
      </c>
      <c r="D1210" t="s">
        <v>97</v>
      </c>
      <c r="E1210" t="s">
        <v>29</v>
      </c>
      <c r="F1210" t="s">
        <v>20</v>
      </c>
      <c r="G1210" t="s">
        <v>21</v>
      </c>
      <c r="H1210" t="s">
        <v>244</v>
      </c>
      <c r="I1210">
        <v>16.964919999999999</v>
      </c>
      <c r="J1210">
        <v>-0.354605</v>
      </c>
      <c r="K1210" t="s">
        <v>23</v>
      </c>
      <c r="L1210">
        <v>508</v>
      </c>
      <c r="M1210">
        <v>692</v>
      </c>
      <c r="N1210">
        <v>1200</v>
      </c>
      <c r="O1210" t="s">
        <v>24</v>
      </c>
      <c r="P1210">
        <v>45222.27</v>
      </c>
      <c r="Q1210">
        <v>36177.82</v>
      </c>
    </row>
    <row r="1211" spans="1:17" x14ac:dyDescent="0.3">
      <c r="A1211">
        <v>2296</v>
      </c>
      <c r="D1211" t="s">
        <v>28</v>
      </c>
      <c r="E1211" t="s">
        <v>29</v>
      </c>
      <c r="F1211" t="s">
        <v>30</v>
      </c>
      <c r="G1211" t="s">
        <v>21</v>
      </c>
      <c r="H1211" t="s">
        <v>251</v>
      </c>
      <c r="I1211">
        <v>20.190916999999999</v>
      </c>
      <c r="J1211">
        <v>1.20875</v>
      </c>
      <c r="K1211" t="s">
        <v>23</v>
      </c>
      <c r="L1211">
        <v>0</v>
      </c>
      <c r="M1211">
        <v>0</v>
      </c>
      <c r="N1211">
        <v>0</v>
      </c>
      <c r="O1211" t="s">
        <v>31</v>
      </c>
      <c r="P1211">
        <v>32841.15</v>
      </c>
      <c r="Q1211">
        <v>26272.92</v>
      </c>
    </row>
    <row r="1212" spans="1:17" x14ac:dyDescent="0.3">
      <c r="A1212">
        <v>2297</v>
      </c>
      <c r="D1212" t="s">
        <v>28</v>
      </c>
      <c r="E1212" t="s">
        <v>29</v>
      </c>
      <c r="F1212" t="s">
        <v>30</v>
      </c>
      <c r="G1212" t="s">
        <v>21</v>
      </c>
      <c r="H1212" t="s">
        <v>251</v>
      </c>
      <c r="I1212">
        <v>18.463177999999999</v>
      </c>
      <c r="J1212">
        <v>1.3933139999999999</v>
      </c>
      <c r="K1212" t="s">
        <v>23</v>
      </c>
      <c r="L1212">
        <v>5880</v>
      </c>
      <c r="M1212">
        <v>4380</v>
      </c>
      <c r="N1212">
        <v>10260</v>
      </c>
      <c r="O1212" t="s">
        <v>38</v>
      </c>
      <c r="P1212">
        <v>44383.5</v>
      </c>
      <c r="Q1212">
        <v>35506.800000000003</v>
      </c>
    </row>
    <row r="1213" spans="1:17" x14ac:dyDescent="0.3">
      <c r="A1213">
        <v>2298</v>
      </c>
      <c r="B1213">
        <v>86</v>
      </c>
      <c r="C1213" t="s">
        <v>48</v>
      </c>
      <c r="D1213" t="s">
        <v>28</v>
      </c>
      <c r="E1213" t="s">
        <v>29</v>
      </c>
      <c r="F1213" t="s">
        <v>45</v>
      </c>
      <c r="G1213" t="s">
        <v>155</v>
      </c>
      <c r="H1213" t="s">
        <v>197</v>
      </c>
      <c r="I1213">
        <v>-2.1049250000000002</v>
      </c>
      <c r="J1213">
        <v>28.919383</v>
      </c>
      <c r="K1213" t="s">
        <v>37</v>
      </c>
      <c r="L1213">
        <v>47</v>
      </c>
      <c r="M1213">
        <v>21</v>
      </c>
      <c r="N1213">
        <v>68</v>
      </c>
      <c r="O1213" t="s">
        <v>24</v>
      </c>
      <c r="P1213">
        <v>47903</v>
      </c>
      <c r="Q1213">
        <v>47903</v>
      </c>
    </row>
    <row r="1214" spans="1:17" x14ac:dyDescent="0.3">
      <c r="A1214">
        <v>2299</v>
      </c>
      <c r="B1214">
        <v>50</v>
      </c>
      <c r="C1214" t="s">
        <v>48</v>
      </c>
      <c r="D1214" t="s">
        <v>28</v>
      </c>
      <c r="E1214" t="s">
        <v>29</v>
      </c>
      <c r="F1214" t="s">
        <v>45</v>
      </c>
      <c r="G1214" t="s">
        <v>155</v>
      </c>
      <c r="H1214" t="s">
        <v>183</v>
      </c>
      <c r="I1214">
        <v>-2.5061559999999998</v>
      </c>
      <c r="J1214">
        <v>28.861830000000001</v>
      </c>
      <c r="K1214" t="s">
        <v>37</v>
      </c>
      <c r="L1214">
        <v>0</v>
      </c>
      <c r="M1214">
        <v>1070</v>
      </c>
      <c r="N1214">
        <v>1070</v>
      </c>
      <c r="O1214" t="s">
        <v>38</v>
      </c>
      <c r="P1214">
        <v>18290</v>
      </c>
      <c r="Q1214">
        <v>18290</v>
      </c>
    </row>
    <row r="1215" spans="1:17" x14ac:dyDescent="0.3">
      <c r="A1215">
        <v>2300</v>
      </c>
      <c r="D1215" t="s">
        <v>18</v>
      </c>
      <c r="E1215" t="s">
        <v>29</v>
      </c>
      <c r="F1215" t="s">
        <v>45</v>
      </c>
      <c r="G1215" t="s">
        <v>155</v>
      </c>
      <c r="H1215" t="s">
        <v>394</v>
      </c>
      <c r="I1215">
        <v>0.33849000000000001</v>
      </c>
      <c r="J1215">
        <v>29.746359999999999</v>
      </c>
      <c r="K1215" t="s">
        <v>23</v>
      </c>
      <c r="L1215">
        <v>33600</v>
      </c>
      <c r="M1215">
        <v>37535</v>
      </c>
      <c r="N1215">
        <v>71135</v>
      </c>
      <c r="O1215" t="s">
        <v>24</v>
      </c>
      <c r="P1215">
        <v>33366.620000000003</v>
      </c>
      <c r="Q1215">
        <v>13346</v>
      </c>
    </row>
    <row r="1216" spans="1:17" x14ac:dyDescent="0.3">
      <c r="A1216">
        <v>2301</v>
      </c>
      <c r="D1216" t="s">
        <v>18</v>
      </c>
      <c r="E1216" t="s">
        <v>34</v>
      </c>
      <c r="F1216" t="s">
        <v>45</v>
      </c>
      <c r="G1216" t="s">
        <v>43</v>
      </c>
      <c r="H1216" t="s">
        <v>99</v>
      </c>
      <c r="I1216">
        <v>33.352378999999999</v>
      </c>
      <c r="J1216">
        <v>35.653644999999997</v>
      </c>
      <c r="K1216" t="s">
        <v>23</v>
      </c>
      <c r="L1216">
        <v>0</v>
      </c>
      <c r="M1216">
        <v>24</v>
      </c>
      <c r="N1216">
        <v>24</v>
      </c>
      <c r="O1216" t="s">
        <v>26</v>
      </c>
      <c r="P1216">
        <v>9858</v>
      </c>
      <c r="Q1216">
        <v>4929</v>
      </c>
    </row>
    <row r="1217" spans="1:17" x14ac:dyDescent="0.3">
      <c r="A1217">
        <v>2302</v>
      </c>
      <c r="B1217">
        <v>41</v>
      </c>
      <c r="C1217" t="s">
        <v>48</v>
      </c>
      <c r="D1217" t="s">
        <v>28</v>
      </c>
      <c r="E1217" t="s">
        <v>29</v>
      </c>
      <c r="F1217" t="s">
        <v>30</v>
      </c>
      <c r="G1217" t="s">
        <v>43</v>
      </c>
      <c r="H1217" t="s">
        <v>68</v>
      </c>
      <c r="I1217">
        <v>33.226770999999999</v>
      </c>
      <c r="J1217">
        <v>35.307206999999998</v>
      </c>
      <c r="K1217" t="s">
        <v>37</v>
      </c>
      <c r="L1217">
        <v>2500</v>
      </c>
      <c r="M1217">
        <v>2500</v>
      </c>
      <c r="N1217">
        <v>5000</v>
      </c>
      <c r="O1217" t="s">
        <v>51</v>
      </c>
      <c r="P1217">
        <v>9510</v>
      </c>
      <c r="Q1217">
        <v>9510</v>
      </c>
    </row>
    <row r="1218" spans="1:17" x14ac:dyDescent="0.3">
      <c r="A1218">
        <v>2303</v>
      </c>
      <c r="D1218" t="s">
        <v>55</v>
      </c>
      <c r="E1218" t="s">
        <v>29</v>
      </c>
      <c r="F1218" t="s">
        <v>30</v>
      </c>
      <c r="G1218" t="s">
        <v>43</v>
      </c>
      <c r="H1218" t="s">
        <v>89</v>
      </c>
      <c r="I1218">
        <v>33.217986000000003</v>
      </c>
      <c r="J1218">
        <v>35.465364999999998</v>
      </c>
      <c r="K1218" t="s">
        <v>37</v>
      </c>
      <c r="L1218">
        <v>500</v>
      </c>
      <c r="M1218">
        <v>250</v>
      </c>
      <c r="N1218">
        <v>750</v>
      </c>
      <c r="O1218" t="s">
        <v>24</v>
      </c>
      <c r="P1218">
        <v>8880</v>
      </c>
      <c r="Q1218">
        <v>4440</v>
      </c>
    </row>
    <row r="1219" spans="1:17" x14ac:dyDescent="0.3">
      <c r="A1219">
        <v>2304</v>
      </c>
      <c r="B1219">
        <v>30</v>
      </c>
      <c r="C1219" t="s">
        <v>48</v>
      </c>
      <c r="D1219" t="s">
        <v>28</v>
      </c>
      <c r="E1219" t="s">
        <v>29</v>
      </c>
      <c r="F1219" t="s">
        <v>45</v>
      </c>
      <c r="G1219" t="s">
        <v>43</v>
      </c>
      <c r="H1219" t="s">
        <v>122</v>
      </c>
      <c r="I1219">
        <v>33.190651000000003</v>
      </c>
      <c r="J1219">
        <v>35.406502000000003</v>
      </c>
      <c r="K1219" t="s">
        <v>37</v>
      </c>
      <c r="L1219">
        <v>100000</v>
      </c>
      <c r="M1219">
        <v>100000</v>
      </c>
      <c r="N1219">
        <v>200000</v>
      </c>
      <c r="O1219" t="s">
        <v>51</v>
      </c>
      <c r="P1219">
        <v>24950</v>
      </c>
      <c r="Q1219">
        <v>24950</v>
      </c>
    </row>
    <row r="1220" spans="1:17" x14ac:dyDescent="0.3">
      <c r="A1220">
        <v>2305</v>
      </c>
      <c r="D1220" t="s">
        <v>28</v>
      </c>
      <c r="E1220" t="s">
        <v>29</v>
      </c>
      <c r="F1220" t="s">
        <v>30</v>
      </c>
      <c r="G1220" t="s">
        <v>43</v>
      </c>
      <c r="H1220" t="s">
        <v>395</v>
      </c>
      <c r="I1220">
        <v>33.278683000000001</v>
      </c>
      <c r="J1220">
        <v>35.519038000000002</v>
      </c>
      <c r="K1220" t="s">
        <v>37</v>
      </c>
      <c r="L1220">
        <v>400</v>
      </c>
      <c r="M1220">
        <v>400</v>
      </c>
      <c r="N1220">
        <v>800</v>
      </c>
      <c r="O1220" t="s">
        <v>32</v>
      </c>
      <c r="P1220">
        <v>15260</v>
      </c>
      <c r="Q1220">
        <v>7630</v>
      </c>
    </row>
    <row r="1221" spans="1:17" x14ac:dyDescent="0.3">
      <c r="A1221">
        <v>2306</v>
      </c>
      <c r="D1221" t="s">
        <v>55</v>
      </c>
      <c r="E1221" t="s">
        <v>29</v>
      </c>
      <c r="F1221" t="s">
        <v>30</v>
      </c>
      <c r="G1221" t="s">
        <v>43</v>
      </c>
      <c r="H1221" t="s">
        <v>396</v>
      </c>
      <c r="I1221">
        <v>35.324981000000001</v>
      </c>
      <c r="J1221">
        <v>33.309783000000003</v>
      </c>
      <c r="K1221" t="s">
        <v>37</v>
      </c>
      <c r="L1221">
        <v>1000</v>
      </c>
      <c r="M1221">
        <v>1000</v>
      </c>
      <c r="N1221">
        <v>2000</v>
      </c>
      <c r="O1221" t="s">
        <v>24</v>
      </c>
      <c r="P1221">
        <v>17500</v>
      </c>
      <c r="Q1221">
        <v>8750</v>
      </c>
    </row>
    <row r="1222" spans="1:17" x14ac:dyDescent="0.3">
      <c r="A1222">
        <v>2307</v>
      </c>
      <c r="B1222">
        <v>51</v>
      </c>
      <c r="C1222" t="s">
        <v>48</v>
      </c>
      <c r="D1222" t="s">
        <v>55</v>
      </c>
      <c r="E1222" t="s">
        <v>29</v>
      </c>
      <c r="F1222" t="s">
        <v>30</v>
      </c>
      <c r="G1222" t="s">
        <v>43</v>
      </c>
      <c r="H1222" t="s">
        <v>109</v>
      </c>
      <c r="I1222">
        <v>33.264173</v>
      </c>
      <c r="J1222">
        <v>35.211266999999999</v>
      </c>
      <c r="K1222" t="s">
        <v>37</v>
      </c>
      <c r="L1222">
        <v>112</v>
      </c>
      <c r="M1222">
        <v>169</v>
      </c>
      <c r="N1222">
        <v>281</v>
      </c>
      <c r="O1222" t="s">
        <v>24</v>
      </c>
      <c r="P1222">
        <v>25000</v>
      </c>
      <c r="Q1222">
        <v>25000</v>
      </c>
    </row>
    <row r="1223" spans="1:17" x14ac:dyDescent="0.3">
      <c r="A1223">
        <v>2308</v>
      </c>
      <c r="D1223" t="s">
        <v>28</v>
      </c>
      <c r="E1223" t="s">
        <v>29</v>
      </c>
      <c r="F1223" t="s">
        <v>30</v>
      </c>
      <c r="G1223" t="s">
        <v>43</v>
      </c>
      <c r="I1223">
        <v>33.35866</v>
      </c>
      <c r="J1223">
        <v>35.576369</v>
      </c>
      <c r="K1223" t="s">
        <v>37</v>
      </c>
      <c r="L1223">
        <v>1200</v>
      </c>
      <c r="M1223">
        <v>1243</v>
      </c>
      <c r="N1223">
        <v>2443</v>
      </c>
      <c r="O1223" t="s">
        <v>32</v>
      </c>
      <c r="P1223">
        <v>20022</v>
      </c>
      <c r="Q1223">
        <v>10011</v>
      </c>
    </row>
    <row r="1224" spans="1:17" x14ac:dyDescent="0.3">
      <c r="A1224">
        <v>2309</v>
      </c>
      <c r="B1224">
        <v>20</v>
      </c>
      <c r="C1224" t="s">
        <v>48</v>
      </c>
      <c r="D1224" t="s">
        <v>28</v>
      </c>
      <c r="E1224" t="s">
        <v>29</v>
      </c>
      <c r="F1224" t="s">
        <v>30</v>
      </c>
      <c r="G1224" t="s">
        <v>43</v>
      </c>
      <c r="H1224" t="s">
        <v>99</v>
      </c>
      <c r="I1224">
        <v>33.352378999999999</v>
      </c>
      <c r="J1224">
        <v>35.653644999999997</v>
      </c>
      <c r="K1224" t="s">
        <v>23</v>
      </c>
      <c r="L1224">
        <v>7500</v>
      </c>
      <c r="M1224">
        <v>7500</v>
      </c>
      <c r="N1224">
        <v>15000</v>
      </c>
      <c r="O1224" t="s">
        <v>51</v>
      </c>
      <c r="P1224">
        <v>10800</v>
      </c>
      <c r="Q1224">
        <v>10800</v>
      </c>
    </row>
    <row r="1225" spans="1:17" x14ac:dyDescent="0.3">
      <c r="A1225">
        <v>2310</v>
      </c>
      <c r="B1225">
        <v>33</v>
      </c>
      <c r="C1225" t="s">
        <v>48</v>
      </c>
      <c r="D1225" t="s">
        <v>18</v>
      </c>
      <c r="E1225" t="s">
        <v>29</v>
      </c>
      <c r="F1225" t="s">
        <v>45</v>
      </c>
      <c r="G1225" t="s">
        <v>43</v>
      </c>
      <c r="H1225" t="s">
        <v>54</v>
      </c>
      <c r="I1225">
        <v>33.264173</v>
      </c>
      <c r="J1225">
        <v>35.211266999999999</v>
      </c>
      <c r="K1225" t="s">
        <v>37</v>
      </c>
      <c r="M1225">
        <v>120</v>
      </c>
      <c r="O1225" t="s">
        <v>32</v>
      </c>
      <c r="P1225">
        <v>16680</v>
      </c>
      <c r="Q1225">
        <v>16680</v>
      </c>
    </row>
    <row r="1226" spans="1:17" x14ac:dyDescent="0.3">
      <c r="A1226">
        <v>2311</v>
      </c>
      <c r="D1226" t="s">
        <v>28</v>
      </c>
      <c r="E1226" t="s">
        <v>29</v>
      </c>
      <c r="F1226" t="s">
        <v>30</v>
      </c>
      <c r="G1226" t="s">
        <v>43</v>
      </c>
      <c r="H1226" t="s">
        <v>71</v>
      </c>
      <c r="I1226">
        <v>33.175505000000001</v>
      </c>
      <c r="J1226">
        <v>35.442036000000002</v>
      </c>
      <c r="K1226" t="s">
        <v>37</v>
      </c>
      <c r="L1226">
        <v>2500</v>
      </c>
      <c r="M1226">
        <v>2500</v>
      </c>
      <c r="N1226">
        <v>5000</v>
      </c>
      <c r="O1226" t="s">
        <v>24</v>
      </c>
      <c r="P1226">
        <v>24840</v>
      </c>
      <c r="Q1226">
        <v>12420</v>
      </c>
    </row>
    <row r="1227" spans="1:17" x14ac:dyDescent="0.3">
      <c r="A1227">
        <v>2312</v>
      </c>
      <c r="D1227" t="s">
        <v>28</v>
      </c>
      <c r="E1227" t="s">
        <v>29</v>
      </c>
      <c r="F1227" t="s">
        <v>30</v>
      </c>
      <c r="G1227" t="s">
        <v>43</v>
      </c>
      <c r="H1227" t="s">
        <v>397</v>
      </c>
      <c r="I1227">
        <v>35.561736000000003</v>
      </c>
      <c r="J1227">
        <v>33.332428</v>
      </c>
      <c r="K1227" t="s">
        <v>37</v>
      </c>
      <c r="L1227">
        <v>211</v>
      </c>
      <c r="M1227">
        <v>27</v>
      </c>
      <c r="N1227">
        <v>238</v>
      </c>
      <c r="O1227" t="s">
        <v>51</v>
      </c>
      <c r="P1227">
        <v>12000</v>
      </c>
      <c r="Q1227">
        <v>6000</v>
      </c>
    </row>
    <row r="1228" spans="1:17" x14ac:dyDescent="0.3">
      <c r="A1228">
        <v>2313</v>
      </c>
      <c r="D1228" t="s">
        <v>28</v>
      </c>
      <c r="E1228" t="s">
        <v>29</v>
      </c>
      <c r="F1228" t="s">
        <v>30</v>
      </c>
      <c r="G1228" t="s">
        <v>43</v>
      </c>
      <c r="H1228" t="s">
        <v>398</v>
      </c>
      <c r="I1228">
        <v>35.215902</v>
      </c>
      <c r="J1228">
        <v>33.108967</v>
      </c>
      <c r="K1228" t="s">
        <v>23</v>
      </c>
      <c r="L1228">
        <v>100</v>
      </c>
      <c r="M1228">
        <v>100</v>
      </c>
      <c r="N1228">
        <v>200</v>
      </c>
      <c r="O1228" t="s">
        <v>32</v>
      </c>
      <c r="P1228">
        <v>12184</v>
      </c>
      <c r="Q1228">
        <v>6092</v>
      </c>
    </row>
    <row r="1229" spans="1:17" x14ac:dyDescent="0.3">
      <c r="A1229">
        <v>2314</v>
      </c>
      <c r="D1229" t="s">
        <v>28</v>
      </c>
      <c r="E1229" t="s">
        <v>29</v>
      </c>
      <c r="F1229" t="s">
        <v>30</v>
      </c>
      <c r="G1229" t="s">
        <v>43</v>
      </c>
      <c r="H1229" t="s">
        <v>49</v>
      </c>
      <c r="I1229">
        <v>33.243079999999999</v>
      </c>
      <c r="J1229">
        <v>35.490054999999998</v>
      </c>
      <c r="K1229" t="s">
        <v>37</v>
      </c>
      <c r="L1229">
        <v>1400</v>
      </c>
      <c r="M1229">
        <v>1385</v>
      </c>
      <c r="N1229">
        <v>2785</v>
      </c>
      <c r="O1229" t="s">
        <v>24</v>
      </c>
      <c r="P1229">
        <v>11810</v>
      </c>
      <c r="Q1229">
        <v>5905</v>
      </c>
    </row>
    <row r="1230" spans="1:17" x14ac:dyDescent="0.3">
      <c r="A1230">
        <v>2316</v>
      </c>
      <c r="D1230" t="s">
        <v>28</v>
      </c>
      <c r="E1230" t="s">
        <v>29</v>
      </c>
      <c r="F1230" t="s">
        <v>30</v>
      </c>
      <c r="G1230" t="s">
        <v>43</v>
      </c>
      <c r="I1230">
        <v>35.309511999999998</v>
      </c>
      <c r="J1230">
        <v>33.301405000000003</v>
      </c>
      <c r="K1230" t="s">
        <v>37</v>
      </c>
      <c r="L1230">
        <v>5500</v>
      </c>
      <c r="M1230">
        <v>4500</v>
      </c>
      <c r="N1230">
        <v>10000</v>
      </c>
      <c r="O1230" t="s">
        <v>51</v>
      </c>
      <c r="P1230">
        <v>23000</v>
      </c>
      <c r="Q1230">
        <v>11500</v>
      </c>
    </row>
    <row r="1231" spans="1:17" x14ac:dyDescent="0.3">
      <c r="A1231">
        <v>2328</v>
      </c>
      <c r="B1231">
        <v>51</v>
      </c>
      <c r="C1231" t="s">
        <v>48</v>
      </c>
      <c r="D1231" t="s">
        <v>18</v>
      </c>
      <c r="E1231" t="s">
        <v>29</v>
      </c>
      <c r="F1231" t="s">
        <v>30</v>
      </c>
      <c r="G1231" t="s">
        <v>43</v>
      </c>
      <c r="I1231">
        <v>33.234124999999999</v>
      </c>
      <c r="J1231">
        <v>35.442058000000003</v>
      </c>
      <c r="K1231" t="s">
        <v>37</v>
      </c>
      <c r="L1231">
        <v>1680</v>
      </c>
      <c r="M1231">
        <v>2520</v>
      </c>
      <c r="N1231">
        <v>4200</v>
      </c>
      <c r="O1231" t="s">
        <v>51</v>
      </c>
      <c r="P1231">
        <v>4995</v>
      </c>
      <c r="Q1231">
        <v>4995</v>
      </c>
    </row>
    <row r="1232" spans="1:17" x14ac:dyDescent="0.3">
      <c r="A1232">
        <v>2330</v>
      </c>
      <c r="D1232" t="s">
        <v>28</v>
      </c>
      <c r="E1232" t="s">
        <v>29</v>
      </c>
      <c r="F1232" t="s">
        <v>45</v>
      </c>
      <c r="G1232" t="s">
        <v>142</v>
      </c>
      <c r="H1232" t="s">
        <v>384</v>
      </c>
      <c r="I1232">
        <v>4.8489100000000001</v>
      </c>
      <c r="J1232">
        <v>31.591774999999998</v>
      </c>
      <c r="K1232" t="s">
        <v>23</v>
      </c>
      <c r="L1232">
        <v>12000</v>
      </c>
      <c r="M1232">
        <v>20000</v>
      </c>
      <c r="N1232">
        <v>32000</v>
      </c>
      <c r="O1232" t="s">
        <v>26</v>
      </c>
      <c r="P1232">
        <v>49960</v>
      </c>
      <c r="Q1232">
        <v>39968</v>
      </c>
    </row>
    <row r="1233" spans="1:17" x14ac:dyDescent="0.3">
      <c r="A1233">
        <v>2331</v>
      </c>
      <c r="D1233" t="s">
        <v>39</v>
      </c>
      <c r="E1233" t="s">
        <v>29</v>
      </c>
      <c r="F1233" t="s">
        <v>45</v>
      </c>
      <c r="G1233" t="s">
        <v>142</v>
      </c>
      <c r="H1233" t="s">
        <v>384</v>
      </c>
      <c r="I1233">
        <v>4.8231070000000003</v>
      </c>
      <c r="J1233">
        <v>31.5366</v>
      </c>
      <c r="K1233" t="s">
        <v>23</v>
      </c>
      <c r="L1233">
        <v>27</v>
      </c>
      <c r="M1233">
        <v>15</v>
      </c>
      <c r="N1233">
        <v>42</v>
      </c>
      <c r="O1233" t="s">
        <v>40</v>
      </c>
      <c r="P1233">
        <v>34562.300000000003</v>
      </c>
      <c r="Q1233">
        <v>27649.84</v>
      </c>
    </row>
    <row r="1234" spans="1:17" x14ac:dyDescent="0.3">
      <c r="A1234">
        <v>2332</v>
      </c>
      <c r="D1234" t="s">
        <v>39</v>
      </c>
      <c r="E1234" t="s">
        <v>29</v>
      </c>
      <c r="F1234" t="s">
        <v>45</v>
      </c>
      <c r="G1234" t="s">
        <v>142</v>
      </c>
      <c r="H1234" t="s">
        <v>384</v>
      </c>
      <c r="I1234">
        <v>4.0922280000000004</v>
      </c>
      <c r="J1234">
        <v>30.677296999999999</v>
      </c>
      <c r="K1234" t="s">
        <v>23</v>
      </c>
      <c r="L1234">
        <v>685</v>
      </c>
      <c r="M1234">
        <v>235</v>
      </c>
      <c r="N1234">
        <v>920</v>
      </c>
      <c r="O1234" t="s">
        <v>35</v>
      </c>
      <c r="P1234">
        <v>49220</v>
      </c>
      <c r="Q1234">
        <v>39376</v>
      </c>
    </row>
    <row r="1235" spans="1:17" x14ac:dyDescent="0.3">
      <c r="A1235">
        <v>2333</v>
      </c>
      <c r="D1235" t="s">
        <v>18</v>
      </c>
      <c r="E1235" t="s">
        <v>29</v>
      </c>
      <c r="F1235" t="s">
        <v>45</v>
      </c>
      <c r="G1235" t="s">
        <v>142</v>
      </c>
      <c r="H1235" t="s">
        <v>151</v>
      </c>
      <c r="I1235">
        <v>3.5997810000000001</v>
      </c>
      <c r="J1235">
        <v>32.056814000000003</v>
      </c>
      <c r="K1235" t="s">
        <v>23</v>
      </c>
      <c r="L1235">
        <v>70</v>
      </c>
      <c r="M1235">
        <v>45</v>
      </c>
      <c r="N1235">
        <v>115</v>
      </c>
      <c r="O1235" t="s">
        <v>24</v>
      </c>
      <c r="P1235">
        <v>49930</v>
      </c>
      <c r="Q1235">
        <v>39944</v>
      </c>
    </row>
    <row r="1236" spans="1:17" x14ac:dyDescent="0.3">
      <c r="A1236">
        <v>2335</v>
      </c>
      <c r="B1236">
        <v>161</v>
      </c>
      <c r="C1236" t="s">
        <v>17</v>
      </c>
      <c r="D1236" t="s">
        <v>28</v>
      </c>
      <c r="E1236" t="s">
        <v>29</v>
      </c>
      <c r="F1236" t="s">
        <v>45</v>
      </c>
      <c r="G1236" t="s">
        <v>142</v>
      </c>
      <c r="H1236" t="s">
        <v>152</v>
      </c>
      <c r="I1236">
        <v>4.9061000000000003</v>
      </c>
      <c r="J1236">
        <v>29.457599999999999</v>
      </c>
      <c r="K1236" t="s">
        <v>23</v>
      </c>
      <c r="L1236">
        <v>3000</v>
      </c>
      <c r="M1236">
        <v>5000</v>
      </c>
      <c r="N1236">
        <v>8000</v>
      </c>
      <c r="O1236" t="s">
        <v>32</v>
      </c>
      <c r="P1236">
        <v>49999</v>
      </c>
      <c r="Q1236">
        <v>49999</v>
      </c>
    </row>
    <row r="1237" spans="1:17" x14ac:dyDescent="0.3">
      <c r="A1237">
        <v>735</v>
      </c>
      <c r="D1237" t="s">
        <v>28</v>
      </c>
      <c r="E1237" t="s">
        <v>29</v>
      </c>
      <c r="F1237" t="s">
        <v>30</v>
      </c>
      <c r="G1237" t="s">
        <v>399</v>
      </c>
      <c r="H1237" t="s">
        <v>400</v>
      </c>
      <c r="I1237">
        <v>18.720099000000001</v>
      </c>
      <c r="J1237">
        <v>-72.909549999999996</v>
      </c>
      <c r="K1237" t="s">
        <v>37</v>
      </c>
      <c r="L1237">
        <v>15</v>
      </c>
      <c r="M1237">
        <v>265</v>
      </c>
      <c r="N1237">
        <v>280</v>
      </c>
      <c r="O1237" t="s">
        <v>26</v>
      </c>
      <c r="P1237">
        <v>35238</v>
      </c>
      <c r="Q1237">
        <v>14095</v>
      </c>
    </row>
    <row r="1238" spans="1:17" x14ac:dyDescent="0.3">
      <c r="A1238">
        <v>736</v>
      </c>
      <c r="D1238" t="s">
        <v>28</v>
      </c>
      <c r="E1238" t="s">
        <v>29</v>
      </c>
      <c r="F1238" t="s">
        <v>30</v>
      </c>
      <c r="G1238" t="s">
        <v>399</v>
      </c>
      <c r="H1238" t="s">
        <v>400</v>
      </c>
      <c r="I1238">
        <v>18.543610999999999</v>
      </c>
      <c r="J1238">
        <v>-72.343056000000004</v>
      </c>
      <c r="K1238" t="s">
        <v>37</v>
      </c>
      <c r="L1238">
        <v>3500</v>
      </c>
      <c r="M1238">
        <v>0</v>
      </c>
      <c r="N1238">
        <v>3500</v>
      </c>
      <c r="O1238" t="s">
        <v>31</v>
      </c>
      <c r="P1238">
        <v>31768</v>
      </c>
      <c r="Q1238">
        <v>19998</v>
      </c>
    </row>
    <row r="1239" spans="1:17" x14ac:dyDescent="0.3">
      <c r="A1239">
        <v>737</v>
      </c>
      <c r="B1239">
        <v>155</v>
      </c>
      <c r="C1239" t="s">
        <v>17</v>
      </c>
      <c r="D1239" t="s">
        <v>28</v>
      </c>
      <c r="E1239" t="s">
        <v>29</v>
      </c>
      <c r="F1239" t="s">
        <v>30</v>
      </c>
      <c r="G1239" t="s">
        <v>399</v>
      </c>
      <c r="H1239" t="s">
        <v>400</v>
      </c>
      <c r="I1239">
        <v>18.543610999999999</v>
      </c>
      <c r="J1239">
        <v>-72.343056000000004</v>
      </c>
      <c r="K1239" t="s">
        <v>37</v>
      </c>
      <c r="L1239">
        <v>3500</v>
      </c>
      <c r="M1239">
        <v>0</v>
      </c>
      <c r="N1239">
        <v>3500</v>
      </c>
      <c r="O1239" t="s">
        <v>31</v>
      </c>
      <c r="P1239">
        <v>23268</v>
      </c>
      <c r="Q1239">
        <v>23268</v>
      </c>
    </row>
    <row r="1240" spans="1:17" x14ac:dyDescent="0.3">
      <c r="A1240">
        <v>738</v>
      </c>
      <c r="D1240" t="s">
        <v>28</v>
      </c>
      <c r="E1240" t="s">
        <v>29</v>
      </c>
      <c r="F1240" t="s">
        <v>30</v>
      </c>
      <c r="G1240" t="s">
        <v>399</v>
      </c>
      <c r="H1240" t="s">
        <v>401</v>
      </c>
      <c r="I1240">
        <v>18.645555999999999</v>
      </c>
      <c r="J1240">
        <v>-74.111943999999994</v>
      </c>
      <c r="K1240" t="s">
        <v>37</v>
      </c>
      <c r="L1240">
        <v>312</v>
      </c>
      <c r="M1240">
        <v>13</v>
      </c>
      <c r="N1240">
        <v>325</v>
      </c>
      <c r="O1240" t="s">
        <v>31</v>
      </c>
      <c r="P1240">
        <v>39897.78</v>
      </c>
      <c r="Q1240">
        <v>31918</v>
      </c>
    </row>
    <row r="1241" spans="1:17" x14ac:dyDescent="0.3">
      <c r="A1241">
        <v>739</v>
      </c>
      <c r="D1241" t="s">
        <v>28</v>
      </c>
      <c r="E1241" t="s">
        <v>29</v>
      </c>
      <c r="F1241" t="s">
        <v>30</v>
      </c>
      <c r="G1241" t="s">
        <v>399</v>
      </c>
      <c r="H1241" t="s">
        <v>400</v>
      </c>
      <c r="I1241">
        <v>18.543610999999999</v>
      </c>
      <c r="J1241">
        <v>-72.343056000000004</v>
      </c>
      <c r="K1241" t="s">
        <v>37</v>
      </c>
      <c r="L1241">
        <v>3500</v>
      </c>
      <c r="M1241">
        <v>0</v>
      </c>
      <c r="N1241">
        <v>3500</v>
      </c>
      <c r="O1241" t="s">
        <v>31</v>
      </c>
      <c r="P1241">
        <v>37112.5</v>
      </c>
    </row>
    <row r="1242" spans="1:17" x14ac:dyDescent="0.3">
      <c r="A1242">
        <v>740</v>
      </c>
      <c r="B1242">
        <v>253</v>
      </c>
      <c r="C1242" t="s">
        <v>25</v>
      </c>
      <c r="D1242" t="s">
        <v>28</v>
      </c>
      <c r="E1242" t="s">
        <v>29</v>
      </c>
      <c r="F1242" t="s">
        <v>30</v>
      </c>
      <c r="G1242" t="s">
        <v>399</v>
      </c>
      <c r="H1242" t="s">
        <v>400</v>
      </c>
      <c r="I1242">
        <v>18.323651999999999</v>
      </c>
      <c r="J1242">
        <v>-72.20514</v>
      </c>
      <c r="K1242" t="s">
        <v>37</v>
      </c>
      <c r="L1242">
        <v>262</v>
      </c>
      <c r="M1242">
        <v>96</v>
      </c>
      <c r="N1242">
        <v>358</v>
      </c>
      <c r="O1242" t="s">
        <v>31</v>
      </c>
      <c r="P1242">
        <v>36688</v>
      </c>
      <c r="Q1242">
        <v>36688</v>
      </c>
    </row>
    <row r="1243" spans="1:17" x14ac:dyDescent="0.3">
      <c r="A1243">
        <v>741</v>
      </c>
      <c r="B1243">
        <v>283</v>
      </c>
      <c r="C1243" t="s">
        <v>25</v>
      </c>
      <c r="D1243" t="s">
        <v>28</v>
      </c>
      <c r="E1243" t="s">
        <v>29</v>
      </c>
      <c r="F1243" t="s">
        <v>30</v>
      </c>
      <c r="G1243" t="s">
        <v>399</v>
      </c>
      <c r="H1243" t="s">
        <v>400</v>
      </c>
      <c r="I1243">
        <v>18.323651999999999</v>
      </c>
      <c r="J1243">
        <v>-72.20514</v>
      </c>
      <c r="K1243" t="s">
        <v>37</v>
      </c>
      <c r="L1243">
        <v>262</v>
      </c>
      <c r="M1243">
        <v>96</v>
      </c>
      <c r="N1243">
        <v>358</v>
      </c>
      <c r="O1243" t="s">
        <v>31</v>
      </c>
      <c r="P1243">
        <v>35321</v>
      </c>
      <c r="Q1243">
        <v>35321</v>
      </c>
    </row>
    <row r="1244" spans="1:17" x14ac:dyDescent="0.3">
      <c r="A1244">
        <v>742</v>
      </c>
      <c r="B1244">
        <v>283</v>
      </c>
      <c r="C1244" t="s">
        <v>25</v>
      </c>
      <c r="D1244" t="s">
        <v>28</v>
      </c>
      <c r="E1244" t="s">
        <v>29</v>
      </c>
      <c r="F1244" t="s">
        <v>30</v>
      </c>
      <c r="G1244" t="s">
        <v>399</v>
      </c>
      <c r="H1244" t="s">
        <v>400</v>
      </c>
      <c r="I1244">
        <v>18.311568999999999</v>
      </c>
      <c r="J1244">
        <v>-72.15043</v>
      </c>
      <c r="K1244" t="s">
        <v>37</v>
      </c>
      <c r="L1244">
        <v>22</v>
      </c>
      <c r="M1244">
        <v>11</v>
      </c>
      <c r="N1244">
        <v>33</v>
      </c>
      <c r="O1244" t="s">
        <v>31</v>
      </c>
      <c r="P1244">
        <v>27792</v>
      </c>
      <c r="Q1244">
        <v>27792</v>
      </c>
    </row>
    <row r="1245" spans="1:17" x14ac:dyDescent="0.3">
      <c r="A1245">
        <v>743</v>
      </c>
      <c r="B1245">
        <v>283</v>
      </c>
      <c r="C1245" t="s">
        <v>25</v>
      </c>
      <c r="D1245" t="s">
        <v>28</v>
      </c>
      <c r="E1245" t="s">
        <v>29</v>
      </c>
      <c r="F1245" t="s">
        <v>30</v>
      </c>
      <c r="G1245" t="s">
        <v>399</v>
      </c>
      <c r="H1245" t="s">
        <v>400</v>
      </c>
      <c r="I1245">
        <v>18.321638</v>
      </c>
      <c r="J1245">
        <v>-72.195160000000001</v>
      </c>
      <c r="K1245" t="s">
        <v>37</v>
      </c>
      <c r="L1245">
        <v>16</v>
      </c>
      <c r="M1245">
        <v>8</v>
      </c>
      <c r="N1245">
        <v>24</v>
      </c>
      <c r="O1245" t="s">
        <v>31</v>
      </c>
      <c r="P1245">
        <v>28377</v>
      </c>
      <c r="Q1245">
        <v>28377</v>
      </c>
    </row>
    <row r="1246" spans="1:17" x14ac:dyDescent="0.3">
      <c r="A1246">
        <v>744</v>
      </c>
      <c r="B1246">
        <v>179</v>
      </c>
      <c r="C1246" t="s">
        <v>17</v>
      </c>
      <c r="D1246" t="s">
        <v>28</v>
      </c>
      <c r="E1246" t="s">
        <v>34</v>
      </c>
      <c r="F1246" t="s">
        <v>30</v>
      </c>
      <c r="G1246" t="s">
        <v>399</v>
      </c>
      <c r="H1246" t="s">
        <v>400</v>
      </c>
      <c r="I1246">
        <v>18.311568999999999</v>
      </c>
      <c r="J1246">
        <v>-72.15043</v>
      </c>
      <c r="K1246" t="s">
        <v>37</v>
      </c>
      <c r="L1246">
        <v>22</v>
      </c>
      <c r="M1246">
        <v>11</v>
      </c>
      <c r="N1246">
        <v>33</v>
      </c>
      <c r="O1246" t="s">
        <v>31</v>
      </c>
      <c r="P1246">
        <v>31794</v>
      </c>
      <c r="Q1246">
        <v>31794</v>
      </c>
    </row>
    <row r="1247" spans="1:17" x14ac:dyDescent="0.3">
      <c r="A1247">
        <v>745</v>
      </c>
      <c r="D1247" t="s">
        <v>28</v>
      </c>
      <c r="E1247" t="s">
        <v>29</v>
      </c>
      <c r="F1247" t="s">
        <v>30</v>
      </c>
      <c r="G1247" t="s">
        <v>399</v>
      </c>
      <c r="H1247" t="s">
        <v>402</v>
      </c>
      <c r="I1247">
        <v>19.201101000000001</v>
      </c>
      <c r="J1247">
        <v>-72.065299999999993</v>
      </c>
      <c r="K1247" t="s">
        <v>37</v>
      </c>
      <c r="L1247">
        <v>15</v>
      </c>
      <c r="M1247">
        <v>5</v>
      </c>
      <c r="N1247">
        <v>20</v>
      </c>
      <c r="O1247" t="s">
        <v>40</v>
      </c>
      <c r="P1247">
        <v>49340</v>
      </c>
      <c r="Q1247">
        <v>39472</v>
      </c>
    </row>
    <row r="1248" spans="1:17" x14ac:dyDescent="0.3">
      <c r="A1248">
        <v>746</v>
      </c>
      <c r="D1248" t="s">
        <v>28</v>
      </c>
      <c r="E1248" t="s">
        <v>29</v>
      </c>
      <c r="F1248" t="s">
        <v>30</v>
      </c>
      <c r="G1248" t="s">
        <v>399</v>
      </c>
      <c r="H1248" t="s">
        <v>403</v>
      </c>
      <c r="I1248">
        <v>19.405622999999999</v>
      </c>
      <c r="J1248">
        <v>-72.190650000000005</v>
      </c>
      <c r="K1248" t="s">
        <v>37</v>
      </c>
      <c r="L1248">
        <v>15</v>
      </c>
      <c r="M1248">
        <v>5</v>
      </c>
      <c r="N1248">
        <v>20</v>
      </c>
      <c r="O1248" t="s">
        <v>40</v>
      </c>
      <c r="P1248">
        <v>49380</v>
      </c>
      <c r="Q1248">
        <v>39504</v>
      </c>
    </row>
    <row r="1249" spans="1:17" x14ac:dyDescent="0.3">
      <c r="A1249">
        <v>747</v>
      </c>
      <c r="D1249" t="s">
        <v>28</v>
      </c>
      <c r="E1249" t="s">
        <v>29</v>
      </c>
      <c r="F1249" t="s">
        <v>30</v>
      </c>
      <c r="G1249" t="s">
        <v>399</v>
      </c>
      <c r="H1249" t="s">
        <v>404</v>
      </c>
      <c r="I1249">
        <v>19.241923</v>
      </c>
      <c r="J1249">
        <v>-71.465351999999996</v>
      </c>
      <c r="K1249" t="s">
        <v>37</v>
      </c>
      <c r="L1249">
        <v>15</v>
      </c>
      <c r="M1249">
        <v>5</v>
      </c>
      <c r="N1249">
        <v>20</v>
      </c>
      <c r="O1249" t="s">
        <v>40</v>
      </c>
      <c r="P1249">
        <v>49630.86</v>
      </c>
    </row>
    <row r="1250" spans="1:17" x14ac:dyDescent="0.3">
      <c r="A1250">
        <v>748</v>
      </c>
      <c r="D1250" t="s">
        <v>28</v>
      </c>
      <c r="E1250" t="s">
        <v>29</v>
      </c>
      <c r="F1250" t="s">
        <v>30</v>
      </c>
      <c r="G1250" t="s">
        <v>399</v>
      </c>
      <c r="H1250" t="s">
        <v>400</v>
      </c>
      <c r="I1250">
        <v>18.332518</v>
      </c>
      <c r="J1250">
        <v>-72.192899999999995</v>
      </c>
      <c r="K1250" t="s">
        <v>37</v>
      </c>
      <c r="L1250">
        <v>15</v>
      </c>
      <c r="M1250">
        <v>5</v>
      </c>
      <c r="N1250">
        <v>20</v>
      </c>
      <c r="O1250" t="s">
        <v>40</v>
      </c>
      <c r="P1250">
        <v>48245</v>
      </c>
      <c r="Q1250">
        <v>38596</v>
      </c>
    </row>
    <row r="1251" spans="1:17" x14ac:dyDescent="0.3">
      <c r="A1251">
        <v>749</v>
      </c>
      <c r="B1251">
        <v>128</v>
      </c>
      <c r="C1251" t="s">
        <v>17</v>
      </c>
      <c r="D1251" t="s">
        <v>28</v>
      </c>
      <c r="E1251" t="s">
        <v>34</v>
      </c>
      <c r="F1251" t="s">
        <v>30</v>
      </c>
      <c r="G1251" t="s">
        <v>399</v>
      </c>
      <c r="H1251" t="s">
        <v>400</v>
      </c>
      <c r="I1251">
        <v>18.333394999999999</v>
      </c>
      <c r="J1251">
        <v>-72.200389999999999</v>
      </c>
      <c r="K1251" t="s">
        <v>37</v>
      </c>
      <c r="L1251">
        <v>19</v>
      </c>
      <c r="M1251">
        <v>5</v>
      </c>
      <c r="N1251">
        <v>24</v>
      </c>
      <c r="O1251" t="s">
        <v>40</v>
      </c>
      <c r="P1251">
        <v>23052</v>
      </c>
      <c r="Q1251">
        <v>23052</v>
      </c>
    </row>
    <row r="1252" spans="1:17" x14ac:dyDescent="0.3">
      <c r="A1252">
        <v>750</v>
      </c>
      <c r="B1252">
        <v>281</v>
      </c>
      <c r="C1252" t="s">
        <v>25</v>
      </c>
      <c r="D1252" t="s">
        <v>28</v>
      </c>
      <c r="E1252" t="s">
        <v>29</v>
      </c>
      <c r="F1252" t="s">
        <v>45</v>
      </c>
      <c r="G1252" t="s">
        <v>367</v>
      </c>
      <c r="H1252" t="s">
        <v>369</v>
      </c>
      <c r="I1252">
        <v>6.53477</v>
      </c>
      <c r="J1252">
        <v>21.994738999999999</v>
      </c>
      <c r="K1252" t="s">
        <v>23</v>
      </c>
      <c r="L1252">
        <v>7000</v>
      </c>
      <c r="M1252">
        <v>5000</v>
      </c>
      <c r="N1252">
        <v>12000</v>
      </c>
      <c r="O1252" t="s">
        <v>24</v>
      </c>
      <c r="P1252">
        <v>25847.81</v>
      </c>
      <c r="Q1252">
        <v>25847.81</v>
      </c>
    </row>
    <row r="1253" spans="1:17" x14ac:dyDescent="0.3">
      <c r="A1253">
        <v>751</v>
      </c>
      <c r="B1253">
        <v>284</v>
      </c>
      <c r="C1253" t="s">
        <v>25</v>
      </c>
      <c r="D1253" t="s">
        <v>28</v>
      </c>
      <c r="E1253" t="s">
        <v>29</v>
      </c>
      <c r="F1253" t="s">
        <v>45</v>
      </c>
      <c r="G1253" t="s">
        <v>367</v>
      </c>
      <c r="H1253" t="s">
        <v>369</v>
      </c>
      <c r="I1253">
        <v>6.53477</v>
      </c>
      <c r="J1253">
        <v>21.994738999999999</v>
      </c>
      <c r="K1253" t="s">
        <v>23</v>
      </c>
      <c r="L1253">
        <v>7000</v>
      </c>
      <c r="M1253">
        <v>5000</v>
      </c>
      <c r="N1253">
        <v>12000</v>
      </c>
      <c r="O1253" t="s">
        <v>24</v>
      </c>
      <c r="P1253">
        <v>11783.99</v>
      </c>
      <c r="Q1253">
        <v>11783.99</v>
      </c>
    </row>
    <row r="1254" spans="1:17" x14ac:dyDescent="0.3">
      <c r="A1254">
        <v>752</v>
      </c>
      <c r="B1254">
        <v>270</v>
      </c>
      <c r="C1254" t="s">
        <v>25</v>
      </c>
      <c r="D1254" t="s">
        <v>28</v>
      </c>
      <c r="E1254" t="s">
        <v>29</v>
      </c>
      <c r="F1254" t="s">
        <v>45</v>
      </c>
      <c r="G1254" t="s">
        <v>367</v>
      </c>
      <c r="H1254" t="s">
        <v>369</v>
      </c>
      <c r="I1254">
        <v>6.53477</v>
      </c>
      <c r="J1254">
        <v>21.994738999999999</v>
      </c>
      <c r="K1254" t="s">
        <v>23</v>
      </c>
      <c r="L1254">
        <v>7000</v>
      </c>
      <c r="M1254">
        <v>5000</v>
      </c>
      <c r="N1254">
        <v>12000</v>
      </c>
      <c r="O1254" t="s">
        <v>24</v>
      </c>
      <c r="P1254">
        <v>43264.49</v>
      </c>
      <c r="Q1254">
        <v>43264.49</v>
      </c>
    </row>
    <row r="1255" spans="1:17" x14ac:dyDescent="0.3">
      <c r="A1255">
        <v>753</v>
      </c>
      <c r="B1255">
        <v>453</v>
      </c>
      <c r="C1255" t="s">
        <v>25</v>
      </c>
      <c r="D1255" t="s">
        <v>28</v>
      </c>
      <c r="E1255" t="s">
        <v>29</v>
      </c>
      <c r="F1255" t="s">
        <v>45</v>
      </c>
      <c r="G1255" t="s">
        <v>367</v>
      </c>
      <c r="H1255" t="s">
        <v>369</v>
      </c>
      <c r="I1255">
        <v>6.53477</v>
      </c>
      <c r="J1255">
        <v>21.994738999999999</v>
      </c>
      <c r="K1255" t="s">
        <v>23</v>
      </c>
      <c r="L1255">
        <v>7000</v>
      </c>
      <c r="M1255">
        <v>5000</v>
      </c>
      <c r="N1255">
        <v>12000</v>
      </c>
      <c r="O1255" t="s">
        <v>24</v>
      </c>
      <c r="P1255">
        <v>43087.16</v>
      </c>
      <c r="Q1255">
        <v>43087.16</v>
      </c>
    </row>
    <row r="1256" spans="1:17" x14ac:dyDescent="0.3">
      <c r="A1256">
        <v>754</v>
      </c>
      <c r="B1256">
        <v>268</v>
      </c>
      <c r="C1256" t="s">
        <v>25</v>
      </c>
      <c r="D1256" t="s">
        <v>28</v>
      </c>
      <c r="E1256" t="s">
        <v>29</v>
      </c>
      <c r="F1256" t="s">
        <v>238</v>
      </c>
      <c r="G1256" t="s">
        <v>367</v>
      </c>
      <c r="H1256" t="s">
        <v>369</v>
      </c>
      <c r="I1256">
        <v>6.53477</v>
      </c>
      <c r="J1256">
        <v>21.994738999999999</v>
      </c>
      <c r="K1256" t="s">
        <v>23</v>
      </c>
      <c r="L1256">
        <v>40000</v>
      </c>
      <c r="M1256">
        <v>33000</v>
      </c>
      <c r="N1256">
        <v>73000</v>
      </c>
      <c r="O1256" t="s">
        <v>150</v>
      </c>
      <c r="P1256">
        <v>43123.3</v>
      </c>
      <c r="Q1256">
        <v>43123.3</v>
      </c>
    </row>
    <row r="1257" spans="1:17" x14ac:dyDescent="0.3">
      <c r="A1257">
        <v>755</v>
      </c>
      <c r="B1257">
        <v>439</v>
      </c>
      <c r="C1257" t="s">
        <v>25</v>
      </c>
      <c r="D1257" t="s">
        <v>28</v>
      </c>
      <c r="E1257" t="s">
        <v>29</v>
      </c>
      <c r="F1257" t="s">
        <v>45</v>
      </c>
      <c r="G1257" t="s">
        <v>367</v>
      </c>
      <c r="H1257" t="s">
        <v>369</v>
      </c>
      <c r="I1257">
        <v>6.53477</v>
      </c>
      <c r="J1257">
        <v>21.994738999999999</v>
      </c>
      <c r="K1257" t="s">
        <v>23</v>
      </c>
      <c r="L1257">
        <v>45000</v>
      </c>
      <c r="M1257">
        <v>45000</v>
      </c>
      <c r="N1257">
        <v>90000</v>
      </c>
      <c r="O1257" t="s">
        <v>24</v>
      </c>
      <c r="P1257">
        <v>32720.27</v>
      </c>
      <c r="Q1257">
        <v>32720.27</v>
      </c>
    </row>
    <row r="1258" spans="1:17" x14ac:dyDescent="0.3">
      <c r="A1258">
        <v>756</v>
      </c>
      <c r="B1258">
        <v>258</v>
      </c>
      <c r="C1258" t="s">
        <v>25</v>
      </c>
      <c r="D1258" t="s">
        <v>28</v>
      </c>
      <c r="E1258" t="s">
        <v>29</v>
      </c>
      <c r="F1258" t="s">
        <v>20</v>
      </c>
      <c r="G1258" t="s">
        <v>367</v>
      </c>
      <c r="H1258" t="s">
        <v>369</v>
      </c>
      <c r="I1258">
        <v>6.53477</v>
      </c>
      <c r="J1258">
        <v>21.994738999999999</v>
      </c>
      <c r="K1258" t="s">
        <v>23</v>
      </c>
      <c r="L1258">
        <v>100</v>
      </c>
      <c r="M1258">
        <v>2000</v>
      </c>
      <c r="N1258">
        <v>2100</v>
      </c>
      <c r="O1258" t="s">
        <v>26</v>
      </c>
      <c r="P1258">
        <v>10857.21</v>
      </c>
      <c r="Q1258">
        <v>10857.21</v>
      </c>
    </row>
    <row r="1259" spans="1:17" x14ac:dyDescent="0.3">
      <c r="A1259">
        <v>757</v>
      </c>
      <c r="B1259">
        <v>266</v>
      </c>
      <c r="C1259" t="s">
        <v>25</v>
      </c>
      <c r="D1259" t="s">
        <v>28</v>
      </c>
      <c r="E1259" t="s">
        <v>29</v>
      </c>
      <c r="F1259" t="s">
        <v>238</v>
      </c>
      <c r="G1259" t="s">
        <v>367</v>
      </c>
      <c r="H1259" t="s">
        <v>369</v>
      </c>
      <c r="I1259">
        <v>6.53477</v>
      </c>
      <c r="J1259">
        <v>21.994738999999999</v>
      </c>
      <c r="K1259" t="s">
        <v>23</v>
      </c>
      <c r="L1259">
        <v>350</v>
      </c>
      <c r="M1259">
        <v>250</v>
      </c>
      <c r="N1259">
        <v>600</v>
      </c>
      <c r="O1259" t="s">
        <v>32</v>
      </c>
      <c r="P1259">
        <v>39945.760000000002</v>
      </c>
      <c r="Q1259">
        <v>39945.760000000002</v>
      </c>
    </row>
    <row r="1260" spans="1:17" x14ac:dyDescent="0.3">
      <c r="A1260">
        <v>758</v>
      </c>
      <c r="B1260">
        <v>263</v>
      </c>
      <c r="C1260" t="s">
        <v>25</v>
      </c>
      <c r="D1260" t="s">
        <v>28</v>
      </c>
      <c r="E1260" t="s">
        <v>19</v>
      </c>
      <c r="F1260" t="s">
        <v>238</v>
      </c>
      <c r="G1260" t="s">
        <v>367</v>
      </c>
      <c r="H1260" t="s">
        <v>369</v>
      </c>
      <c r="I1260">
        <v>6.53477</v>
      </c>
      <c r="J1260">
        <v>21.994738999999999</v>
      </c>
      <c r="K1260" t="s">
        <v>23</v>
      </c>
      <c r="L1260">
        <v>45000</v>
      </c>
      <c r="M1260">
        <v>45000</v>
      </c>
      <c r="N1260">
        <v>90000</v>
      </c>
      <c r="O1260" t="s">
        <v>41</v>
      </c>
      <c r="P1260">
        <v>41604.74</v>
      </c>
      <c r="Q1260">
        <v>41604.74</v>
      </c>
    </row>
    <row r="1261" spans="1:17" x14ac:dyDescent="0.3">
      <c r="A1261">
        <v>759</v>
      </c>
      <c r="B1261">
        <v>245</v>
      </c>
      <c r="C1261" t="s">
        <v>25</v>
      </c>
      <c r="D1261" t="s">
        <v>28</v>
      </c>
      <c r="E1261" t="s">
        <v>29</v>
      </c>
      <c r="F1261" t="s">
        <v>129</v>
      </c>
      <c r="G1261" t="s">
        <v>367</v>
      </c>
      <c r="H1261" t="s">
        <v>375</v>
      </c>
      <c r="I1261">
        <v>4.7378609999999997</v>
      </c>
      <c r="J1261">
        <v>22.816509</v>
      </c>
      <c r="K1261" t="s">
        <v>23</v>
      </c>
      <c r="L1261">
        <v>29000</v>
      </c>
      <c r="M1261">
        <v>31000</v>
      </c>
      <c r="N1261">
        <v>60000</v>
      </c>
      <c r="O1261" t="s">
        <v>38</v>
      </c>
      <c r="P1261">
        <v>50000</v>
      </c>
      <c r="Q1261">
        <v>50000</v>
      </c>
    </row>
    <row r="1262" spans="1:17" x14ac:dyDescent="0.3">
      <c r="A1262">
        <v>760</v>
      </c>
      <c r="B1262">
        <v>312</v>
      </c>
      <c r="C1262" t="s">
        <v>25</v>
      </c>
      <c r="D1262" t="s">
        <v>55</v>
      </c>
      <c r="E1262" t="s">
        <v>19</v>
      </c>
      <c r="F1262" t="s">
        <v>45</v>
      </c>
      <c r="G1262" t="s">
        <v>367</v>
      </c>
      <c r="H1262" t="s">
        <v>381</v>
      </c>
      <c r="I1262">
        <v>5.9430230000000002</v>
      </c>
      <c r="J1262">
        <v>15.600201999999999</v>
      </c>
      <c r="K1262" t="s">
        <v>23</v>
      </c>
      <c r="L1262">
        <v>2300</v>
      </c>
      <c r="M1262">
        <v>1700</v>
      </c>
      <c r="N1262">
        <v>4000</v>
      </c>
      <c r="O1262" t="s">
        <v>35</v>
      </c>
      <c r="P1262">
        <v>16668.11</v>
      </c>
      <c r="Q1262">
        <v>16668.11</v>
      </c>
    </row>
    <row r="1263" spans="1:17" x14ac:dyDescent="0.3">
      <c r="A1263">
        <v>761</v>
      </c>
      <c r="B1263">
        <v>246</v>
      </c>
      <c r="C1263" t="s">
        <v>25</v>
      </c>
      <c r="D1263" t="s">
        <v>28</v>
      </c>
      <c r="E1263" t="s">
        <v>29</v>
      </c>
      <c r="F1263" t="s">
        <v>238</v>
      </c>
      <c r="G1263" t="s">
        <v>367</v>
      </c>
      <c r="H1263" t="s">
        <v>381</v>
      </c>
      <c r="I1263">
        <v>5.9430230000000002</v>
      </c>
      <c r="J1263">
        <v>15.600201999999999</v>
      </c>
      <c r="K1263" t="s">
        <v>23</v>
      </c>
      <c r="L1263">
        <v>17</v>
      </c>
      <c r="M1263">
        <v>6</v>
      </c>
      <c r="N1263">
        <v>23</v>
      </c>
      <c r="O1263" t="s">
        <v>31</v>
      </c>
      <c r="P1263">
        <v>35055.72</v>
      </c>
      <c r="Q1263">
        <v>35055.72</v>
      </c>
    </row>
    <row r="1264" spans="1:17" x14ac:dyDescent="0.3">
      <c r="A1264">
        <v>762</v>
      </c>
      <c r="B1264">
        <v>245</v>
      </c>
      <c r="C1264" t="s">
        <v>25</v>
      </c>
      <c r="D1264" t="s">
        <v>39</v>
      </c>
      <c r="E1264" t="s">
        <v>29</v>
      </c>
      <c r="F1264" t="s">
        <v>45</v>
      </c>
      <c r="G1264" t="s">
        <v>367</v>
      </c>
      <c r="H1264" t="s">
        <v>381</v>
      </c>
      <c r="I1264">
        <v>5.9430230000000002</v>
      </c>
      <c r="J1264">
        <v>15.600201999999999</v>
      </c>
      <c r="K1264" t="s">
        <v>23</v>
      </c>
      <c r="L1264">
        <v>17</v>
      </c>
      <c r="M1264">
        <v>6</v>
      </c>
      <c r="N1264">
        <v>23</v>
      </c>
      <c r="O1264" t="s">
        <v>40</v>
      </c>
      <c r="P1264">
        <v>24712.11</v>
      </c>
      <c r="Q1264">
        <v>24712.11</v>
      </c>
    </row>
    <row r="1265" spans="1:17" x14ac:dyDescent="0.3">
      <c r="A1265">
        <v>763</v>
      </c>
      <c r="B1265">
        <v>245</v>
      </c>
      <c r="C1265" t="s">
        <v>25</v>
      </c>
      <c r="D1265" t="s">
        <v>28</v>
      </c>
      <c r="E1265" t="s">
        <v>29</v>
      </c>
      <c r="F1265" t="s">
        <v>45</v>
      </c>
      <c r="G1265" t="s">
        <v>367</v>
      </c>
      <c r="H1265" t="s">
        <v>381</v>
      </c>
      <c r="I1265">
        <v>5.9430230000000002</v>
      </c>
      <c r="J1265">
        <v>15.600201999999999</v>
      </c>
      <c r="K1265" t="s">
        <v>23</v>
      </c>
      <c r="L1265">
        <v>10000</v>
      </c>
      <c r="M1265">
        <v>10000</v>
      </c>
      <c r="N1265">
        <v>20000</v>
      </c>
      <c r="O1265" t="s">
        <v>24</v>
      </c>
      <c r="P1265">
        <v>35470.800000000003</v>
      </c>
      <c r="Q1265">
        <v>35470.800000000003</v>
      </c>
    </row>
    <row r="1266" spans="1:17" x14ac:dyDescent="0.3">
      <c r="A1266">
        <v>764</v>
      </c>
      <c r="B1266">
        <v>92</v>
      </c>
      <c r="C1266" t="s">
        <v>17</v>
      </c>
      <c r="D1266" t="s">
        <v>28</v>
      </c>
      <c r="E1266" t="s">
        <v>29</v>
      </c>
      <c r="F1266" t="s">
        <v>45</v>
      </c>
      <c r="G1266" t="s">
        <v>367</v>
      </c>
      <c r="H1266" t="s">
        <v>381</v>
      </c>
      <c r="I1266">
        <v>5.9430230000000002</v>
      </c>
      <c r="J1266">
        <v>15.600201999999999</v>
      </c>
      <c r="K1266" t="s">
        <v>23</v>
      </c>
      <c r="L1266">
        <v>13000</v>
      </c>
      <c r="M1266">
        <v>12000</v>
      </c>
      <c r="N1266">
        <v>25000</v>
      </c>
      <c r="O1266" t="s">
        <v>24</v>
      </c>
      <c r="P1266">
        <v>34583.300000000003</v>
      </c>
      <c r="Q1266">
        <v>34583.300000000003</v>
      </c>
    </row>
    <row r="1267" spans="1:17" x14ac:dyDescent="0.3">
      <c r="A1267">
        <v>765</v>
      </c>
      <c r="B1267">
        <v>301</v>
      </c>
      <c r="C1267" t="s">
        <v>25</v>
      </c>
      <c r="D1267" t="s">
        <v>28</v>
      </c>
      <c r="E1267" t="s">
        <v>29</v>
      </c>
      <c r="F1267" t="s">
        <v>45</v>
      </c>
      <c r="G1267" t="s">
        <v>367</v>
      </c>
      <c r="H1267" t="s">
        <v>371</v>
      </c>
      <c r="I1267">
        <v>6.4977270000000003</v>
      </c>
      <c r="J1267">
        <v>17.449940000000002</v>
      </c>
      <c r="K1267" t="s">
        <v>23</v>
      </c>
      <c r="L1267">
        <v>600</v>
      </c>
      <c r="M1267">
        <v>300</v>
      </c>
      <c r="N1267">
        <v>900</v>
      </c>
      <c r="O1267" t="s">
        <v>32</v>
      </c>
      <c r="P1267">
        <v>39003.85</v>
      </c>
      <c r="Q1267">
        <v>39003.85</v>
      </c>
    </row>
    <row r="1268" spans="1:17" x14ac:dyDescent="0.3">
      <c r="A1268">
        <v>766</v>
      </c>
      <c r="B1268">
        <v>272</v>
      </c>
      <c r="C1268" t="s">
        <v>25</v>
      </c>
      <c r="D1268" t="s">
        <v>28</v>
      </c>
      <c r="E1268" t="s">
        <v>29</v>
      </c>
      <c r="F1268" t="s">
        <v>45</v>
      </c>
      <c r="G1268" t="s">
        <v>367</v>
      </c>
      <c r="H1268" t="s">
        <v>381</v>
      </c>
      <c r="I1268">
        <v>5.9430230000000002</v>
      </c>
      <c r="J1268">
        <v>15.600201999999999</v>
      </c>
      <c r="K1268" t="s">
        <v>23</v>
      </c>
      <c r="L1268">
        <v>700</v>
      </c>
      <c r="M1268">
        <v>583</v>
      </c>
      <c r="N1268">
        <v>1283</v>
      </c>
      <c r="O1268" t="s">
        <v>35</v>
      </c>
      <c r="P1268">
        <v>38256.28</v>
      </c>
      <c r="Q1268">
        <v>38256.28</v>
      </c>
    </row>
    <row r="1269" spans="1:17" x14ac:dyDescent="0.3">
      <c r="A1269">
        <v>767</v>
      </c>
      <c r="B1269">
        <v>301</v>
      </c>
      <c r="C1269" t="s">
        <v>25</v>
      </c>
      <c r="D1269" t="s">
        <v>28</v>
      </c>
      <c r="E1269" t="s">
        <v>29</v>
      </c>
      <c r="F1269" t="s">
        <v>45</v>
      </c>
      <c r="G1269" t="s">
        <v>367</v>
      </c>
      <c r="H1269" t="s">
        <v>381</v>
      </c>
      <c r="I1269">
        <v>5.9430230000000002</v>
      </c>
      <c r="J1269">
        <v>15.600201999999999</v>
      </c>
      <c r="K1269" t="s">
        <v>23</v>
      </c>
      <c r="L1269">
        <v>20</v>
      </c>
      <c r="M1269">
        <v>3</v>
      </c>
      <c r="N1269">
        <v>23</v>
      </c>
      <c r="O1269" t="s">
        <v>31</v>
      </c>
      <c r="P1269">
        <v>46595.23</v>
      </c>
      <c r="Q1269">
        <v>46595.23</v>
      </c>
    </row>
    <row r="1270" spans="1:17" x14ac:dyDescent="0.3">
      <c r="A1270">
        <v>768</v>
      </c>
      <c r="B1270">
        <v>247</v>
      </c>
      <c r="C1270" t="s">
        <v>25</v>
      </c>
      <c r="D1270" t="s">
        <v>55</v>
      </c>
      <c r="E1270" t="s">
        <v>19</v>
      </c>
      <c r="F1270" t="s">
        <v>45</v>
      </c>
      <c r="G1270" t="s">
        <v>367</v>
      </c>
      <c r="H1270" t="s">
        <v>381</v>
      </c>
      <c r="I1270">
        <v>5.9430230000000002</v>
      </c>
      <c r="J1270">
        <v>15.600201999999999</v>
      </c>
      <c r="K1270" t="s">
        <v>23</v>
      </c>
      <c r="L1270">
        <v>0</v>
      </c>
      <c r="M1270">
        <v>800</v>
      </c>
      <c r="N1270">
        <v>800</v>
      </c>
      <c r="O1270" t="s">
        <v>26</v>
      </c>
      <c r="P1270">
        <v>40871.68</v>
      </c>
      <c r="Q1270">
        <v>40871.68</v>
      </c>
    </row>
    <row r="1271" spans="1:17" x14ac:dyDescent="0.3">
      <c r="A1271">
        <v>769</v>
      </c>
      <c r="B1271">
        <v>248</v>
      </c>
      <c r="C1271" t="s">
        <v>25</v>
      </c>
      <c r="D1271" t="s">
        <v>28</v>
      </c>
      <c r="E1271" t="s">
        <v>196</v>
      </c>
      <c r="F1271" t="s">
        <v>45</v>
      </c>
      <c r="G1271" t="s">
        <v>367</v>
      </c>
      <c r="H1271" t="s">
        <v>381</v>
      </c>
      <c r="I1271">
        <v>5.9430230000000002</v>
      </c>
      <c r="J1271">
        <v>15.600201999999999</v>
      </c>
      <c r="K1271" t="s">
        <v>23</v>
      </c>
      <c r="L1271">
        <v>0</v>
      </c>
      <c r="M1271">
        <v>300</v>
      </c>
      <c r="N1271">
        <v>300</v>
      </c>
      <c r="O1271" t="s">
        <v>26</v>
      </c>
      <c r="P1271">
        <v>26419.26</v>
      </c>
      <c r="Q1271">
        <v>26419.26</v>
      </c>
    </row>
    <row r="1272" spans="1:17" x14ac:dyDescent="0.3">
      <c r="A1272">
        <v>770</v>
      </c>
      <c r="B1272">
        <v>222</v>
      </c>
      <c r="C1272" t="s">
        <v>25</v>
      </c>
      <c r="D1272" t="s">
        <v>33</v>
      </c>
      <c r="E1272" t="s">
        <v>29</v>
      </c>
      <c r="F1272" t="s">
        <v>45</v>
      </c>
      <c r="G1272" t="s">
        <v>367</v>
      </c>
      <c r="H1272" t="s">
        <v>370</v>
      </c>
      <c r="I1272">
        <v>4.3946740000000002</v>
      </c>
      <c r="J1272">
        <v>18.55819</v>
      </c>
      <c r="K1272" t="s">
        <v>23</v>
      </c>
      <c r="L1272">
        <v>600</v>
      </c>
      <c r="M1272">
        <v>600</v>
      </c>
      <c r="N1272">
        <v>1200</v>
      </c>
      <c r="O1272" t="s">
        <v>35</v>
      </c>
      <c r="P1272">
        <v>45733.43</v>
      </c>
      <c r="Q1272">
        <v>45733.43</v>
      </c>
    </row>
    <row r="1273" spans="1:17" x14ac:dyDescent="0.3">
      <c r="A1273">
        <v>771</v>
      </c>
      <c r="B1273">
        <v>217</v>
      </c>
      <c r="C1273" t="s">
        <v>25</v>
      </c>
      <c r="D1273" t="s">
        <v>33</v>
      </c>
      <c r="E1273" t="s">
        <v>29</v>
      </c>
      <c r="F1273" t="s">
        <v>238</v>
      </c>
      <c r="G1273" t="s">
        <v>367</v>
      </c>
      <c r="H1273" t="s">
        <v>370</v>
      </c>
      <c r="I1273">
        <v>4.3946740000000002</v>
      </c>
      <c r="J1273">
        <v>18.55819</v>
      </c>
      <c r="K1273" t="s">
        <v>23</v>
      </c>
      <c r="L1273">
        <v>700</v>
      </c>
      <c r="M1273">
        <v>800</v>
      </c>
      <c r="N1273">
        <v>1500</v>
      </c>
      <c r="O1273" t="s">
        <v>35</v>
      </c>
      <c r="P1273">
        <v>42390.39</v>
      </c>
      <c r="Q1273">
        <v>42390.39</v>
      </c>
    </row>
    <row r="1274" spans="1:17" x14ac:dyDescent="0.3">
      <c r="A1274">
        <v>772</v>
      </c>
      <c r="B1274">
        <v>62</v>
      </c>
      <c r="C1274" t="s">
        <v>48</v>
      </c>
      <c r="D1274" t="s">
        <v>39</v>
      </c>
      <c r="E1274" t="s">
        <v>29</v>
      </c>
      <c r="F1274" t="s">
        <v>238</v>
      </c>
      <c r="G1274" t="s">
        <v>367</v>
      </c>
      <c r="H1274" t="s">
        <v>370</v>
      </c>
      <c r="I1274">
        <v>4.3946740000000002</v>
      </c>
      <c r="J1274">
        <v>18.55819</v>
      </c>
      <c r="K1274" t="s">
        <v>23</v>
      </c>
      <c r="L1274">
        <v>35</v>
      </c>
      <c r="M1274">
        <v>15</v>
      </c>
      <c r="N1274">
        <v>50</v>
      </c>
      <c r="O1274" t="s">
        <v>51</v>
      </c>
      <c r="P1274">
        <v>11538.75</v>
      </c>
      <c r="Q1274">
        <v>11538.75</v>
      </c>
    </row>
    <row r="1275" spans="1:17" x14ac:dyDescent="0.3">
      <c r="A1275">
        <v>773</v>
      </c>
      <c r="B1275">
        <v>116</v>
      </c>
      <c r="C1275" t="s">
        <v>17</v>
      </c>
      <c r="D1275" t="s">
        <v>55</v>
      </c>
      <c r="E1275" t="s">
        <v>181</v>
      </c>
      <c r="F1275" t="s">
        <v>45</v>
      </c>
      <c r="G1275" t="s">
        <v>367</v>
      </c>
      <c r="H1275" t="s">
        <v>370</v>
      </c>
      <c r="I1275">
        <v>4.3946740000000002</v>
      </c>
      <c r="J1275">
        <v>18.55819</v>
      </c>
      <c r="K1275" t="s">
        <v>23</v>
      </c>
      <c r="L1275">
        <v>11000</v>
      </c>
      <c r="M1275">
        <v>9000</v>
      </c>
      <c r="N1275">
        <v>20000</v>
      </c>
      <c r="O1275" t="s">
        <v>35</v>
      </c>
      <c r="P1275">
        <v>49362.1</v>
      </c>
      <c r="Q1275">
        <v>49362.1</v>
      </c>
    </row>
    <row r="1276" spans="1:17" x14ac:dyDescent="0.3">
      <c r="A1276">
        <v>774</v>
      </c>
      <c r="B1276">
        <v>312</v>
      </c>
      <c r="C1276" t="s">
        <v>25</v>
      </c>
      <c r="D1276" t="s">
        <v>33</v>
      </c>
      <c r="E1276" t="s">
        <v>29</v>
      </c>
      <c r="F1276" t="s">
        <v>45</v>
      </c>
      <c r="G1276" t="s">
        <v>367</v>
      </c>
      <c r="H1276" t="s">
        <v>372</v>
      </c>
      <c r="I1276">
        <v>6.9960370000000003</v>
      </c>
      <c r="J1276">
        <v>19.185032</v>
      </c>
      <c r="K1276" t="s">
        <v>23</v>
      </c>
      <c r="L1276">
        <v>150</v>
      </c>
      <c r="M1276">
        <v>1650</v>
      </c>
      <c r="N1276">
        <v>1800</v>
      </c>
      <c r="O1276" t="s">
        <v>26</v>
      </c>
      <c r="P1276">
        <v>43038.47</v>
      </c>
      <c r="Q1276">
        <v>43038.47</v>
      </c>
    </row>
    <row r="1277" spans="1:17" x14ac:dyDescent="0.3">
      <c r="A1277">
        <v>775</v>
      </c>
      <c r="D1277" t="s">
        <v>33</v>
      </c>
      <c r="E1277" t="s">
        <v>19</v>
      </c>
      <c r="F1277" t="s">
        <v>45</v>
      </c>
      <c r="G1277" t="s">
        <v>367</v>
      </c>
      <c r="H1277" t="s">
        <v>372</v>
      </c>
      <c r="I1277">
        <v>6.9960370000000003</v>
      </c>
      <c r="J1277">
        <v>19.185032</v>
      </c>
      <c r="K1277" t="s">
        <v>23</v>
      </c>
      <c r="L1277">
        <v>50</v>
      </c>
      <c r="M1277">
        <v>450</v>
      </c>
      <c r="N1277">
        <v>500</v>
      </c>
      <c r="O1277" t="s">
        <v>26</v>
      </c>
      <c r="P1277">
        <v>42731.95</v>
      </c>
      <c r="Q1277">
        <v>17092.78</v>
      </c>
    </row>
    <row r="1278" spans="1:17" x14ac:dyDescent="0.3">
      <c r="A1278">
        <v>776</v>
      </c>
      <c r="B1278">
        <v>315</v>
      </c>
      <c r="C1278" t="s">
        <v>25</v>
      </c>
      <c r="D1278" t="s">
        <v>39</v>
      </c>
      <c r="E1278" t="s">
        <v>29</v>
      </c>
      <c r="F1278" t="s">
        <v>45</v>
      </c>
      <c r="G1278" t="s">
        <v>367</v>
      </c>
      <c r="H1278" t="s">
        <v>372</v>
      </c>
      <c r="I1278">
        <v>6.9960370000000003</v>
      </c>
      <c r="J1278">
        <v>19.185032</v>
      </c>
      <c r="K1278" t="s">
        <v>23</v>
      </c>
      <c r="L1278">
        <v>21</v>
      </c>
      <c r="M1278">
        <v>2</v>
      </c>
      <c r="N1278">
        <v>23</v>
      </c>
      <c r="O1278" t="s">
        <v>40</v>
      </c>
      <c r="P1278">
        <v>27890.87</v>
      </c>
      <c r="Q1278">
        <v>27890.87</v>
      </c>
    </row>
    <row r="1279" spans="1:17" x14ac:dyDescent="0.3">
      <c r="A1279">
        <v>777</v>
      </c>
      <c r="B1279">
        <v>212</v>
      </c>
      <c r="C1279" t="s">
        <v>25</v>
      </c>
      <c r="D1279" t="s">
        <v>28</v>
      </c>
      <c r="E1279" t="s">
        <v>29</v>
      </c>
      <c r="F1279" t="s">
        <v>45</v>
      </c>
      <c r="G1279" t="s">
        <v>367</v>
      </c>
      <c r="H1279" t="s">
        <v>372</v>
      </c>
      <c r="I1279">
        <v>6.9960370000000003</v>
      </c>
      <c r="J1279">
        <v>19.185032</v>
      </c>
      <c r="K1279" t="s">
        <v>23</v>
      </c>
      <c r="L1279">
        <v>40</v>
      </c>
      <c r="M1279">
        <v>20</v>
      </c>
      <c r="N1279">
        <v>60</v>
      </c>
      <c r="O1279" t="s">
        <v>38</v>
      </c>
      <c r="P1279">
        <v>43201.48</v>
      </c>
      <c r="Q1279">
        <v>43201.48</v>
      </c>
    </row>
    <row r="1280" spans="1:17" x14ac:dyDescent="0.3">
      <c r="A1280">
        <v>778</v>
      </c>
      <c r="D1280" t="s">
        <v>39</v>
      </c>
      <c r="E1280" t="s">
        <v>29</v>
      </c>
      <c r="F1280" t="s">
        <v>45</v>
      </c>
      <c r="G1280" t="s">
        <v>367</v>
      </c>
      <c r="H1280" t="s">
        <v>372</v>
      </c>
      <c r="I1280">
        <v>6.9960370000000003</v>
      </c>
      <c r="J1280">
        <v>19.185032</v>
      </c>
      <c r="K1280" t="s">
        <v>23</v>
      </c>
      <c r="L1280">
        <v>58</v>
      </c>
      <c r="M1280">
        <v>10</v>
      </c>
      <c r="N1280">
        <v>68</v>
      </c>
      <c r="O1280" t="s">
        <v>31</v>
      </c>
      <c r="P1280">
        <v>28928.73</v>
      </c>
      <c r="Q1280">
        <v>11571.49</v>
      </c>
    </row>
    <row r="1281" spans="1:17" x14ac:dyDescent="0.3">
      <c r="A1281">
        <v>779</v>
      </c>
      <c r="B1281">
        <v>217</v>
      </c>
      <c r="C1281" t="s">
        <v>25</v>
      </c>
      <c r="D1281" t="s">
        <v>28</v>
      </c>
      <c r="E1281" t="s">
        <v>29</v>
      </c>
      <c r="F1281" t="s">
        <v>45</v>
      </c>
      <c r="G1281" t="s">
        <v>367</v>
      </c>
      <c r="H1281" t="s">
        <v>372</v>
      </c>
      <c r="I1281">
        <v>6.9960370000000003</v>
      </c>
      <c r="J1281">
        <v>19.185032</v>
      </c>
      <c r="K1281" t="s">
        <v>23</v>
      </c>
      <c r="L1281">
        <v>18000</v>
      </c>
      <c r="M1281">
        <v>22000</v>
      </c>
      <c r="N1281">
        <v>40000</v>
      </c>
      <c r="O1281" t="s">
        <v>38</v>
      </c>
      <c r="P1281">
        <v>42841.51</v>
      </c>
      <c r="Q1281">
        <v>42841.51</v>
      </c>
    </row>
    <row r="1282" spans="1:17" x14ac:dyDescent="0.3">
      <c r="A1282">
        <v>780</v>
      </c>
      <c r="B1282">
        <v>312</v>
      </c>
      <c r="C1282" t="s">
        <v>25</v>
      </c>
      <c r="D1282" t="s">
        <v>28</v>
      </c>
      <c r="E1282" t="s">
        <v>29</v>
      </c>
      <c r="F1282" t="s">
        <v>45</v>
      </c>
      <c r="G1282" t="s">
        <v>367</v>
      </c>
      <c r="H1282" t="s">
        <v>372</v>
      </c>
      <c r="I1282">
        <v>6.9960370000000003</v>
      </c>
      <c r="J1282">
        <v>19.185032</v>
      </c>
      <c r="K1282" t="s">
        <v>23</v>
      </c>
      <c r="L1282">
        <v>400</v>
      </c>
      <c r="M1282">
        <v>200</v>
      </c>
      <c r="N1282">
        <v>600</v>
      </c>
      <c r="O1282" t="s">
        <v>32</v>
      </c>
      <c r="P1282">
        <v>43347.1</v>
      </c>
      <c r="Q1282">
        <v>43347.1</v>
      </c>
    </row>
    <row r="1283" spans="1:17" x14ac:dyDescent="0.3">
      <c r="A1283">
        <v>781</v>
      </c>
      <c r="B1283">
        <v>311</v>
      </c>
      <c r="C1283" t="s">
        <v>25</v>
      </c>
      <c r="D1283" t="s">
        <v>28</v>
      </c>
      <c r="E1283" t="s">
        <v>29</v>
      </c>
      <c r="F1283" t="s">
        <v>45</v>
      </c>
      <c r="G1283" t="s">
        <v>367</v>
      </c>
      <c r="H1283" t="s">
        <v>368</v>
      </c>
      <c r="I1283">
        <v>5.7652780000000003</v>
      </c>
      <c r="J1283">
        <v>20.674167000000001</v>
      </c>
      <c r="K1283" t="s">
        <v>23</v>
      </c>
      <c r="L1283">
        <v>550</v>
      </c>
      <c r="M1283">
        <v>200</v>
      </c>
      <c r="N1283">
        <v>750</v>
      </c>
      <c r="O1283" t="s">
        <v>35</v>
      </c>
      <c r="P1283">
        <v>28364.29</v>
      </c>
      <c r="Q1283">
        <v>28364.29</v>
      </c>
    </row>
    <row r="1284" spans="1:17" x14ac:dyDescent="0.3">
      <c r="A1284">
        <v>782</v>
      </c>
      <c r="B1284">
        <v>146</v>
      </c>
      <c r="C1284" t="s">
        <v>17</v>
      </c>
      <c r="D1284" t="s">
        <v>55</v>
      </c>
      <c r="E1284" t="s">
        <v>29</v>
      </c>
      <c r="F1284" t="s">
        <v>45</v>
      </c>
      <c r="G1284" t="s">
        <v>367</v>
      </c>
      <c r="H1284" t="s">
        <v>368</v>
      </c>
      <c r="I1284">
        <v>5.7652780000000003</v>
      </c>
      <c r="J1284">
        <v>20.674167000000001</v>
      </c>
      <c r="K1284" t="s">
        <v>23</v>
      </c>
      <c r="L1284">
        <v>10</v>
      </c>
      <c r="M1284">
        <v>90</v>
      </c>
      <c r="N1284">
        <v>100</v>
      </c>
      <c r="O1284" t="s">
        <v>26</v>
      </c>
      <c r="P1284">
        <v>21084.65</v>
      </c>
      <c r="Q1284">
        <v>21084.65</v>
      </c>
    </row>
    <row r="1285" spans="1:17" x14ac:dyDescent="0.3">
      <c r="A1285">
        <v>783</v>
      </c>
      <c r="B1285">
        <v>311</v>
      </c>
      <c r="C1285" t="s">
        <v>25</v>
      </c>
      <c r="D1285" t="s">
        <v>55</v>
      </c>
      <c r="E1285" t="s">
        <v>29</v>
      </c>
      <c r="F1285" t="s">
        <v>238</v>
      </c>
      <c r="G1285" t="s">
        <v>367</v>
      </c>
      <c r="H1285" t="s">
        <v>368</v>
      </c>
      <c r="I1285">
        <v>5.7652780000000003</v>
      </c>
      <c r="J1285">
        <v>20.674167000000001</v>
      </c>
      <c r="K1285" t="s">
        <v>23</v>
      </c>
      <c r="L1285">
        <v>10</v>
      </c>
      <c r="M1285">
        <v>190</v>
      </c>
      <c r="N1285">
        <v>200</v>
      </c>
      <c r="O1285" t="s">
        <v>150</v>
      </c>
      <c r="P1285">
        <v>31789.88</v>
      </c>
      <c r="Q1285">
        <v>31789.88</v>
      </c>
    </row>
    <row r="1286" spans="1:17" x14ac:dyDescent="0.3">
      <c r="A1286">
        <v>784</v>
      </c>
      <c r="D1286" t="s">
        <v>28</v>
      </c>
      <c r="E1286" t="s">
        <v>29</v>
      </c>
      <c r="F1286" t="s">
        <v>45</v>
      </c>
      <c r="G1286" t="s">
        <v>367</v>
      </c>
      <c r="H1286" t="s">
        <v>368</v>
      </c>
      <c r="I1286">
        <v>5.7652780000000003</v>
      </c>
      <c r="J1286">
        <v>20.674167000000001</v>
      </c>
      <c r="K1286" t="s">
        <v>23</v>
      </c>
      <c r="L1286">
        <v>900</v>
      </c>
      <c r="M1286">
        <v>1400</v>
      </c>
      <c r="N1286">
        <v>2300</v>
      </c>
      <c r="O1286" t="s">
        <v>35</v>
      </c>
      <c r="P1286">
        <v>43392.87</v>
      </c>
      <c r="Q1286">
        <v>34714.300000000003</v>
      </c>
    </row>
    <row r="1287" spans="1:17" x14ac:dyDescent="0.3">
      <c r="A1287">
        <v>785</v>
      </c>
      <c r="D1287" t="s">
        <v>55</v>
      </c>
      <c r="E1287" t="s">
        <v>181</v>
      </c>
      <c r="F1287" t="s">
        <v>45</v>
      </c>
      <c r="G1287" t="s">
        <v>367</v>
      </c>
      <c r="H1287" t="s">
        <v>368</v>
      </c>
      <c r="I1287">
        <v>5.7652780000000003</v>
      </c>
      <c r="J1287">
        <v>20.674167000000001</v>
      </c>
      <c r="K1287" t="s">
        <v>23</v>
      </c>
      <c r="L1287">
        <v>123</v>
      </c>
      <c r="M1287">
        <v>77</v>
      </c>
      <c r="N1287">
        <v>200</v>
      </c>
      <c r="O1287" t="s">
        <v>35</v>
      </c>
      <c r="P1287">
        <v>40176.32</v>
      </c>
      <c r="Q1287">
        <v>32141.06</v>
      </c>
    </row>
    <row r="1288" spans="1:17" x14ac:dyDescent="0.3">
      <c r="A1288">
        <v>786</v>
      </c>
      <c r="B1288">
        <v>311</v>
      </c>
      <c r="C1288" t="s">
        <v>25</v>
      </c>
      <c r="D1288" t="s">
        <v>33</v>
      </c>
      <c r="E1288" t="s">
        <v>29</v>
      </c>
      <c r="F1288" t="s">
        <v>238</v>
      </c>
      <c r="G1288" t="s">
        <v>367</v>
      </c>
      <c r="H1288" t="s">
        <v>368</v>
      </c>
      <c r="I1288">
        <v>5.7652780000000003</v>
      </c>
      <c r="J1288">
        <v>20.674167000000001</v>
      </c>
      <c r="K1288" t="s">
        <v>23</v>
      </c>
      <c r="L1288">
        <v>65</v>
      </c>
      <c r="M1288">
        <v>1500</v>
      </c>
      <c r="N1288">
        <v>1565</v>
      </c>
      <c r="O1288" t="s">
        <v>26</v>
      </c>
      <c r="P1288">
        <v>42913.56</v>
      </c>
      <c r="Q1288">
        <v>42913.56</v>
      </c>
    </row>
    <row r="1289" spans="1:17" x14ac:dyDescent="0.3">
      <c r="A1289">
        <v>787</v>
      </c>
      <c r="B1289">
        <v>311</v>
      </c>
      <c r="C1289" t="s">
        <v>25</v>
      </c>
      <c r="D1289" t="s">
        <v>39</v>
      </c>
      <c r="E1289" t="s">
        <v>29</v>
      </c>
      <c r="F1289" t="s">
        <v>45</v>
      </c>
      <c r="G1289" t="s">
        <v>367</v>
      </c>
      <c r="H1289" t="s">
        <v>368</v>
      </c>
      <c r="I1289">
        <v>5.7652780000000003</v>
      </c>
      <c r="J1289">
        <v>20.674167000000001</v>
      </c>
      <c r="K1289" t="s">
        <v>23</v>
      </c>
      <c r="L1289">
        <v>80</v>
      </c>
      <c r="M1289">
        <v>20</v>
      </c>
      <c r="N1289">
        <v>100</v>
      </c>
      <c r="O1289" t="s">
        <v>40</v>
      </c>
      <c r="P1289">
        <v>43412</v>
      </c>
      <c r="Q1289">
        <v>43412</v>
      </c>
    </row>
    <row r="1290" spans="1:17" x14ac:dyDescent="0.3">
      <c r="A1290">
        <v>788</v>
      </c>
      <c r="D1290" t="s">
        <v>39</v>
      </c>
      <c r="E1290" t="s">
        <v>29</v>
      </c>
      <c r="F1290" t="s">
        <v>45</v>
      </c>
      <c r="G1290" t="s">
        <v>367</v>
      </c>
      <c r="H1290" t="s">
        <v>368</v>
      </c>
      <c r="I1290">
        <v>5.7652780000000003</v>
      </c>
      <c r="J1290">
        <v>20.674167000000001</v>
      </c>
      <c r="K1290" t="s">
        <v>23</v>
      </c>
      <c r="L1290">
        <v>21</v>
      </c>
      <c r="M1290">
        <v>4</v>
      </c>
      <c r="N1290">
        <v>25</v>
      </c>
      <c r="O1290" t="s">
        <v>40</v>
      </c>
      <c r="P1290">
        <v>40220.94</v>
      </c>
      <c r="Q1290">
        <v>32176.75</v>
      </c>
    </row>
    <row r="1291" spans="1:17" x14ac:dyDescent="0.3">
      <c r="A1291">
        <v>789</v>
      </c>
      <c r="D1291" t="s">
        <v>28</v>
      </c>
      <c r="E1291" t="s">
        <v>29</v>
      </c>
      <c r="F1291" t="s">
        <v>45</v>
      </c>
      <c r="G1291" t="s">
        <v>367</v>
      </c>
      <c r="H1291" t="s">
        <v>375</v>
      </c>
      <c r="I1291">
        <v>4.737425</v>
      </c>
      <c r="J1291">
        <v>22.819462000000001</v>
      </c>
      <c r="K1291" t="s">
        <v>23</v>
      </c>
      <c r="L1291">
        <v>220</v>
      </c>
      <c r="M1291">
        <v>80</v>
      </c>
      <c r="N1291">
        <v>300</v>
      </c>
      <c r="O1291" t="s">
        <v>32</v>
      </c>
      <c r="P1291">
        <v>41396.28</v>
      </c>
      <c r="Q1291">
        <v>33117.019999999997</v>
      </c>
    </row>
    <row r="1292" spans="1:17" x14ac:dyDescent="0.3">
      <c r="A1292">
        <v>790</v>
      </c>
      <c r="D1292" t="s">
        <v>39</v>
      </c>
      <c r="E1292" t="s">
        <v>29</v>
      </c>
      <c r="F1292" t="s">
        <v>45</v>
      </c>
      <c r="G1292" t="s">
        <v>367</v>
      </c>
      <c r="H1292" t="s">
        <v>375</v>
      </c>
      <c r="I1292">
        <v>4.737425</v>
      </c>
      <c r="J1292">
        <v>22.819462000000001</v>
      </c>
      <c r="K1292" t="s">
        <v>23</v>
      </c>
      <c r="L1292">
        <v>17</v>
      </c>
      <c r="M1292">
        <v>3</v>
      </c>
      <c r="N1292">
        <v>20</v>
      </c>
      <c r="O1292" t="s">
        <v>31</v>
      </c>
      <c r="P1292">
        <v>43097.62</v>
      </c>
      <c r="Q1292">
        <v>34478.1</v>
      </c>
    </row>
    <row r="1293" spans="1:17" x14ac:dyDescent="0.3">
      <c r="A1293">
        <v>791</v>
      </c>
      <c r="B1293">
        <v>136</v>
      </c>
      <c r="C1293" t="s">
        <v>17</v>
      </c>
      <c r="D1293" t="s">
        <v>33</v>
      </c>
      <c r="E1293" t="s">
        <v>29</v>
      </c>
      <c r="F1293" t="s">
        <v>129</v>
      </c>
      <c r="G1293" t="s">
        <v>367</v>
      </c>
      <c r="H1293" t="s">
        <v>374</v>
      </c>
      <c r="I1293">
        <v>8.4091670000000001</v>
      </c>
      <c r="J1293">
        <v>20.653055999999999</v>
      </c>
      <c r="K1293" t="s">
        <v>23</v>
      </c>
      <c r="L1293">
        <v>25</v>
      </c>
      <c r="M1293">
        <v>275</v>
      </c>
      <c r="N1293">
        <v>300</v>
      </c>
      <c r="O1293" t="s">
        <v>26</v>
      </c>
      <c r="P1293">
        <v>48194.74</v>
      </c>
      <c r="Q1293">
        <v>48194.74</v>
      </c>
    </row>
    <row r="1294" spans="1:17" x14ac:dyDescent="0.3">
      <c r="A1294">
        <v>792</v>
      </c>
      <c r="B1294">
        <v>141</v>
      </c>
      <c r="C1294" t="s">
        <v>17</v>
      </c>
      <c r="D1294" t="s">
        <v>39</v>
      </c>
      <c r="E1294" t="s">
        <v>29</v>
      </c>
      <c r="F1294" t="s">
        <v>45</v>
      </c>
      <c r="G1294" t="s">
        <v>367</v>
      </c>
      <c r="H1294" t="s">
        <v>374</v>
      </c>
      <c r="I1294">
        <v>8.4091670000000001</v>
      </c>
      <c r="J1294">
        <v>20.653055999999999</v>
      </c>
      <c r="K1294" t="s">
        <v>23</v>
      </c>
      <c r="L1294">
        <v>17</v>
      </c>
      <c r="M1294">
        <v>3</v>
      </c>
      <c r="N1294">
        <v>20</v>
      </c>
      <c r="O1294" t="s">
        <v>31</v>
      </c>
      <c r="P1294">
        <v>25692.29</v>
      </c>
      <c r="Q1294">
        <v>25692.29</v>
      </c>
    </row>
    <row r="1295" spans="1:17" x14ac:dyDescent="0.3">
      <c r="A1295">
        <v>793</v>
      </c>
      <c r="B1295">
        <v>210</v>
      </c>
      <c r="C1295" t="s">
        <v>25</v>
      </c>
      <c r="D1295" t="s">
        <v>28</v>
      </c>
      <c r="E1295" t="s">
        <v>29</v>
      </c>
      <c r="F1295" t="s">
        <v>45</v>
      </c>
      <c r="G1295" t="s">
        <v>367</v>
      </c>
      <c r="H1295" t="s">
        <v>371</v>
      </c>
      <c r="I1295">
        <v>6.483333</v>
      </c>
      <c r="J1295">
        <v>17.45</v>
      </c>
      <c r="K1295" t="s">
        <v>23</v>
      </c>
      <c r="L1295">
        <v>3500</v>
      </c>
      <c r="M1295">
        <v>1500</v>
      </c>
      <c r="N1295">
        <v>5000</v>
      </c>
      <c r="O1295" t="s">
        <v>24</v>
      </c>
      <c r="P1295">
        <v>24960.26</v>
      </c>
      <c r="Q1295">
        <v>24960.26</v>
      </c>
    </row>
    <row r="1296" spans="1:17" x14ac:dyDescent="0.3">
      <c r="A1296">
        <v>794</v>
      </c>
      <c r="B1296">
        <v>193</v>
      </c>
      <c r="C1296" t="s">
        <v>25</v>
      </c>
      <c r="D1296" t="s">
        <v>28</v>
      </c>
      <c r="E1296" t="s">
        <v>29</v>
      </c>
      <c r="F1296" t="s">
        <v>45</v>
      </c>
      <c r="G1296" t="s">
        <v>367</v>
      </c>
      <c r="H1296" t="s">
        <v>370</v>
      </c>
      <c r="I1296">
        <v>4.3666669999999996</v>
      </c>
      <c r="J1296">
        <v>18.583333</v>
      </c>
      <c r="K1296" t="s">
        <v>37</v>
      </c>
      <c r="L1296">
        <v>90</v>
      </c>
      <c r="M1296">
        <v>25</v>
      </c>
      <c r="N1296">
        <v>115</v>
      </c>
      <c r="O1296" t="s">
        <v>38</v>
      </c>
      <c r="P1296">
        <v>43592.01</v>
      </c>
      <c r="Q1296">
        <v>43592.01</v>
      </c>
    </row>
    <row r="1297" spans="1:17" x14ac:dyDescent="0.3">
      <c r="A1297">
        <v>795</v>
      </c>
      <c r="B1297">
        <v>161</v>
      </c>
      <c r="C1297" t="s">
        <v>17</v>
      </c>
      <c r="D1297" t="s">
        <v>28</v>
      </c>
      <c r="E1297" t="s">
        <v>29</v>
      </c>
      <c r="F1297" t="s">
        <v>238</v>
      </c>
      <c r="G1297" t="s">
        <v>367</v>
      </c>
      <c r="H1297" t="s">
        <v>370</v>
      </c>
      <c r="I1297">
        <v>4.3666669999999996</v>
      </c>
      <c r="J1297">
        <v>18.583333</v>
      </c>
      <c r="K1297" t="s">
        <v>23</v>
      </c>
      <c r="L1297">
        <v>35</v>
      </c>
      <c r="M1297">
        <v>5</v>
      </c>
      <c r="N1297">
        <v>40</v>
      </c>
      <c r="O1297" t="s">
        <v>31</v>
      </c>
      <c r="P1297">
        <v>44898</v>
      </c>
      <c r="Q1297">
        <v>44898</v>
      </c>
    </row>
    <row r="1298" spans="1:17" x14ac:dyDescent="0.3">
      <c r="A1298">
        <v>796</v>
      </c>
      <c r="B1298">
        <v>232</v>
      </c>
      <c r="C1298" t="s">
        <v>25</v>
      </c>
      <c r="D1298" t="s">
        <v>39</v>
      </c>
      <c r="E1298" t="s">
        <v>29</v>
      </c>
      <c r="F1298" t="s">
        <v>45</v>
      </c>
      <c r="G1298" t="s">
        <v>367</v>
      </c>
      <c r="H1298" t="s">
        <v>370</v>
      </c>
      <c r="I1298">
        <v>4.3666669999999996</v>
      </c>
      <c r="J1298">
        <v>18.583333</v>
      </c>
      <c r="K1298" t="s">
        <v>23</v>
      </c>
      <c r="L1298">
        <v>41</v>
      </c>
      <c r="M1298">
        <v>9</v>
      </c>
      <c r="N1298">
        <v>50</v>
      </c>
      <c r="O1298" t="s">
        <v>40</v>
      </c>
      <c r="P1298">
        <v>45584.32</v>
      </c>
      <c r="Q1298">
        <v>45584.32</v>
      </c>
    </row>
    <row r="1299" spans="1:17" x14ac:dyDescent="0.3">
      <c r="A1299">
        <v>797</v>
      </c>
      <c r="D1299" t="s">
        <v>39</v>
      </c>
      <c r="E1299" t="s">
        <v>29</v>
      </c>
      <c r="F1299" t="s">
        <v>238</v>
      </c>
      <c r="G1299" t="s">
        <v>367</v>
      </c>
      <c r="H1299" t="s">
        <v>370</v>
      </c>
      <c r="I1299">
        <v>4.3666669999999996</v>
      </c>
      <c r="J1299">
        <v>18.583333</v>
      </c>
      <c r="K1299" t="s">
        <v>23</v>
      </c>
      <c r="L1299">
        <v>100</v>
      </c>
      <c r="M1299">
        <v>20</v>
      </c>
      <c r="N1299">
        <v>120</v>
      </c>
      <c r="O1299" t="s">
        <v>40</v>
      </c>
      <c r="P1299">
        <v>33361.660000000003</v>
      </c>
      <c r="Q1299">
        <v>26689.33</v>
      </c>
    </row>
    <row r="1300" spans="1:17" x14ac:dyDescent="0.3">
      <c r="A1300">
        <v>798</v>
      </c>
      <c r="D1300" t="s">
        <v>39</v>
      </c>
      <c r="E1300" t="s">
        <v>29</v>
      </c>
      <c r="F1300" t="s">
        <v>45</v>
      </c>
      <c r="G1300" t="s">
        <v>367</v>
      </c>
      <c r="H1300" t="s">
        <v>370</v>
      </c>
      <c r="I1300">
        <v>4.3666669999999996</v>
      </c>
      <c r="J1300">
        <v>18.583333</v>
      </c>
      <c r="K1300" t="s">
        <v>23</v>
      </c>
      <c r="L1300">
        <v>13</v>
      </c>
      <c r="M1300">
        <v>2</v>
      </c>
      <c r="N1300">
        <v>15</v>
      </c>
      <c r="O1300" t="s">
        <v>40</v>
      </c>
      <c r="P1300">
        <v>46558.9</v>
      </c>
      <c r="Q1300">
        <v>18623.560000000001</v>
      </c>
    </row>
    <row r="1301" spans="1:17" x14ac:dyDescent="0.3">
      <c r="A1301">
        <v>799</v>
      </c>
      <c r="D1301" t="s">
        <v>33</v>
      </c>
      <c r="E1301" t="s">
        <v>29</v>
      </c>
      <c r="F1301" t="s">
        <v>45</v>
      </c>
      <c r="G1301" t="s">
        <v>367</v>
      </c>
      <c r="H1301" t="s">
        <v>370</v>
      </c>
      <c r="I1301">
        <v>4.3666669999999996</v>
      </c>
      <c r="J1301">
        <v>18.583333</v>
      </c>
      <c r="K1301" t="s">
        <v>23</v>
      </c>
      <c r="L1301">
        <v>2500</v>
      </c>
      <c r="M1301">
        <v>1500</v>
      </c>
      <c r="N1301">
        <v>4000</v>
      </c>
      <c r="O1301" t="s">
        <v>40</v>
      </c>
      <c r="P1301">
        <v>3465.42</v>
      </c>
      <c r="Q1301">
        <v>2772.34</v>
      </c>
    </row>
    <row r="1302" spans="1:17" x14ac:dyDescent="0.3">
      <c r="A1302">
        <v>800</v>
      </c>
      <c r="D1302" t="s">
        <v>28</v>
      </c>
      <c r="E1302" t="s">
        <v>29</v>
      </c>
      <c r="F1302" t="s">
        <v>45</v>
      </c>
      <c r="G1302" t="s">
        <v>367</v>
      </c>
      <c r="H1302" t="s">
        <v>373</v>
      </c>
      <c r="I1302">
        <v>4.2613890000000003</v>
      </c>
      <c r="J1302">
        <v>15.789444</v>
      </c>
      <c r="K1302" t="s">
        <v>23</v>
      </c>
      <c r="L1302">
        <v>500</v>
      </c>
      <c r="M1302">
        <v>300</v>
      </c>
      <c r="N1302">
        <v>800</v>
      </c>
      <c r="O1302" t="s">
        <v>38</v>
      </c>
      <c r="P1302">
        <v>47269.46</v>
      </c>
      <c r="Q1302">
        <v>18907.78</v>
      </c>
    </row>
    <row r="1303" spans="1:17" x14ac:dyDescent="0.3">
      <c r="A1303">
        <v>801</v>
      </c>
      <c r="D1303" t="s">
        <v>39</v>
      </c>
      <c r="E1303" t="s">
        <v>29</v>
      </c>
      <c r="F1303" t="s">
        <v>45</v>
      </c>
      <c r="G1303" t="s">
        <v>367</v>
      </c>
      <c r="H1303" t="s">
        <v>373</v>
      </c>
      <c r="I1303">
        <v>4.2613890000000003</v>
      </c>
      <c r="J1303">
        <v>15.789444</v>
      </c>
      <c r="K1303" t="s">
        <v>23</v>
      </c>
      <c r="L1303">
        <v>15</v>
      </c>
      <c r="M1303">
        <v>0</v>
      </c>
      <c r="N1303">
        <v>15</v>
      </c>
      <c r="O1303" t="s">
        <v>40</v>
      </c>
      <c r="P1303">
        <v>23233.78</v>
      </c>
      <c r="Q1303">
        <v>9293.51</v>
      </c>
    </row>
    <row r="1304" spans="1:17" x14ac:dyDescent="0.3">
      <c r="A1304">
        <v>802</v>
      </c>
      <c r="D1304" t="s">
        <v>39</v>
      </c>
      <c r="E1304" t="s">
        <v>29</v>
      </c>
      <c r="F1304" t="s">
        <v>45</v>
      </c>
      <c r="G1304" t="s">
        <v>367</v>
      </c>
      <c r="H1304" t="s">
        <v>373</v>
      </c>
      <c r="I1304">
        <v>4.2613890000000003</v>
      </c>
      <c r="J1304">
        <v>15.789444</v>
      </c>
      <c r="K1304" t="s">
        <v>23</v>
      </c>
      <c r="L1304">
        <v>10</v>
      </c>
      <c r="M1304">
        <v>2</v>
      </c>
      <c r="N1304">
        <v>12</v>
      </c>
      <c r="O1304" t="s">
        <v>40</v>
      </c>
      <c r="P1304">
        <v>23233.78</v>
      </c>
      <c r="Q1304">
        <v>9293.51</v>
      </c>
    </row>
    <row r="1305" spans="1:17" x14ac:dyDescent="0.3">
      <c r="A1305">
        <v>803</v>
      </c>
      <c r="D1305" t="s">
        <v>33</v>
      </c>
      <c r="E1305" t="s">
        <v>29</v>
      </c>
      <c r="F1305" t="s">
        <v>45</v>
      </c>
      <c r="G1305" t="s">
        <v>367</v>
      </c>
      <c r="H1305" t="s">
        <v>373</v>
      </c>
      <c r="I1305">
        <v>4.2613890000000003</v>
      </c>
      <c r="J1305">
        <v>15.789444</v>
      </c>
      <c r="K1305" t="s">
        <v>23</v>
      </c>
      <c r="L1305">
        <v>10</v>
      </c>
      <c r="M1305">
        <v>0</v>
      </c>
      <c r="N1305">
        <v>10</v>
      </c>
      <c r="O1305" t="s">
        <v>40</v>
      </c>
      <c r="P1305">
        <v>24888.69</v>
      </c>
      <c r="Q1305">
        <v>9955.48</v>
      </c>
    </row>
    <row r="1306" spans="1:17" x14ac:dyDescent="0.3">
      <c r="A1306">
        <v>804</v>
      </c>
      <c r="D1306" t="s">
        <v>28</v>
      </c>
      <c r="E1306" t="s">
        <v>29</v>
      </c>
      <c r="F1306" t="s">
        <v>45</v>
      </c>
      <c r="G1306" t="s">
        <v>367</v>
      </c>
      <c r="H1306" t="s">
        <v>373</v>
      </c>
      <c r="I1306">
        <v>4.2613890000000003</v>
      </c>
      <c r="J1306">
        <v>15.789444</v>
      </c>
      <c r="K1306" t="s">
        <v>23</v>
      </c>
      <c r="L1306">
        <v>800</v>
      </c>
      <c r="M1306">
        <v>1200</v>
      </c>
      <c r="N1306">
        <v>2000</v>
      </c>
      <c r="O1306" t="s">
        <v>38</v>
      </c>
      <c r="P1306">
        <v>22133.02</v>
      </c>
      <c r="Q1306">
        <v>8853.2099999999991</v>
      </c>
    </row>
    <row r="1307" spans="1:17" x14ac:dyDescent="0.3">
      <c r="A1307">
        <v>805</v>
      </c>
      <c r="D1307" t="s">
        <v>39</v>
      </c>
      <c r="E1307" t="s">
        <v>29</v>
      </c>
      <c r="F1307" t="s">
        <v>45</v>
      </c>
      <c r="G1307" t="s">
        <v>367</v>
      </c>
      <c r="H1307" t="s">
        <v>373</v>
      </c>
      <c r="I1307">
        <v>4.2613890000000003</v>
      </c>
      <c r="J1307">
        <v>15.789444</v>
      </c>
      <c r="K1307" t="s">
        <v>23</v>
      </c>
      <c r="L1307">
        <v>90</v>
      </c>
      <c r="M1307">
        <v>10</v>
      </c>
      <c r="N1307">
        <v>100</v>
      </c>
      <c r="O1307" t="s">
        <v>40</v>
      </c>
      <c r="P1307">
        <v>42909.36</v>
      </c>
      <c r="Q1307">
        <v>17163.740000000002</v>
      </c>
    </row>
    <row r="1308" spans="1:17" x14ac:dyDescent="0.3">
      <c r="A1308">
        <v>806</v>
      </c>
      <c r="D1308" t="s">
        <v>55</v>
      </c>
      <c r="E1308" t="s">
        <v>19</v>
      </c>
      <c r="F1308" t="s">
        <v>45</v>
      </c>
      <c r="G1308" t="s">
        <v>367</v>
      </c>
      <c r="H1308" t="s">
        <v>373</v>
      </c>
      <c r="I1308">
        <v>4.2613890000000003</v>
      </c>
      <c r="J1308">
        <v>15.789444</v>
      </c>
      <c r="K1308" t="s">
        <v>23</v>
      </c>
      <c r="L1308">
        <v>0</v>
      </c>
      <c r="M1308">
        <v>100</v>
      </c>
      <c r="N1308">
        <v>100</v>
      </c>
      <c r="O1308" t="s">
        <v>26</v>
      </c>
      <c r="P1308">
        <v>30620.37</v>
      </c>
      <c r="Q1308">
        <v>12248.15</v>
      </c>
    </row>
    <row r="1309" spans="1:17" x14ac:dyDescent="0.3">
      <c r="A1309">
        <v>807</v>
      </c>
      <c r="D1309" t="s">
        <v>28</v>
      </c>
      <c r="E1309" t="s">
        <v>29</v>
      </c>
      <c r="F1309" t="s">
        <v>45</v>
      </c>
      <c r="G1309" t="s">
        <v>367</v>
      </c>
      <c r="H1309" t="s">
        <v>373</v>
      </c>
      <c r="I1309">
        <v>4.2613890000000003</v>
      </c>
      <c r="J1309">
        <v>15.789444</v>
      </c>
      <c r="K1309" t="s">
        <v>23</v>
      </c>
      <c r="L1309">
        <v>150</v>
      </c>
      <c r="M1309">
        <v>450</v>
      </c>
      <c r="N1309">
        <v>600</v>
      </c>
      <c r="O1309" t="s">
        <v>26</v>
      </c>
      <c r="P1309">
        <v>33662.050000000003</v>
      </c>
      <c r="Q1309">
        <v>13464.82</v>
      </c>
    </row>
    <row r="1310" spans="1:17" x14ac:dyDescent="0.3">
      <c r="A1310">
        <v>808</v>
      </c>
      <c r="D1310" t="s">
        <v>28</v>
      </c>
      <c r="E1310" t="s">
        <v>29</v>
      </c>
      <c r="F1310" t="s">
        <v>45</v>
      </c>
      <c r="G1310" t="s">
        <v>367</v>
      </c>
      <c r="H1310" t="s">
        <v>369</v>
      </c>
      <c r="I1310">
        <v>6.53477</v>
      </c>
      <c r="J1310">
        <v>21.994738999999999</v>
      </c>
      <c r="K1310" t="s">
        <v>23</v>
      </c>
      <c r="L1310">
        <v>50000</v>
      </c>
      <c r="M1310">
        <v>60000</v>
      </c>
      <c r="N1310">
        <v>110000</v>
      </c>
      <c r="O1310" t="s">
        <v>150</v>
      </c>
      <c r="P1310">
        <v>13652.51</v>
      </c>
      <c r="Q1310">
        <v>10922.01</v>
      </c>
    </row>
    <row r="1311" spans="1:17" x14ac:dyDescent="0.3">
      <c r="A1311">
        <v>809</v>
      </c>
      <c r="B1311">
        <v>176</v>
      </c>
      <c r="C1311" t="s">
        <v>17</v>
      </c>
      <c r="D1311" t="s">
        <v>33</v>
      </c>
      <c r="E1311" t="s">
        <v>29</v>
      </c>
      <c r="F1311" t="s">
        <v>45</v>
      </c>
      <c r="G1311" t="s">
        <v>367</v>
      </c>
      <c r="H1311" t="s">
        <v>371</v>
      </c>
      <c r="I1311">
        <v>6.4977270000000003</v>
      </c>
      <c r="J1311">
        <v>17.449940000000002</v>
      </c>
      <c r="K1311" t="s">
        <v>23</v>
      </c>
      <c r="L1311">
        <v>15</v>
      </c>
      <c r="M1311">
        <v>25</v>
      </c>
      <c r="N1311">
        <v>40</v>
      </c>
      <c r="O1311" t="s">
        <v>150</v>
      </c>
      <c r="P1311">
        <v>31781.85</v>
      </c>
      <c r="Q1311">
        <v>31781.85</v>
      </c>
    </row>
    <row r="1312" spans="1:17" x14ac:dyDescent="0.3">
      <c r="A1312">
        <v>810</v>
      </c>
      <c r="B1312">
        <v>195</v>
      </c>
      <c r="C1312" t="s">
        <v>25</v>
      </c>
      <c r="D1312" t="s">
        <v>28</v>
      </c>
      <c r="E1312" t="s">
        <v>29</v>
      </c>
      <c r="F1312" t="s">
        <v>45</v>
      </c>
      <c r="G1312" t="s">
        <v>367</v>
      </c>
      <c r="H1312" t="s">
        <v>371</v>
      </c>
      <c r="I1312">
        <v>6.4977270000000003</v>
      </c>
      <c r="J1312">
        <v>17.449940000000002</v>
      </c>
      <c r="K1312" t="s">
        <v>23</v>
      </c>
      <c r="L1312">
        <v>1300</v>
      </c>
      <c r="M1312">
        <v>1200</v>
      </c>
      <c r="N1312">
        <v>2500</v>
      </c>
      <c r="O1312" t="s">
        <v>31</v>
      </c>
      <c r="P1312">
        <v>29069.65</v>
      </c>
      <c r="Q1312">
        <v>29069.65</v>
      </c>
    </row>
    <row r="1313" spans="1:17" x14ac:dyDescent="0.3">
      <c r="A1313">
        <v>811</v>
      </c>
      <c r="B1313">
        <v>195</v>
      </c>
      <c r="C1313" t="s">
        <v>25</v>
      </c>
      <c r="D1313" t="s">
        <v>28</v>
      </c>
      <c r="E1313" t="s">
        <v>19</v>
      </c>
      <c r="F1313" t="s">
        <v>45</v>
      </c>
      <c r="G1313" t="s">
        <v>367</v>
      </c>
      <c r="H1313" t="s">
        <v>371</v>
      </c>
      <c r="I1313">
        <v>6.4977270000000003</v>
      </c>
      <c r="J1313">
        <v>17.449940000000002</v>
      </c>
      <c r="K1313" t="s">
        <v>23</v>
      </c>
      <c r="L1313">
        <v>1300</v>
      </c>
      <c r="M1313">
        <v>1200</v>
      </c>
      <c r="N1313">
        <v>2500</v>
      </c>
      <c r="O1313" t="s">
        <v>41</v>
      </c>
      <c r="P1313">
        <v>25553.94</v>
      </c>
      <c r="Q1313">
        <v>25553.94</v>
      </c>
    </row>
    <row r="1314" spans="1:17" x14ac:dyDescent="0.3">
      <c r="A1314">
        <v>812</v>
      </c>
      <c r="B1314">
        <v>195</v>
      </c>
      <c r="C1314" t="s">
        <v>25</v>
      </c>
      <c r="D1314" t="s">
        <v>28</v>
      </c>
      <c r="E1314" t="s">
        <v>29</v>
      </c>
      <c r="F1314" t="s">
        <v>45</v>
      </c>
      <c r="G1314" t="s">
        <v>367</v>
      </c>
      <c r="H1314" t="s">
        <v>371</v>
      </c>
      <c r="I1314">
        <v>6.4977270000000003</v>
      </c>
      <c r="J1314">
        <v>17.449940000000002</v>
      </c>
      <c r="K1314" t="s">
        <v>23</v>
      </c>
      <c r="L1314">
        <v>1300</v>
      </c>
      <c r="M1314">
        <v>1200</v>
      </c>
      <c r="N1314">
        <v>2500</v>
      </c>
      <c r="O1314" t="s">
        <v>41</v>
      </c>
      <c r="P1314">
        <v>27445.78</v>
      </c>
      <c r="Q1314">
        <v>27445.78</v>
      </c>
    </row>
    <row r="1315" spans="1:17" x14ac:dyDescent="0.3">
      <c r="A1315">
        <v>813</v>
      </c>
      <c r="B1315">
        <v>299</v>
      </c>
      <c r="C1315" t="s">
        <v>25</v>
      </c>
      <c r="D1315" t="s">
        <v>55</v>
      </c>
      <c r="E1315" t="s">
        <v>19</v>
      </c>
      <c r="F1315" t="s">
        <v>45</v>
      </c>
      <c r="G1315" t="s">
        <v>367</v>
      </c>
      <c r="H1315" t="s">
        <v>371</v>
      </c>
      <c r="I1315">
        <v>6.4977270000000003</v>
      </c>
      <c r="J1315">
        <v>17.449940000000002</v>
      </c>
      <c r="K1315" t="s">
        <v>23</v>
      </c>
      <c r="L1315">
        <v>0</v>
      </c>
      <c r="M1315">
        <v>100</v>
      </c>
      <c r="N1315">
        <v>100</v>
      </c>
      <c r="O1315" t="s">
        <v>26</v>
      </c>
      <c r="P1315">
        <v>28719.47</v>
      </c>
      <c r="Q1315">
        <v>28719.47</v>
      </c>
    </row>
    <row r="1316" spans="1:17" x14ac:dyDescent="0.3">
      <c r="A1316">
        <v>814</v>
      </c>
      <c r="B1316">
        <v>187</v>
      </c>
      <c r="C1316" t="s">
        <v>25</v>
      </c>
      <c r="D1316" t="s">
        <v>39</v>
      </c>
      <c r="E1316" t="s">
        <v>29</v>
      </c>
      <c r="F1316" t="s">
        <v>45</v>
      </c>
      <c r="G1316" t="s">
        <v>367</v>
      </c>
      <c r="H1316" t="s">
        <v>371</v>
      </c>
      <c r="I1316">
        <v>6.4977270000000003</v>
      </c>
      <c r="J1316">
        <v>17.449940000000002</v>
      </c>
      <c r="K1316" t="s">
        <v>23</v>
      </c>
      <c r="L1316">
        <v>5</v>
      </c>
      <c r="M1316">
        <v>2</v>
      </c>
      <c r="N1316">
        <v>7</v>
      </c>
      <c r="O1316" t="s">
        <v>40</v>
      </c>
      <c r="P1316">
        <v>7390.16</v>
      </c>
      <c r="Q1316">
        <v>7390.16</v>
      </c>
    </row>
    <row r="1317" spans="1:17" x14ac:dyDescent="0.3">
      <c r="A1317">
        <v>815</v>
      </c>
      <c r="D1317" t="s">
        <v>55</v>
      </c>
      <c r="E1317" t="s">
        <v>19</v>
      </c>
      <c r="F1317" t="s">
        <v>129</v>
      </c>
      <c r="G1317" t="s">
        <v>367</v>
      </c>
      <c r="H1317" t="s">
        <v>375</v>
      </c>
      <c r="I1317">
        <v>4.7378609999999997</v>
      </c>
      <c r="J1317">
        <v>22.816509</v>
      </c>
      <c r="K1317" t="s">
        <v>23</v>
      </c>
      <c r="L1317">
        <v>0</v>
      </c>
      <c r="M1317">
        <v>100</v>
      </c>
      <c r="N1317">
        <v>100</v>
      </c>
      <c r="O1317" t="s">
        <v>26</v>
      </c>
      <c r="P1317">
        <v>50000</v>
      </c>
      <c r="Q1317">
        <v>50000</v>
      </c>
    </row>
    <row r="1318" spans="1:17" x14ac:dyDescent="0.3">
      <c r="A1318">
        <v>816</v>
      </c>
      <c r="D1318" t="s">
        <v>39</v>
      </c>
      <c r="E1318" t="s">
        <v>29</v>
      </c>
      <c r="F1318" t="s">
        <v>45</v>
      </c>
      <c r="G1318" t="s">
        <v>367</v>
      </c>
      <c r="H1318" t="s">
        <v>375</v>
      </c>
      <c r="I1318">
        <v>4.7378609999999997</v>
      </c>
      <c r="J1318">
        <v>22.816509</v>
      </c>
      <c r="K1318" t="s">
        <v>23</v>
      </c>
      <c r="L1318">
        <v>9</v>
      </c>
      <c r="M1318">
        <v>1</v>
      </c>
      <c r="N1318">
        <v>10</v>
      </c>
      <c r="O1318" t="s">
        <v>40</v>
      </c>
      <c r="P1318">
        <v>30575.4</v>
      </c>
      <c r="Q1318">
        <v>12230.16</v>
      </c>
    </row>
    <row r="1319" spans="1:17" x14ac:dyDescent="0.3">
      <c r="A1319">
        <v>817</v>
      </c>
      <c r="D1319" t="s">
        <v>28</v>
      </c>
      <c r="E1319" t="s">
        <v>29</v>
      </c>
      <c r="F1319" t="s">
        <v>45</v>
      </c>
      <c r="G1319" t="s">
        <v>367</v>
      </c>
      <c r="H1319" t="s">
        <v>374</v>
      </c>
      <c r="I1319">
        <v>8.4091670000000001</v>
      </c>
      <c r="J1319">
        <v>20.653055999999999</v>
      </c>
      <c r="K1319" t="s">
        <v>23</v>
      </c>
      <c r="L1319">
        <v>1200</v>
      </c>
      <c r="M1319">
        <v>1300</v>
      </c>
      <c r="N1319">
        <v>2500</v>
      </c>
      <c r="O1319" t="s">
        <v>38</v>
      </c>
      <c r="P1319">
        <v>44497.82</v>
      </c>
      <c r="Q1319">
        <v>17799.13</v>
      </c>
    </row>
    <row r="1320" spans="1:17" x14ac:dyDescent="0.3">
      <c r="A1320">
        <v>818</v>
      </c>
      <c r="D1320" t="s">
        <v>28</v>
      </c>
      <c r="E1320" t="s">
        <v>29</v>
      </c>
      <c r="F1320" t="s">
        <v>45</v>
      </c>
      <c r="G1320" t="s">
        <v>367</v>
      </c>
      <c r="H1320" t="s">
        <v>374</v>
      </c>
      <c r="I1320">
        <v>8.4091670000000001</v>
      </c>
      <c r="J1320">
        <v>20.653055999999999</v>
      </c>
      <c r="K1320" t="s">
        <v>23</v>
      </c>
      <c r="L1320">
        <v>250</v>
      </c>
      <c r="M1320">
        <v>150</v>
      </c>
      <c r="N1320">
        <v>400</v>
      </c>
      <c r="O1320" t="s">
        <v>32</v>
      </c>
      <c r="P1320">
        <v>42716.61</v>
      </c>
      <c r="Q1320">
        <v>17086.64</v>
      </c>
    </row>
    <row r="1321" spans="1:17" x14ac:dyDescent="0.3">
      <c r="A1321">
        <v>819</v>
      </c>
      <c r="D1321" t="s">
        <v>39</v>
      </c>
      <c r="E1321" t="s">
        <v>29</v>
      </c>
      <c r="F1321" t="s">
        <v>45</v>
      </c>
      <c r="G1321" t="s">
        <v>367</v>
      </c>
      <c r="H1321" t="s">
        <v>379</v>
      </c>
      <c r="I1321">
        <v>10.293380000000001</v>
      </c>
      <c r="J1321">
        <v>22.782914000000002</v>
      </c>
      <c r="K1321" t="s">
        <v>23</v>
      </c>
      <c r="L1321">
        <v>5</v>
      </c>
      <c r="M1321">
        <v>0</v>
      </c>
      <c r="N1321">
        <v>5</v>
      </c>
      <c r="O1321" t="s">
        <v>40</v>
      </c>
      <c r="P1321">
        <v>38836.269999999997</v>
      </c>
      <c r="Q1321">
        <v>31069.02</v>
      </c>
    </row>
    <row r="1322" spans="1:17" x14ac:dyDescent="0.3">
      <c r="A1322">
        <v>820</v>
      </c>
      <c r="B1322">
        <v>154</v>
      </c>
      <c r="C1322" t="s">
        <v>17</v>
      </c>
      <c r="D1322" t="s">
        <v>28</v>
      </c>
      <c r="E1322" t="s">
        <v>19</v>
      </c>
      <c r="F1322" t="s">
        <v>45</v>
      </c>
      <c r="G1322" t="s">
        <v>367</v>
      </c>
      <c r="H1322" t="s">
        <v>379</v>
      </c>
      <c r="I1322">
        <v>10.293380000000001</v>
      </c>
      <c r="J1322">
        <v>22.782914000000002</v>
      </c>
      <c r="K1322" t="s">
        <v>23</v>
      </c>
      <c r="L1322">
        <v>4</v>
      </c>
      <c r="M1322">
        <v>3</v>
      </c>
      <c r="N1322">
        <v>7</v>
      </c>
      <c r="O1322" t="s">
        <v>38</v>
      </c>
      <c r="P1322">
        <v>24057.53</v>
      </c>
      <c r="Q1322">
        <v>24057.53</v>
      </c>
    </row>
    <row r="1323" spans="1:17" x14ac:dyDescent="0.3">
      <c r="A1323">
        <v>821</v>
      </c>
      <c r="D1323" t="s">
        <v>28</v>
      </c>
      <c r="E1323" t="s">
        <v>29</v>
      </c>
      <c r="F1323" t="s">
        <v>45</v>
      </c>
      <c r="G1323" t="s">
        <v>367</v>
      </c>
      <c r="H1323" t="s">
        <v>379</v>
      </c>
      <c r="I1323">
        <v>10.293380000000001</v>
      </c>
      <c r="J1323">
        <v>22.782914000000002</v>
      </c>
      <c r="K1323" t="s">
        <v>23</v>
      </c>
      <c r="L1323">
        <v>800</v>
      </c>
      <c r="M1323">
        <v>1200</v>
      </c>
      <c r="N1323">
        <v>2000</v>
      </c>
      <c r="O1323" t="s">
        <v>41</v>
      </c>
      <c r="P1323">
        <v>38476.519999999997</v>
      </c>
      <c r="Q1323">
        <v>15390.61</v>
      </c>
    </row>
    <row r="1324" spans="1:17" x14ac:dyDescent="0.3">
      <c r="A1324">
        <v>822</v>
      </c>
      <c r="D1324" t="s">
        <v>28</v>
      </c>
      <c r="E1324" t="s">
        <v>29</v>
      </c>
      <c r="F1324" t="s">
        <v>45</v>
      </c>
      <c r="G1324" t="s">
        <v>367</v>
      </c>
      <c r="H1324" t="s">
        <v>379</v>
      </c>
      <c r="I1324">
        <v>10.293380000000001</v>
      </c>
      <c r="J1324">
        <v>22.782914000000002</v>
      </c>
      <c r="K1324" t="s">
        <v>23</v>
      </c>
      <c r="L1324">
        <v>5000</v>
      </c>
      <c r="M1324">
        <v>7000</v>
      </c>
      <c r="N1324">
        <v>12000</v>
      </c>
      <c r="O1324" t="s">
        <v>24</v>
      </c>
      <c r="P1324">
        <v>33666.959999999999</v>
      </c>
      <c r="Q1324">
        <v>13466.78</v>
      </c>
    </row>
    <row r="1325" spans="1:17" x14ac:dyDescent="0.3">
      <c r="A1325">
        <v>823</v>
      </c>
      <c r="B1325">
        <v>126</v>
      </c>
      <c r="C1325" t="s">
        <v>17</v>
      </c>
      <c r="D1325" t="s">
        <v>28</v>
      </c>
      <c r="E1325" t="s">
        <v>29</v>
      </c>
      <c r="F1325" t="s">
        <v>45</v>
      </c>
      <c r="G1325" t="s">
        <v>367</v>
      </c>
      <c r="H1325" t="s">
        <v>380</v>
      </c>
      <c r="I1325">
        <v>7.2466090000000003</v>
      </c>
      <c r="J1325">
        <v>16.434698000000001</v>
      </c>
      <c r="K1325" t="s">
        <v>23</v>
      </c>
      <c r="L1325">
        <v>20</v>
      </c>
      <c r="M1325">
        <v>3</v>
      </c>
      <c r="N1325">
        <v>23</v>
      </c>
      <c r="O1325" t="s">
        <v>31</v>
      </c>
      <c r="P1325">
        <v>24030.1</v>
      </c>
      <c r="Q1325">
        <v>24030.1</v>
      </c>
    </row>
    <row r="1326" spans="1:17" x14ac:dyDescent="0.3">
      <c r="A1326">
        <v>824</v>
      </c>
      <c r="B1326">
        <v>158</v>
      </c>
      <c r="C1326" t="s">
        <v>17</v>
      </c>
      <c r="D1326" t="s">
        <v>28</v>
      </c>
      <c r="E1326" t="s">
        <v>29</v>
      </c>
      <c r="F1326" t="s">
        <v>45</v>
      </c>
      <c r="G1326" t="s">
        <v>367</v>
      </c>
      <c r="H1326" t="s">
        <v>380</v>
      </c>
      <c r="I1326">
        <v>7.2466090000000003</v>
      </c>
      <c r="J1326">
        <v>16.434698000000001</v>
      </c>
      <c r="K1326" t="s">
        <v>23</v>
      </c>
      <c r="L1326">
        <v>9</v>
      </c>
      <c r="M1326">
        <v>1</v>
      </c>
      <c r="N1326">
        <v>10</v>
      </c>
      <c r="O1326" t="s">
        <v>41</v>
      </c>
      <c r="P1326">
        <v>28848.57</v>
      </c>
      <c r="Q1326">
        <v>28848.57</v>
      </c>
    </row>
    <row r="1327" spans="1:17" x14ac:dyDescent="0.3">
      <c r="A1327">
        <v>825</v>
      </c>
      <c r="B1327">
        <v>111</v>
      </c>
      <c r="C1327" t="s">
        <v>17</v>
      </c>
      <c r="D1327" t="s">
        <v>39</v>
      </c>
      <c r="E1327" t="s">
        <v>29</v>
      </c>
      <c r="F1327" t="s">
        <v>129</v>
      </c>
      <c r="G1327" t="s">
        <v>367</v>
      </c>
      <c r="H1327" t="s">
        <v>380</v>
      </c>
      <c r="I1327">
        <v>7.2466090000000003</v>
      </c>
      <c r="J1327">
        <v>16.434698000000001</v>
      </c>
      <c r="K1327" t="s">
        <v>23</v>
      </c>
      <c r="L1327">
        <v>4</v>
      </c>
      <c r="M1327">
        <v>3</v>
      </c>
      <c r="N1327">
        <v>7</v>
      </c>
      <c r="O1327" t="s">
        <v>31</v>
      </c>
      <c r="P1327">
        <v>44478.55</v>
      </c>
      <c r="Q1327">
        <v>44478.55</v>
      </c>
    </row>
    <row r="1328" spans="1:17" x14ac:dyDescent="0.3">
      <c r="A1328">
        <v>826</v>
      </c>
      <c r="B1328">
        <v>66</v>
      </c>
      <c r="C1328" t="s">
        <v>48</v>
      </c>
      <c r="D1328" t="s">
        <v>28</v>
      </c>
      <c r="E1328" t="s">
        <v>29</v>
      </c>
      <c r="F1328" t="s">
        <v>129</v>
      </c>
      <c r="G1328" t="s">
        <v>367</v>
      </c>
      <c r="H1328" t="s">
        <v>380</v>
      </c>
      <c r="I1328">
        <v>7.2466090000000003</v>
      </c>
      <c r="J1328">
        <v>16.434698000000001</v>
      </c>
      <c r="K1328" t="s">
        <v>23</v>
      </c>
      <c r="L1328">
        <v>250</v>
      </c>
      <c r="M1328">
        <v>100</v>
      </c>
      <c r="N1328">
        <v>350</v>
      </c>
      <c r="O1328" t="s">
        <v>35</v>
      </c>
      <c r="P1328">
        <v>44932.21</v>
      </c>
      <c r="Q1328">
        <v>44932.21</v>
      </c>
    </row>
    <row r="1329" spans="1:17" x14ac:dyDescent="0.3">
      <c r="A1329">
        <v>827</v>
      </c>
      <c r="B1329">
        <v>145</v>
      </c>
      <c r="C1329" t="s">
        <v>17</v>
      </c>
      <c r="D1329" t="s">
        <v>28</v>
      </c>
      <c r="E1329" t="s">
        <v>29</v>
      </c>
      <c r="F1329" t="s">
        <v>129</v>
      </c>
      <c r="G1329" t="s">
        <v>367</v>
      </c>
      <c r="H1329" t="s">
        <v>380</v>
      </c>
      <c r="I1329">
        <v>7.2466090000000003</v>
      </c>
      <c r="J1329">
        <v>16.434698000000001</v>
      </c>
      <c r="K1329" t="s">
        <v>23</v>
      </c>
      <c r="L1329">
        <v>6</v>
      </c>
      <c r="M1329">
        <v>1</v>
      </c>
      <c r="N1329">
        <v>7</v>
      </c>
      <c r="O1329" t="s">
        <v>31</v>
      </c>
      <c r="P1329">
        <v>30309.35</v>
      </c>
      <c r="Q1329">
        <v>30309.35</v>
      </c>
    </row>
    <row r="1330" spans="1:17" x14ac:dyDescent="0.3">
      <c r="A1330">
        <v>828</v>
      </c>
      <c r="B1330">
        <v>903</v>
      </c>
      <c r="C1330" t="s">
        <v>25</v>
      </c>
      <c r="D1330" t="s">
        <v>55</v>
      </c>
      <c r="E1330" t="s">
        <v>19</v>
      </c>
      <c r="F1330" t="s">
        <v>45</v>
      </c>
      <c r="G1330" t="s">
        <v>21</v>
      </c>
      <c r="H1330" t="s">
        <v>36</v>
      </c>
      <c r="I1330">
        <v>12.618622</v>
      </c>
      <c r="J1330">
        <v>-7.9782830000000002</v>
      </c>
      <c r="K1330" t="s">
        <v>37</v>
      </c>
      <c r="L1330">
        <v>849</v>
      </c>
      <c r="M1330">
        <v>785</v>
      </c>
      <c r="N1330">
        <v>1634</v>
      </c>
      <c r="O1330" t="s">
        <v>31</v>
      </c>
      <c r="P1330">
        <v>40539.69</v>
      </c>
      <c r="Q1330">
        <v>32431.75</v>
      </c>
    </row>
    <row r="1331" spans="1:17" x14ac:dyDescent="0.3">
      <c r="A1331">
        <v>829</v>
      </c>
      <c r="D1331" t="s">
        <v>55</v>
      </c>
      <c r="E1331" t="s">
        <v>34</v>
      </c>
      <c r="F1331" t="s">
        <v>45</v>
      </c>
      <c r="G1331" t="s">
        <v>21</v>
      </c>
      <c r="H1331" t="s">
        <v>36</v>
      </c>
      <c r="I1331">
        <v>12.618622</v>
      </c>
      <c r="J1331">
        <v>-7.9782830000000002</v>
      </c>
      <c r="K1331" t="s">
        <v>37</v>
      </c>
      <c r="L1331">
        <v>849</v>
      </c>
      <c r="M1331">
        <v>785</v>
      </c>
      <c r="N1331">
        <v>1634</v>
      </c>
      <c r="O1331" t="s">
        <v>41</v>
      </c>
      <c r="P1331">
        <v>39712.35</v>
      </c>
      <c r="Q1331">
        <v>31769.88</v>
      </c>
    </row>
    <row r="1332" spans="1:17" x14ac:dyDescent="0.3">
      <c r="A1332">
        <v>830</v>
      </c>
      <c r="B1332">
        <v>221</v>
      </c>
      <c r="C1332" t="s">
        <v>25</v>
      </c>
      <c r="D1332" t="s">
        <v>28</v>
      </c>
      <c r="E1332" t="s">
        <v>29</v>
      </c>
      <c r="F1332" t="s">
        <v>30</v>
      </c>
      <c r="G1332" t="s">
        <v>21</v>
      </c>
      <c r="H1332" t="s">
        <v>36</v>
      </c>
      <c r="I1332">
        <v>12.653327000000001</v>
      </c>
      <c r="J1332">
        <v>-8.0005740000000003</v>
      </c>
      <c r="K1332" t="s">
        <v>37</v>
      </c>
      <c r="L1332">
        <v>0</v>
      </c>
      <c r="M1332">
        <v>1000</v>
      </c>
      <c r="N1332">
        <v>1000</v>
      </c>
      <c r="O1332" t="s">
        <v>40</v>
      </c>
      <c r="P1332">
        <v>46385.35</v>
      </c>
      <c r="Q1332">
        <v>37108.28</v>
      </c>
    </row>
    <row r="1333" spans="1:17" x14ac:dyDescent="0.3">
      <c r="A1333">
        <v>831</v>
      </c>
      <c r="B1333">
        <v>423</v>
      </c>
      <c r="C1333" t="s">
        <v>25</v>
      </c>
      <c r="D1333" t="s">
        <v>18</v>
      </c>
      <c r="E1333" t="s">
        <v>34</v>
      </c>
      <c r="F1333" t="s">
        <v>27</v>
      </c>
      <c r="G1333" t="s">
        <v>21</v>
      </c>
      <c r="H1333" t="s">
        <v>36</v>
      </c>
      <c r="I1333">
        <v>12.660982000000001</v>
      </c>
      <c r="J1333">
        <v>-7.9422139999999999</v>
      </c>
      <c r="K1333" t="s">
        <v>37</v>
      </c>
      <c r="L1333">
        <v>40</v>
      </c>
      <c r="M1333">
        <v>30</v>
      </c>
      <c r="N1333">
        <v>70</v>
      </c>
      <c r="O1333" t="s">
        <v>35</v>
      </c>
      <c r="P1333">
        <v>43352.08</v>
      </c>
      <c r="Q1333">
        <v>43352.08</v>
      </c>
    </row>
    <row r="1334" spans="1:17" x14ac:dyDescent="0.3">
      <c r="A1334">
        <v>832</v>
      </c>
      <c r="B1334">
        <v>51</v>
      </c>
      <c r="C1334" t="s">
        <v>48</v>
      </c>
      <c r="D1334" t="s">
        <v>28</v>
      </c>
      <c r="E1334" t="s">
        <v>34</v>
      </c>
      <c r="F1334" t="s">
        <v>30</v>
      </c>
      <c r="G1334" t="s">
        <v>21</v>
      </c>
      <c r="H1334" t="s">
        <v>36</v>
      </c>
      <c r="I1334">
        <v>12.660982000000001</v>
      </c>
      <c r="J1334">
        <v>-7.9422139999999999</v>
      </c>
      <c r="K1334" t="s">
        <v>37</v>
      </c>
      <c r="L1334">
        <v>55</v>
      </c>
      <c r="M1334">
        <v>18</v>
      </c>
      <c r="N1334">
        <v>73</v>
      </c>
      <c r="O1334" t="s">
        <v>31</v>
      </c>
      <c r="P1334">
        <v>29228.86</v>
      </c>
      <c r="Q1334">
        <v>23383.09</v>
      </c>
    </row>
    <row r="1335" spans="1:17" x14ac:dyDescent="0.3">
      <c r="A1335">
        <v>833</v>
      </c>
      <c r="B1335">
        <v>110</v>
      </c>
      <c r="C1335" t="s">
        <v>17</v>
      </c>
      <c r="D1335" t="s">
        <v>196</v>
      </c>
      <c r="E1335" t="s">
        <v>181</v>
      </c>
      <c r="F1335" t="s">
        <v>129</v>
      </c>
      <c r="G1335" t="s">
        <v>21</v>
      </c>
      <c r="H1335" t="s">
        <v>36</v>
      </c>
      <c r="I1335">
        <v>12.660982000000001</v>
      </c>
      <c r="J1335">
        <v>-7.9422139999999999</v>
      </c>
      <c r="K1335" t="s">
        <v>37</v>
      </c>
      <c r="L1335">
        <v>40</v>
      </c>
      <c r="M1335">
        <v>40</v>
      </c>
      <c r="N1335">
        <v>80</v>
      </c>
      <c r="O1335" t="s">
        <v>32</v>
      </c>
      <c r="P1335">
        <v>44834.53</v>
      </c>
      <c r="Q1335">
        <v>35867.629999999997</v>
      </c>
    </row>
    <row r="1336" spans="1:17" x14ac:dyDescent="0.3">
      <c r="A1336">
        <v>834</v>
      </c>
      <c r="B1336">
        <v>172</v>
      </c>
      <c r="C1336" t="s">
        <v>17</v>
      </c>
      <c r="D1336" t="s">
        <v>196</v>
      </c>
      <c r="E1336" t="s">
        <v>181</v>
      </c>
      <c r="F1336" t="s">
        <v>129</v>
      </c>
      <c r="G1336" t="s">
        <v>21</v>
      </c>
      <c r="H1336" t="s">
        <v>36</v>
      </c>
      <c r="I1336">
        <v>12.660982000000001</v>
      </c>
      <c r="J1336">
        <v>-7.9422139999999999</v>
      </c>
      <c r="K1336" t="s">
        <v>37</v>
      </c>
      <c r="L1336">
        <v>450</v>
      </c>
      <c r="M1336">
        <v>500</v>
      </c>
      <c r="N1336">
        <v>950</v>
      </c>
      <c r="O1336" t="s">
        <v>38</v>
      </c>
      <c r="P1336">
        <v>47931.88</v>
      </c>
      <c r="Q1336">
        <v>47931.88</v>
      </c>
    </row>
    <row r="1337" spans="1:17" x14ac:dyDescent="0.3">
      <c r="A1337">
        <v>835</v>
      </c>
      <c r="D1337" t="s">
        <v>55</v>
      </c>
      <c r="E1337" t="s">
        <v>181</v>
      </c>
      <c r="F1337" t="s">
        <v>129</v>
      </c>
      <c r="G1337" t="s">
        <v>21</v>
      </c>
      <c r="H1337" t="s">
        <v>36</v>
      </c>
      <c r="I1337">
        <v>12.660982000000001</v>
      </c>
      <c r="J1337">
        <v>-7.9422139999999999</v>
      </c>
      <c r="K1337" t="s">
        <v>37</v>
      </c>
      <c r="L1337">
        <v>530</v>
      </c>
      <c r="M1337">
        <v>570</v>
      </c>
      <c r="N1337">
        <v>1100</v>
      </c>
      <c r="O1337" t="s">
        <v>38</v>
      </c>
      <c r="P1337">
        <v>44135.45</v>
      </c>
      <c r="Q1337">
        <v>35308.36</v>
      </c>
    </row>
    <row r="1338" spans="1:17" x14ac:dyDescent="0.3">
      <c r="A1338">
        <v>836</v>
      </c>
      <c r="D1338" t="s">
        <v>28</v>
      </c>
      <c r="E1338" t="s">
        <v>29</v>
      </c>
      <c r="F1338" t="s">
        <v>30</v>
      </c>
      <c r="G1338" t="s">
        <v>21</v>
      </c>
      <c r="H1338" t="s">
        <v>36</v>
      </c>
      <c r="I1338">
        <v>12.660982000000001</v>
      </c>
      <c r="J1338">
        <v>-7.9422139999999999</v>
      </c>
      <c r="K1338" t="s">
        <v>37</v>
      </c>
      <c r="L1338">
        <v>80</v>
      </c>
      <c r="M1338">
        <v>20</v>
      </c>
      <c r="N1338">
        <v>100</v>
      </c>
      <c r="O1338" t="s">
        <v>40</v>
      </c>
      <c r="P1338">
        <v>22044</v>
      </c>
      <c r="Q1338">
        <v>13226.4</v>
      </c>
    </row>
    <row r="1339" spans="1:17" x14ac:dyDescent="0.3">
      <c r="A1339">
        <v>837</v>
      </c>
      <c r="D1339" t="s">
        <v>97</v>
      </c>
      <c r="E1339" t="s">
        <v>34</v>
      </c>
      <c r="F1339" t="s">
        <v>20</v>
      </c>
      <c r="G1339" t="s">
        <v>21</v>
      </c>
      <c r="H1339" t="s">
        <v>36</v>
      </c>
      <c r="I1339">
        <v>12.660982000000001</v>
      </c>
      <c r="J1339">
        <v>-7.9422139999999999</v>
      </c>
      <c r="K1339" t="s">
        <v>37</v>
      </c>
      <c r="L1339">
        <v>0</v>
      </c>
      <c r="M1339">
        <v>60</v>
      </c>
      <c r="N1339">
        <v>60</v>
      </c>
      <c r="O1339" t="s">
        <v>41</v>
      </c>
      <c r="P1339">
        <v>43586.73</v>
      </c>
      <c r="Q1339">
        <v>34869.379999999997</v>
      </c>
    </row>
    <row r="1340" spans="1:17" x14ac:dyDescent="0.3">
      <c r="A1340">
        <v>838</v>
      </c>
      <c r="D1340" t="s">
        <v>97</v>
      </c>
      <c r="E1340" t="s">
        <v>29</v>
      </c>
      <c r="F1340" t="s">
        <v>20</v>
      </c>
      <c r="G1340" t="s">
        <v>21</v>
      </c>
      <c r="H1340" t="s">
        <v>36</v>
      </c>
      <c r="I1340">
        <v>12.660982000000001</v>
      </c>
      <c r="J1340">
        <v>-7.9422139999999999</v>
      </c>
      <c r="K1340" t="s">
        <v>37</v>
      </c>
      <c r="L1340">
        <v>0</v>
      </c>
      <c r="M1340">
        <v>60</v>
      </c>
      <c r="N1340">
        <v>60</v>
      </c>
      <c r="O1340" t="s">
        <v>41</v>
      </c>
      <c r="P1340">
        <v>43128.39</v>
      </c>
      <c r="Q1340">
        <v>34502.71</v>
      </c>
    </row>
    <row r="1341" spans="1:17" x14ac:dyDescent="0.3">
      <c r="A1341">
        <v>839</v>
      </c>
      <c r="B1341">
        <v>834</v>
      </c>
      <c r="C1341" t="s">
        <v>25</v>
      </c>
      <c r="D1341" t="s">
        <v>18</v>
      </c>
      <c r="E1341" t="s">
        <v>196</v>
      </c>
      <c r="F1341" t="s">
        <v>20</v>
      </c>
      <c r="G1341" t="s">
        <v>21</v>
      </c>
      <c r="H1341" t="s">
        <v>257</v>
      </c>
      <c r="I1341">
        <v>14.529475</v>
      </c>
      <c r="J1341">
        <v>-4.0914320000000002</v>
      </c>
      <c r="K1341" t="s">
        <v>23</v>
      </c>
      <c r="L1341">
        <v>350</v>
      </c>
      <c r="M1341">
        <v>699</v>
      </c>
      <c r="N1341">
        <v>1049</v>
      </c>
      <c r="O1341" t="s">
        <v>41</v>
      </c>
      <c r="P1341">
        <v>47871.76</v>
      </c>
      <c r="Q1341">
        <v>47871.76</v>
      </c>
    </row>
    <row r="1342" spans="1:17" x14ac:dyDescent="0.3">
      <c r="A1342">
        <v>840</v>
      </c>
      <c r="D1342" t="s">
        <v>28</v>
      </c>
      <c r="E1342" t="s">
        <v>29</v>
      </c>
      <c r="F1342" t="s">
        <v>30</v>
      </c>
      <c r="G1342" t="s">
        <v>21</v>
      </c>
      <c r="H1342" t="s">
        <v>257</v>
      </c>
      <c r="I1342">
        <v>14.529475</v>
      </c>
      <c r="J1342">
        <v>-4.0914320000000002</v>
      </c>
      <c r="K1342" t="s">
        <v>37</v>
      </c>
      <c r="L1342">
        <v>25</v>
      </c>
      <c r="M1342">
        <v>5</v>
      </c>
      <c r="N1342">
        <v>30</v>
      </c>
      <c r="O1342" t="s">
        <v>40</v>
      </c>
      <c r="P1342">
        <v>39965.480000000003</v>
      </c>
      <c r="Q1342">
        <v>31972.38</v>
      </c>
    </row>
    <row r="1343" spans="1:17" x14ac:dyDescent="0.3">
      <c r="A1343">
        <v>841</v>
      </c>
      <c r="B1343">
        <v>617</v>
      </c>
      <c r="C1343" t="s">
        <v>25</v>
      </c>
      <c r="D1343" t="s">
        <v>28</v>
      </c>
      <c r="E1343" t="s">
        <v>29</v>
      </c>
      <c r="F1343" t="s">
        <v>30</v>
      </c>
      <c r="G1343" t="s">
        <v>21</v>
      </c>
      <c r="H1343" t="s">
        <v>257</v>
      </c>
      <c r="I1343">
        <v>14.529475</v>
      </c>
      <c r="J1343">
        <v>-4.0914320000000002</v>
      </c>
      <c r="K1343" t="s">
        <v>37</v>
      </c>
      <c r="L1343">
        <v>10</v>
      </c>
      <c r="M1343">
        <v>0</v>
      </c>
      <c r="N1343">
        <v>10</v>
      </c>
      <c r="O1343" t="s">
        <v>40</v>
      </c>
      <c r="P1343">
        <v>45588.35</v>
      </c>
      <c r="Q1343">
        <v>45588.35</v>
      </c>
    </row>
    <row r="1344" spans="1:17" x14ac:dyDescent="0.3">
      <c r="A1344">
        <v>842</v>
      </c>
      <c r="B1344">
        <v>167</v>
      </c>
      <c r="C1344" t="s">
        <v>17</v>
      </c>
      <c r="D1344" t="s">
        <v>97</v>
      </c>
      <c r="E1344" t="s">
        <v>29</v>
      </c>
      <c r="F1344" t="s">
        <v>30</v>
      </c>
      <c r="G1344" t="s">
        <v>21</v>
      </c>
      <c r="H1344" t="s">
        <v>257</v>
      </c>
      <c r="I1344">
        <v>14.529475</v>
      </c>
      <c r="J1344">
        <v>-4.0914320000000002</v>
      </c>
      <c r="K1344" t="s">
        <v>23</v>
      </c>
      <c r="L1344">
        <v>1528</v>
      </c>
      <c r="M1344">
        <v>930</v>
      </c>
      <c r="N1344">
        <v>2458</v>
      </c>
      <c r="O1344" t="s">
        <v>38</v>
      </c>
      <c r="P1344">
        <v>42037.95</v>
      </c>
      <c r="Q1344">
        <v>42037.95</v>
      </c>
    </row>
    <row r="1345" spans="1:17" x14ac:dyDescent="0.3">
      <c r="A1345">
        <v>843</v>
      </c>
      <c r="D1345" t="s">
        <v>39</v>
      </c>
      <c r="E1345" t="s">
        <v>29</v>
      </c>
      <c r="F1345" t="s">
        <v>30</v>
      </c>
      <c r="G1345" t="s">
        <v>21</v>
      </c>
      <c r="H1345" t="s">
        <v>257</v>
      </c>
      <c r="I1345">
        <v>14.529475</v>
      </c>
      <c r="J1345">
        <v>-4.0914320000000002</v>
      </c>
      <c r="K1345" t="s">
        <v>23</v>
      </c>
      <c r="L1345">
        <v>25</v>
      </c>
      <c r="M1345">
        <v>2</v>
      </c>
      <c r="N1345">
        <v>27</v>
      </c>
      <c r="O1345" t="s">
        <v>38</v>
      </c>
      <c r="P1345">
        <v>42406.55</v>
      </c>
      <c r="Q1345">
        <v>33925.24</v>
      </c>
    </row>
    <row r="1346" spans="1:17" x14ac:dyDescent="0.3">
      <c r="A1346">
        <v>844</v>
      </c>
      <c r="D1346" t="s">
        <v>97</v>
      </c>
      <c r="E1346" t="s">
        <v>34</v>
      </c>
      <c r="F1346" t="s">
        <v>20</v>
      </c>
      <c r="G1346" t="s">
        <v>21</v>
      </c>
      <c r="H1346" t="s">
        <v>257</v>
      </c>
      <c r="I1346">
        <v>14.529475</v>
      </c>
      <c r="J1346">
        <v>-4.0914320000000002</v>
      </c>
      <c r="K1346" t="s">
        <v>37</v>
      </c>
      <c r="L1346">
        <v>3</v>
      </c>
      <c r="M1346">
        <v>147</v>
      </c>
      <c r="N1346">
        <v>150</v>
      </c>
      <c r="O1346" t="s">
        <v>41</v>
      </c>
      <c r="P1346">
        <v>42306.82</v>
      </c>
      <c r="Q1346">
        <v>33845.449999999997</v>
      </c>
    </row>
    <row r="1347" spans="1:17" x14ac:dyDescent="0.3">
      <c r="A1347">
        <v>845</v>
      </c>
      <c r="D1347" t="s">
        <v>55</v>
      </c>
      <c r="E1347" t="s">
        <v>29</v>
      </c>
      <c r="F1347" t="s">
        <v>30</v>
      </c>
      <c r="G1347" t="s">
        <v>21</v>
      </c>
      <c r="H1347" t="s">
        <v>257</v>
      </c>
      <c r="I1347">
        <v>14.529475</v>
      </c>
      <c r="J1347">
        <v>-4.0914320000000002</v>
      </c>
      <c r="K1347" t="s">
        <v>23</v>
      </c>
      <c r="L1347">
        <v>0</v>
      </c>
      <c r="M1347">
        <v>420</v>
      </c>
      <c r="N1347">
        <v>420</v>
      </c>
      <c r="O1347" t="s">
        <v>41</v>
      </c>
      <c r="P1347">
        <v>29713.17</v>
      </c>
      <c r="Q1347">
        <v>23770.54</v>
      </c>
    </row>
    <row r="1348" spans="1:17" x14ac:dyDescent="0.3">
      <c r="A1348">
        <v>846</v>
      </c>
      <c r="D1348" t="s">
        <v>55</v>
      </c>
      <c r="E1348" t="s">
        <v>29</v>
      </c>
      <c r="F1348" t="s">
        <v>30</v>
      </c>
      <c r="G1348" t="s">
        <v>21</v>
      </c>
      <c r="H1348" t="s">
        <v>257</v>
      </c>
      <c r="I1348">
        <v>14.529475</v>
      </c>
      <c r="J1348">
        <v>-4.0914320000000002</v>
      </c>
      <c r="K1348" t="s">
        <v>23</v>
      </c>
      <c r="L1348">
        <v>0</v>
      </c>
      <c r="M1348">
        <v>450</v>
      </c>
      <c r="N1348">
        <v>450</v>
      </c>
      <c r="O1348" t="s">
        <v>41</v>
      </c>
      <c r="P1348">
        <v>29713.17</v>
      </c>
      <c r="Q1348">
        <v>23770.54</v>
      </c>
    </row>
    <row r="1349" spans="1:17" x14ac:dyDescent="0.3">
      <c r="A1349">
        <v>847</v>
      </c>
      <c r="D1349" t="s">
        <v>28</v>
      </c>
      <c r="E1349" t="s">
        <v>34</v>
      </c>
      <c r="F1349" t="s">
        <v>30</v>
      </c>
      <c r="G1349" t="s">
        <v>21</v>
      </c>
      <c r="H1349" t="s">
        <v>257</v>
      </c>
      <c r="I1349">
        <v>14.529475</v>
      </c>
      <c r="J1349">
        <v>-4.0914320000000002</v>
      </c>
      <c r="K1349" t="s">
        <v>23</v>
      </c>
      <c r="L1349">
        <v>0</v>
      </c>
      <c r="M1349">
        <v>450</v>
      </c>
      <c r="N1349">
        <v>450</v>
      </c>
      <c r="O1349" t="s">
        <v>41</v>
      </c>
      <c r="P1349">
        <v>29713.17</v>
      </c>
      <c r="Q1349">
        <v>23770.54</v>
      </c>
    </row>
    <row r="1350" spans="1:17" x14ac:dyDescent="0.3">
      <c r="A1350">
        <v>848</v>
      </c>
      <c r="B1350">
        <v>483</v>
      </c>
      <c r="C1350" t="s">
        <v>25</v>
      </c>
      <c r="D1350" t="s">
        <v>28</v>
      </c>
      <c r="E1350" t="s">
        <v>34</v>
      </c>
      <c r="F1350" t="s">
        <v>30</v>
      </c>
      <c r="G1350" t="s">
        <v>21</v>
      </c>
      <c r="H1350" t="s">
        <v>257</v>
      </c>
      <c r="I1350">
        <v>14.529475</v>
      </c>
      <c r="J1350">
        <v>-4.0914320000000002</v>
      </c>
      <c r="K1350" t="s">
        <v>23</v>
      </c>
      <c r="L1350">
        <v>0</v>
      </c>
      <c r="M1350">
        <v>430</v>
      </c>
      <c r="N1350">
        <v>430</v>
      </c>
      <c r="O1350" t="s">
        <v>41</v>
      </c>
      <c r="P1350">
        <v>29713.17</v>
      </c>
      <c r="Q1350">
        <v>29713.17</v>
      </c>
    </row>
    <row r="1351" spans="1:17" x14ac:dyDescent="0.3">
      <c r="A1351">
        <v>849</v>
      </c>
      <c r="B1351">
        <v>523</v>
      </c>
      <c r="C1351" t="s">
        <v>25</v>
      </c>
      <c r="D1351" t="s">
        <v>18</v>
      </c>
      <c r="E1351" t="s">
        <v>29</v>
      </c>
      <c r="F1351" t="s">
        <v>30</v>
      </c>
      <c r="G1351" t="s">
        <v>21</v>
      </c>
      <c r="H1351" t="s">
        <v>257</v>
      </c>
      <c r="I1351">
        <v>14.529475</v>
      </c>
      <c r="J1351">
        <v>-4.0914320000000002</v>
      </c>
      <c r="K1351" t="s">
        <v>37</v>
      </c>
      <c r="L1351">
        <v>120</v>
      </c>
      <c r="M1351">
        <v>20</v>
      </c>
      <c r="N1351">
        <v>140</v>
      </c>
      <c r="O1351" t="s">
        <v>40</v>
      </c>
      <c r="P1351">
        <v>46851.95</v>
      </c>
      <c r="Q1351">
        <v>46851.95</v>
      </c>
    </row>
    <row r="1352" spans="1:17" x14ac:dyDescent="0.3">
      <c r="A1352">
        <v>850</v>
      </c>
      <c r="B1352">
        <v>485</v>
      </c>
      <c r="C1352" t="s">
        <v>25</v>
      </c>
      <c r="D1352" t="s">
        <v>28</v>
      </c>
      <c r="E1352" t="s">
        <v>29</v>
      </c>
      <c r="F1352" t="s">
        <v>30</v>
      </c>
      <c r="G1352" t="s">
        <v>21</v>
      </c>
      <c r="H1352" t="s">
        <v>257</v>
      </c>
      <c r="I1352">
        <v>14.529475</v>
      </c>
      <c r="J1352">
        <v>-4.0914320000000002</v>
      </c>
      <c r="K1352" t="s">
        <v>37</v>
      </c>
      <c r="L1352">
        <v>17</v>
      </c>
      <c r="M1352">
        <v>3</v>
      </c>
      <c r="N1352">
        <v>20</v>
      </c>
      <c r="O1352" t="s">
        <v>31</v>
      </c>
      <c r="P1352">
        <v>35787.620000000003</v>
      </c>
      <c r="Q1352">
        <v>35787.620000000003</v>
      </c>
    </row>
    <row r="1353" spans="1:17" x14ac:dyDescent="0.3">
      <c r="A1353">
        <v>851</v>
      </c>
      <c r="B1353">
        <v>437</v>
      </c>
      <c r="C1353" t="s">
        <v>25</v>
      </c>
      <c r="D1353" t="s">
        <v>28</v>
      </c>
      <c r="E1353" t="s">
        <v>29</v>
      </c>
      <c r="F1353" t="s">
        <v>30</v>
      </c>
      <c r="G1353" t="s">
        <v>21</v>
      </c>
      <c r="H1353" t="s">
        <v>257</v>
      </c>
      <c r="I1353">
        <v>14.529475</v>
      </c>
      <c r="J1353">
        <v>-4.0914320000000002</v>
      </c>
      <c r="K1353" t="s">
        <v>37</v>
      </c>
      <c r="L1353">
        <v>148</v>
      </c>
      <c r="M1353">
        <v>168</v>
      </c>
      <c r="N1353">
        <v>316</v>
      </c>
      <c r="O1353" t="s">
        <v>24</v>
      </c>
      <c r="P1353">
        <v>42383.65</v>
      </c>
      <c r="Q1353">
        <v>42383.65</v>
      </c>
    </row>
    <row r="1354" spans="1:17" x14ac:dyDescent="0.3">
      <c r="A1354">
        <v>852</v>
      </c>
      <c r="B1354">
        <v>603</v>
      </c>
      <c r="C1354" t="s">
        <v>25</v>
      </c>
      <c r="D1354" t="s">
        <v>39</v>
      </c>
      <c r="E1354" t="s">
        <v>29</v>
      </c>
      <c r="F1354" t="s">
        <v>30</v>
      </c>
      <c r="G1354" t="s">
        <v>21</v>
      </c>
      <c r="H1354" t="s">
        <v>257</v>
      </c>
      <c r="I1354">
        <v>14.529475</v>
      </c>
      <c r="J1354">
        <v>-4.0914320000000002</v>
      </c>
      <c r="K1354" t="s">
        <v>23</v>
      </c>
      <c r="L1354">
        <v>25</v>
      </c>
      <c r="M1354">
        <v>2</v>
      </c>
      <c r="N1354">
        <v>27</v>
      </c>
      <c r="O1354" t="s">
        <v>31</v>
      </c>
      <c r="P1354">
        <v>42030.82</v>
      </c>
      <c r="Q1354">
        <v>42030.82</v>
      </c>
    </row>
    <row r="1355" spans="1:17" x14ac:dyDescent="0.3">
      <c r="A1355">
        <v>853</v>
      </c>
      <c r="B1355">
        <v>1207</v>
      </c>
      <c r="C1355" t="s">
        <v>25</v>
      </c>
      <c r="D1355" t="s">
        <v>28</v>
      </c>
      <c r="E1355" t="s">
        <v>19</v>
      </c>
      <c r="F1355" t="s">
        <v>238</v>
      </c>
      <c r="G1355" t="s">
        <v>21</v>
      </c>
      <c r="H1355" t="s">
        <v>257</v>
      </c>
      <c r="I1355">
        <v>14.529475</v>
      </c>
      <c r="J1355">
        <v>-4.0914320000000002</v>
      </c>
      <c r="K1355" t="s">
        <v>23</v>
      </c>
      <c r="L1355">
        <v>37</v>
      </c>
      <c r="M1355">
        <v>80</v>
      </c>
      <c r="N1355">
        <v>117</v>
      </c>
      <c r="O1355" t="s">
        <v>41</v>
      </c>
      <c r="P1355">
        <v>45242.32</v>
      </c>
      <c r="Q1355">
        <v>45242.32</v>
      </c>
    </row>
    <row r="1356" spans="1:17" x14ac:dyDescent="0.3">
      <c r="A1356">
        <v>854</v>
      </c>
      <c r="D1356" t="s">
        <v>28</v>
      </c>
      <c r="E1356" t="s">
        <v>29</v>
      </c>
      <c r="F1356" t="s">
        <v>30</v>
      </c>
      <c r="G1356" t="s">
        <v>21</v>
      </c>
      <c r="H1356" t="s">
        <v>257</v>
      </c>
      <c r="I1356">
        <v>14.529475</v>
      </c>
      <c r="J1356">
        <v>-4.0914320000000002</v>
      </c>
      <c r="K1356" t="s">
        <v>23</v>
      </c>
      <c r="L1356">
        <v>620</v>
      </c>
      <c r="M1356">
        <v>680</v>
      </c>
      <c r="N1356">
        <v>1300</v>
      </c>
      <c r="O1356" t="s">
        <v>41</v>
      </c>
      <c r="P1356">
        <v>42374.99</v>
      </c>
      <c r="Q1356">
        <v>33899.99</v>
      </c>
    </row>
    <row r="1357" spans="1:17" x14ac:dyDescent="0.3">
      <c r="A1357">
        <v>855</v>
      </c>
      <c r="B1357">
        <v>506</v>
      </c>
      <c r="C1357" t="s">
        <v>25</v>
      </c>
      <c r="D1357" t="s">
        <v>28</v>
      </c>
      <c r="E1357" t="s">
        <v>29</v>
      </c>
      <c r="F1357" t="s">
        <v>30</v>
      </c>
      <c r="G1357" t="s">
        <v>21</v>
      </c>
      <c r="H1357" t="s">
        <v>257</v>
      </c>
      <c r="I1357">
        <v>14.529475</v>
      </c>
      <c r="J1357">
        <v>-4.0914320000000002</v>
      </c>
      <c r="K1357" t="s">
        <v>23</v>
      </c>
      <c r="L1357">
        <v>920</v>
      </c>
      <c r="M1357">
        <v>1080</v>
      </c>
      <c r="N1357">
        <v>2000</v>
      </c>
      <c r="O1357" t="s">
        <v>41</v>
      </c>
      <c r="P1357">
        <v>42374.99</v>
      </c>
      <c r="Q1357">
        <v>42374.99</v>
      </c>
    </row>
    <row r="1358" spans="1:17" x14ac:dyDescent="0.3">
      <c r="A1358">
        <v>856</v>
      </c>
      <c r="B1358">
        <v>467</v>
      </c>
      <c r="C1358" t="s">
        <v>25</v>
      </c>
      <c r="D1358" t="s">
        <v>28</v>
      </c>
      <c r="E1358" t="s">
        <v>29</v>
      </c>
      <c r="F1358" t="s">
        <v>30</v>
      </c>
      <c r="G1358" t="s">
        <v>21</v>
      </c>
      <c r="H1358" t="s">
        <v>257</v>
      </c>
      <c r="I1358">
        <v>14.529475</v>
      </c>
      <c r="J1358">
        <v>-4.0914320000000002</v>
      </c>
      <c r="K1358" t="s">
        <v>37</v>
      </c>
      <c r="L1358">
        <v>1150</v>
      </c>
      <c r="M1358">
        <v>2000</v>
      </c>
      <c r="N1358">
        <v>3150</v>
      </c>
      <c r="O1358" t="s">
        <v>31</v>
      </c>
      <c r="P1358">
        <v>33734.959999999999</v>
      </c>
      <c r="Q1358">
        <v>33734.959999999999</v>
      </c>
    </row>
    <row r="1359" spans="1:17" x14ac:dyDescent="0.3">
      <c r="A1359">
        <v>857</v>
      </c>
      <c r="B1359">
        <v>611</v>
      </c>
      <c r="C1359" t="s">
        <v>25</v>
      </c>
      <c r="D1359" t="s">
        <v>55</v>
      </c>
      <c r="E1359" t="s">
        <v>196</v>
      </c>
      <c r="F1359" t="s">
        <v>20</v>
      </c>
      <c r="G1359" t="s">
        <v>21</v>
      </c>
      <c r="H1359" t="s">
        <v>257</v>
      </c>
      <c r="I1359">
        <v>14.529475</v>
      </c>
      <c r="J1359">
        <v>-4.0914320000000002</v>
      </c>
      <c r="K1359" t="s">
        <v>23</v>
      </c>
      <c r="L1359">
        <v>0</v>
      </c>
      <c r="M1359">
        <v>25</v>
      </c>
      <c r="N1359">
        <v>25</v>
      </c>
      <c r="O1359" t="s">
        <v>41</v>
      </c>
      <c r="P1359">
        <v>43656.81</v>
      </c>
      <c r="Q1359">
        <v>43656.81</v>
      </c>
    </row>
    <row r="1360" spans="1:17" x14ac:dyDescent="0.3">
      <c r="A1360">
        <v>858</v>
      </c>
      <c r="B1360">
        <v>551</v>
      </c>
      <c r="C1360" t="s">
        <v>25</v>
      </c>
      <c r="D1360" t="s">
        <v>28</v>
      </c>
      <c r="E1360" t="s">
        <v>29</v>
      </c>
      <c r="F1360" t="s">
        <v>30</v>
      </c>
      <c r="G1360" t="s">
        <v>21</v>
      </c>
      <c r="H1360" t="s">
        <v>257</v>
      </c>
      <c r="I1360">
        <v>14.529475</v>
      </c>
      <c r="J1360">
        <v>-4.0914320000000002</v>
      </c>
      <c r="K1360" t="s">
        <v>23</v>
      </c>
      <c r="L1360">
        <v>586</v>
      </c>
      <c r="M1360">
        <v>428</v>
      </c>
      <c r="N1360">
        <v>1014</v>
      </c>
      <c r="O1360" t="s">
        <v>41</v>
      </c>
      <c r="P1360">
        <v>40747.660000000003</v>
      </c>
      <c r="Q1360">
        <v>40747.660000000003</v>
      </c>
    </row>
    <row r="1361" spans="1:17" x14ac:dyDescent="0.3">
      <c r="A1361">
        <v>859</v>
      </c>
      <c r="B1361">
        <v>467</v>
      </c>
      <c r="C1361" t="s">
        <v>25</v>
      </c>
      <c r="D1361" t="s">
        <v>28</v>
      </c>
      <c r="E1361" t="s">
        <v>29</v>
      </c>
      <c r="F1361" t="s">
        <v>30</v>
      </c>
      <c r="G1361" t="s">
        <v>21</v>
      </c>
      <c r="H1361" t="s">
        <v>257</v>
      </c>
      <c r="I1361">
        <v>14.529475</v>
      </c>
      <c r="J1361">
        <v>-4.0914320000000002</v>
      </c>
      <c r="K1361" t="s">
        <v>23</v>
      </c>
      <c r="L1361">
        <v>2100</v>
      </c>
      <c r="M1361">
        <v>1400</v>
      </c>
      <c r="N1361">
        <v>3500</v>
      </c>
      <c r="O1361" t="s">
        <v>41</v>
      </c>
      <c r="P1361">
        <v>41374.870000000003</v>
      </c>
      <c r="Q1361">
        <v>41374.870000000003</v>
      </c>
    </row>
    <row r="1362" spans="1:17" x14ac:dyDescent="0.3">
      <c r="A1362">
        <v>860</v>
      </c>
      <c r="B1362">
        <v>467</v>
      </c>
      <c r="C1362" t="s">
        <v>25</v>
      </c>
      <c r="D1362" t="s">
        <v>28</v>
      </c>
      <c r="E1362" t="s">
        <v>29</v>
      </c>
      <c r="F1362" t="s">
        <v>30</v>
      </c>
      <c r="G1362" t="s">
        <v>21</v>
      </c>
      <c r="H1362" t="s">
        <v>257</v>
      </c>
      <c r="I1362">
        <v>14.529475</v>
      </c>
      <c r="J1362">
        <v>-4.0914320000000002</v>
      </c>
      <c r="K1362" t="s">
        <v>23</v>
      </c>
      <c r="L1362">
        <v>2598</v>
      </c>
      <c r="M1362">
        <v>1732</v>
      </c>
      <c r="N1362">
        <v>4330</v>
      </c>
      <c r="O1362" t="s">
        <v>41</v>
      </c>
      <c r="P1362">
        <v>34158.43</v>
      </c>
      <c r="Q1362">
        <v>34158.43</v>
      </c>
    </row>
    <row r="1363" spans="1:17" x14ac:dyDescent="0.3">
      <c r="A1363">
        <v>861</v>
      </c>
      <c r="B1363">
        <v>467</v>
      </c>
      <c r="C1363" t="s">
        <v>25</v>
      </c>
      <c r="D1363" t="s">
        <v>28</v>
      </c>
      <c r="E1363" t="s">
        <v>29</v>
      </c>
      <c r="F1363" t="s">
        <v>30</v>
      </c>
      <c r="G1363" t="s">
        <v>21</v>
      </c>
      <c r="H1363" t="s">
        <v>257</v>
      </c>
      <c r="I1363">
        <v>14.529475</v>
      </c>
      <c r="J1363">
        <v>-4.0914320000000002</v>
      </c>
      <c r="K1363" t="s">
        <v>23</v>
      </c>
      <c r="L1363">
        <v>2598</v>
      </c>
      <c r="M1363">
        <v>1732</v>
      </c>
      <c r="N1363">
        <v>4330</v>
      </c>
      <c r="O1363" t="s">
        <v>41</v>
      </c>
      <c r="P1363">
        <v>34158.43</v>
      </c>
      <c r="Q1363">
        <v>34158.43</v>
      </c>
    </row>
    <row r="1364" spans="1:17" x14ac:dyDescent="0.3">
      <c r="A1364">
        <v>862</v>
      </c>
      <c r="B1364">
        <v>603</v>
      </c>
      <c r="C1364" t="s">
        <v>25</v>
      </c>
      <c r="D1364" t="s">
        <v>28</v>
      </c>
      <c r="E1364" t="s">
        <v>29</v>
      </c>
      <c r="F1364" t="s">
        <v>20</v>
      </c>
      <c r="G1364" t="s">
        <v>21</v>
      </c>
      <c r="H1364" t="s">
        <v>257</v>
      </c>
      <c r="I1364">
        <v>14.529475</v>
      </c>
      <c r="J1364">
        <v>-4.0914320000000002</v>
      </c>
      <c r="K1364" t="s">
        <v>23</v>
      </c>
      <c r="L1364">
        <v>300</v>
      </c>
      <c r="M1364">
        <v>200</v>
      </c>
      <c r="N1364">
        <v>500</v>
      </c>
      <c r="O1364" t="s">
        <v>41</v>
      </c>
      <c r="P1364">
        <v>44797.440000000002</v>
      </c>
      <c r="Q1364">
        <v>44797.440000000002</v>
      </c>
    </row>
    <row r="1365" spans="1:17" x14ac:dyDescent="0.3">
      <c r="A1365">
        <v>864</v>
      </c>
      <c r="B1365">
        <v>788</v>
      </c>
      <c r="C1365" t="s">
        <v>25</v>
      </c>
      <c r="D1365" t="s">
        <v>28</v>
      </c>
      <c r="E1365" t="s">
        <v>29</v>
      </c>
      <c r="F1365" t="s">
        <v>30</v>
      </c>
      <c r="G1365" t="s">
        <v>21</v>
      </c>
      <c r="H1365" t="s">
        <v>244</v>
      </c>
      <c r="I1365">
        <v>16.251411999999998</v>
      </c>
      <c r="J1365">
        <v>-2.2079000000000001E-2</v>
      </c>
      <c r="K1365" t="s">
        <v>23</v>
      </c>
      <c r="L1365">
        <v>6</v>
      </c>
      <c r="M1365">
        <v>0</v>
      </c>
      <c r="N1365">
        <v>6</v>
      </c>
      <c r="O1365" t="s">
        <v>38</v>
      </c>
      <c r="P1365">
        <v>38769.18</v>
      </c>
      <c r="Q1365">
        <v>38769.18</v>
      </c>
    </row>
    <row r="1366" spans="1:17" x14ac:dyDescent="0.3">
      <c r="A1366">
        <v>865</v>
      </c>
      <c r="B1366">
        <v>204</v>
      </c>
      <c r="C1366" t="s">
        <v>25</v>
      </c>
      <c r="D1366" t="s">
        <v>97</v>
      </c>
      <c r="E1366" t="s">
        <v>29</v>
      </c>
      <c r="F1366" t="s">
        <v>20</v>
      </c>
      <c r="G1366" t="s">
        <v>21</v>
      </c>
      <c r="H1366" t="s">
        <v>244</v>
      </c>
      <c r="I1366">
        <v>16.954640000000001</v>
      </c>
      <c r="J1366">
        <v>-0.35174899999999998</v>
      </c>
      <c r="K1366" t="s">
        <v>23</v>
      </c>
      <c r="L1366">
        <v>134</v>
      </c>
      <c r="M1366">
        <v>23</v>
      </c>
      <c r="N1366">
        <v>157</v>
      </c>
      <c r="O1366" t="s">
        <v>38</v>
      </c>
      <c r="P1366">
        <v>39207.67</v>
      </c>
      <c r="Q1366">
        <v>39207.67</v>
      </c>
    </row>
    <row r="1367" spans="1:17" x14ac:dyDescent="0.3">
      <c r="A1367">
        <v>866</v>
      </c>
      <c r="B1367">
        <v>824</v>
      </c>
      <c r="C1367" t="s">
        <v>25</v>
      </c>
      <c r="D1367" t="s">
        <v>97</v>
      </c>
      <c r="E1367" t="s">
        <v>29</v>
      </c>
      <c r="F1367" t="s">
        <v>20</v>
      </c>
      <c r="G1367" t="s">
        <v>21</v>
      </c>
      <c r="H1367" t="s">
        <v>244</v>
      </c>
      <c r="I1367">
        <v>16.251411999999998</v>
      </c>
      <c r="J1367">
        <v>-2.2079000000000001E-2</v>
      </c>
      <c r="K1367" t="s">
        <v>23</v>
      </c>
      <c r="L1367">
        <v>0</v>
      </c>
      <c r="M1367">
        <v>50</v>
      </c>
      <c r="N1367">
        <v>50</v>
      </c>
      <c r="O1367" t="s">
        <v>26</v>
      </c>
      <c r="P1367">
        <v>34152.04</v>
      </c>
      <c r="Q1367">
        <v>34152.04</v>
      </c>
    </row>
    <row r="1368" spans="1:17" x14ac:dyDescent="0.3">
      <c r="A1368">
        <v>867</v>
      </c>
      <c r="D1368" t="s">
        <v>28</v>
      </c>
      <c r="E1368" t="s">
        <v>29</v>
      </c>
      <c r="F1368" t="s">
        <v>20</v>
      </c>
      <c r="G1368" t="s">
        <v>21</v>
      </c>
      <c r="H1368" t="s">
        <v>244</v>
      </c>
      <c r="I1368">
        <v>16.251411999999998</v>
      </c>
      <c r="J1368">
        <v>-2.2079000000000001E-2</v>
      </c>
      <c r="K1368" t="s">
        <v>23</v>
      </c>
      <c r="L1368">
        <v>324</v>
      </c>
      <c r="M1368">
        <v>0</v>
      </c>
      <c r="N1368">
        <v>324</v>
      </c>
      <c r="O1368" t="s">
        <v>196</v>
      </c>
      <c r="P1368">
        <v>41363.79</v>
      </c>
      <c r="Q1368">
        <v>33091.03</v>
      </c>
    </row>
    <row r="1369" spans="1:17" x14ac:dyDescent="0.3">
      <c r="A1369">
        <v>868</v>
      </c>
      <c r="B1369">
        <v>410</v>
      </c>
      <c r="C1369" t="s">
        <v>25</v>
      </c>
      <c r="D1369" t="s">
        <v>28</v>
      </c>
      <c r="E1369" t="s">
        <v>29</v>
      </c>
      <c r="F1369" t="s">
        <v>20</v>
      </c>
      <c r="G1369" t="s">
        <v>21</v>
      </c>
      <c r="H1369" t="s">
        <v>244</v>
      </c>
      <c r="I1369">
        <v>16.251411999999998</v>
      </c>
      <c r="J1369">
        <v>-2.2079000000000001E-2</v>
      </c>
      <c r="K1369" t="s">
        <v>23</v>
      </c>
      <c r="L1369">
        <v>40</v>
      </c>
      <c r="M1369">
        <v>10</v>
      </c>
      <c r="N1369">
        <v>50</v>
      </c>
      <c r="O1369" t="s">
        <v>32</v>
      </c>
      <c r="P1369">
        <v>37258.050000000003</v>
      </c>
      <c r="Q1369">
        <v>37258.050000000003</v>
      </c>
    </row>
    <row r="1370" spans="1:17" x14ac:dyDescent="0.3">
      <c r="A1370">
        <v>869</v>
      </c>
      <c r="D1370" t="s">
        <v>28</v>
      </c>
      <c r="E1370" t="s">
        <v>181</v>
      </c>
      <c r="F1370" t="s">
        <v>45</v>
      </c>
      <c r="G1370" t="s">
        <v>21</v>
      </c>
      <c r="H1370" t="s">
        <v>244</v>
      </c>
      <c r="I1370">
        <v>15.322005000000001</v>
      </c>
      <c r="J1370">
        <v>0.740699</v>
      </c>
      <c r="K1370" t="s">
        <v>23</v>
      </c>
      <c r="L1370">
        <v>252</v>
      </c>
      <c r="M1370">
        <v>266</v>
      </c>
      <c r="N1370">
        <v>518</v>
      </c>
      <c r="O1370" t="s">
        <v>32</v>
      </c>
      <c r="P1370">
        <v>42883.83</v>
      </c>
      <c r="Q1370">
        <v>34307.06</v>
      </c>
    </row>
    <row r="1371" spans="1:17" x14ac:dyDescent="0.3">
      <c r="A1371">
        <v>870</v>
      </c>
      <c r="B1371">
        <v>206</v>
      </c>
      <c r="C1371" t="s">
        <v>25</v>
      </c>
      <c r="D1371" t="s">
        <v>28</v>
      </c>
      <c r="E1371" t="s">
        <v>29</v>
      </c>
      <c r="F1371" t="s">
        <v>45</v>
      </c>
      <c r="G1371" t="s">
        <v>21</v>
      </c>
      <c r="H1371" t="s">
        <v>244</v>
      </c>
      <c r="I1371">
        <v>16.176822000000001</v>
      </c>
      <c r="J1371">
        <v>6.4375000000000002E-2</v>
      </c>
      <c r="K1371" t="s">
        <v>23</v>
      </c>
      <c r="L1371">
        <v>492</v>
      </c>
      <c r="M1371">
        <v>180</v>
      </c>
      <c r="N1371">
        <v>672</v>
      </c>
      <c r="O1371" t="s">
        <v>41</v>
      </c>
      <c r="P1371">
        <v>36047.14</v>
      </c>
      <c r="Q1371">
        <v>36047.14</v>
      </c>
    </row>
    <row r="1372" spans="1:17" x14ac:dyDescent="0.3">
      <c r="A1372">
        <v>871</v>
      </c>
      <c r="B1372">
        <v>422</v>
      </c>
      <c r="C1372" t="s">
        <v>25</v>
      </c>
      <c r="D1372" t="s">
        <v>28</v>
      </c>
      <c r="E1372" t="s">
        <v>29</v>
      </c>
      <c r="F1372" t="s">
        <v>45</v>
      </c>
      <c r="G1372" t="s">
        <v>21</v>
      </c>
      <c r="H1372" t="s">
        <v>244</v>
      </c>
      <c r="I1372">
        <v>16.251411999999998</v>
      </c>
      <c r="J1372">
        <v>-2.2079000000000001E-2</v>
      </c>
      <c r="K1372" t="s">
        <v>23</v>
      </c>
      <c r="L1372">
        <v>63</v>
      </c>
      <c r="M1372">
        <v>239</v>
      </c>
      <c r="N1372">
        <v>302</v>
      </c>
      <c r="O1372" t="s">
        <v>32</v>
      </c>
      <c r="P1372">
        <v>43450.06</v>
      </c>
      <c r="Q1372">
        <v>43450.06</v>
      </c>
    </row>
    <row r="1373" spans="1:17" x14ac:dyDescent="0.3">
      <c r="A1373">
        <v>872</v>
      </c>
      <c r="B1373">
        <v>381</v>
      </c>
      <c r="C1373" t="s">
        <v>25</v>
      </c>
      <c r="D1373" t="s">
        <v>28</v>
      </c>
      <c r="E1373" t="s">
        <v>29</v>
      </c>
      <c r="F1373" t="s">
        <v>30</v>
      </c>
      <c r="G1373" t="s">
        <v>21</v>
      </c>
      <c r="H1373" t="s">
        <v>244</v>
      </c>
      <c r="I1373">
        <v>16.265329999999999</v>
      </c>
      <c r="J1373">
        <v>-2.6516999999999999E-2</v>
      </c>
      <c r="K1373" t="s">
        <v>23</v>
      </c>
      <c r="L1373">
        <v>10</v>
      </c>
      <c r="M1373">
        <v>12</v>
      </c>
      <c r="N1373">
        <v>22</v>
      </c>
      <c r="O1373" t="s">
        <v>41</v>
      </c>
      <c r="P1373">
        <v>39465.42</v>
      </c>
      <c r="Q1373">
        <v>31572.34</v>
      </c>
    </row>
    <row r="1374" spans="1:17" x14ac:dyDescent="0.3">
      <c r="A1374">
        <v>873</v>
      </c>
      <c r="B1374">
        <v>220</v>
      </c>
      <c r="C1374" t="s">
        <v>25</v>
      </c>
      <c r="D1374" t="s">
        <v>97</v>
      </c>
      <c r="E1374" t="s">
        <v>29</v>
      </c>
      <c r="F1374" t="s">
        <v>20</v>
      </c>
      <c r="G1374" t="s">
        <v>21</v>
      </c>
      <c r="H1374" t="s">
        <v>244</v>
      </c>
      <c r="I1374">
        <v>16.265329999999999</v>
      </c>
      <c r="J1374">
        <v>-2.6516999999999999E-2</v>
      </c>
      <c r="K1374" t="s">
        <v>23</v>
      </c>
      <c r="L1374">
        <v>75</v>
      </c>
      <c r="M1374">
        <v>25</v>
      </c>
      <c r="N1374">
        <v>100</v>
      </c>
      <c r="O1374" t="s">
        <v>41</v>
      </c>
      <c r="P1374">
        <v>32517.01</v>
      </c>
      <c r="Q1374">
        <v>32517.01</v>
      </c>
    </row>
    <row r="1375" spans="1:17" x14ac:dyDescent="0.3">
      <c r="A1375">
        <v>874</v>
      </c>
      <c r="B1375">
        <v>132</v>
      </c>
      <c r="C1375" t="s">
        <v>17</v>
      </c>
      <c r="D1375" t="s">
        <v>28</v>
      </c>
      <c r="E1375" t="s">
        <v>29</v>
      </c>
      <c r="F1375" t="s">
        <v>45</v>
      </c>
      <c r="G1375" t="s">
        <v>21</v>
      </c>
      <c r="H1375" t="s">
        <v>244</v>
      </c>
      <c r="I1375">
        <v>16.265329999999999</v>
      </c>
      <c r="J1375">
        <v>-2.6516999999999999E-2</v>
      </c>
      <c r="K1375" t="s">
        <v>23</v>
      </c>
      <c r="L1375">
        <v>9172</v>
      </c>
      <c r="M1375">
        <v>2672</v>
      </c>
      <c r="N1375">
        <v>11844</v>
      </c>
      <c r="O1375" t="s">
        <v>24</v>
      </c>
      <c r="P1375">
        <v>33499.360000000001</v>
      </c>
      <c r="Q1375">
        <v>26799.49</v>
      </c>
    </row>
    <row r="1376" spans="1:17" x14ac:dyDescent="0.3">
      <c r="A1376">
        <v>875</v>
      </c>
      <c r="D1376" t="s">
        <v>97</v>
      </c>
      <c r="E1376" t="s">
        <v>29</v>
      </c>
      <c r="F1376" t="s">
        <v>20</v>
      </c>
      <c r="G1376" t="s">
        <v>21</v>
      </c>
      <c r="H1376" t="s">
        <v>244</v>
      </c>
      <c r="I1376">
        <v>16.265329999999999</v>
      </c>
      <c r="J1376">
        <v>-2.6516999999999999E-2</v>
      </c>
      <c r="K1376" t="s">
        <v>23</v>
      </c>
      <c r="L1376">
        <v>2016</v>
      </c>
      <c r="M1376">
        <v>2184</v>
      </c>
      <c r="N1376">
        <v>4200</v>
      </c>
      <c r="O1376" t="s">
        <v>24</v>
      </c>
      <c r="P1376">
        <v>32405.32</v>
      </c>
      <c r="Q1376">
        <v>32405.32</v>
      </c>
    </row>
    <row r="1377" spans="1:17" x14ac:dyDescent="0.3">
      <c r="A1377">
        <v>876</v>
      </c>
      <c r="B1377">
        <v>531</v>
      </c>
      <c r="C1377" t="s">
        <v>25</v>
      </c>
      <c r="D1377" t="s">
        <v>28</v>
      </c>
      <c r="E1377" t="s">
        <v>29</v>
      </c>
      <c r="F1377" t="s">
        <v>20</v>
      </c>
      <c r="G1377" t="s">
        <v>21</v>
      </c>
      <c r="H1377" t="s">
        <v>244</v>
      </c>
      <c r="I1377">
        <v>16.265329999999999</v>
      </c>
      <c r="J1377">
        <v>-2.6516999999999999E-2</v>
      </c>
      <c r="K1377" t="s">
        <v>23</v>
      </c>
      <c r="L1377">
        <v>350</v>
      </c>
      <c r="M1377">
        <v>315</v>
      </c>
      <c r="N1377">
        <v>665</v>
      </c>
      <c r="O1377" t="s">
        <v>41</v>
      </c>
      <c r="P1377">
        <v>45013.66</v>
      </c>
      <c r="Q1377">
        <v>45013.66</v>
      </c>
    </row>
    <row r="1378" spans="1:17" x14ac:dyDescent="0.3">
      <c r="A1378">
        <v>877</v>
      </c>
      <c r="B1378">
        <v>530</v>
      </c>
      <c r="C1378" t="s">
        <v>25</v>
      </c>
      <c r="D1378" t="s">
        <v>28</v>
      </c>
      <c r="E1378" t="s">
        <v>29</v>
      </c>
      <c r="F1378" t="s">
        <v>45</v>
      </c>
      <c r="G1378" t="s">
        <v>21</v>
      </c>
      <c r="H1378" t="s">
        <v>244</v>
      </c>
      <c r="I1378">
        <v>16.265329999999999</v>
      </c>
      <c r="J1378">
        <v>-2.6516999999999999E-2</v>
      </c>
      <c r="K1378" t="s">
        <v>23</v>
      </c>
      <c r="L1378">
        <v>27</v>
      </c>
      <c r="M1378">
        <v>16</v>
      </c>
      <c r="N1378">
        <v>43</v>
      </c>
      <c r="O1378" t="s">
        <v>24</v>
      </c>
      <c r="P1378">
        <v>47469.440000000002</v>
      </c>
      <c r="Q1378">
        <v>47469.440000000002</v>
      </c>
    </row>
    <row r="1379" spans="1:17" x14ac:dyDescent="0.3">
      <c r="A1379">
        <v>878</v>
      </c>
      <c r="B1379">
        <v>474</v>
      </c>
      <c r="C1379" t="s">
        <v>25</v>
      </c>
      <c r="D1379" t="s">
        <v>97</v>
      </c>
      <c r="E1379" t="s">
        <v>34</v>
      </c>
      <c r="F1379" t="s">
        <v>20</v>
      </c>
      <c r="G1379" t="s">
        <v>21</v>
      </c>
      <c r="H1379" t="s">
        <v>244</v>
      </c>
      <c r="I1379">
        <v>16.265329999999999</v>
      </c>
      <c r="J1379">
        <v>-2.6516999999999999E-2</v>
      </c>
      <c r="K1379" t="s">
        <v>23</v>
      </c>
      <c r="L1379">
        <v>0</v>
      </c>
      <c r="M1379">
        <v>85</v>
      </c>
      <c r="N1379">
        <v>85</v>
      </c>
      <c r="O1379" t="s">
        <v>41</v>
      </c>
      <c r="P1379">
        <v>44783.21</v>
      </c>
      <c r="Q1379">
        <v>44783.21</v>
      </c>
    </row>
    <row r="1380" spans="1:17" x14ac:dyDescent="0.3">
      <c r="A1380">
        <v>879</v>
      </c>
      <c r="B1380">
        <v>160</v>
      </c>
      <c r="C1380" t="s">
        <v>17</v>
      </c>
      <c r="D1380" t="s">
        <v>28</v>
      </c>
      <c r="E1380" t="s">
        <v>29</v>
      </c>
      <c r="F1380" t="s">
        <v>45</v>
      </c>
      <c r="G1380" t="s">
        <v>21</v>
      </c>
      <c r="H1380" t="s">
        <v>244</v>
      </c>
      <c r="I1380">
        <v>16.265329999999999</v>
      </c>
      <c r="J1380">
        <v>-2.6516999999999999E-2</v>
      </c>
      <c r="K1380" t="s">
        <v>23</v>
      </c>
      <c r="L1380">
        <v>66</v>
      </c>
      <c r="M1380">
        <v>21</v>
      </c>
      <c r="N1380">
        <v>87</v>
      </c>
      <c r="O1380" t="s">
        <v>41</v>
      </c>
      <c r="P1380">
        <v>43986.23</v>
      </c>
      <c r="Q1380">
        <v>43986.23</v>
      </c>
    </row>
    <row r="1381" spans="1:17" x14ac:dyDescent="0.3">
      <c r="A1381">
        <v>880</v>
      </c>
      <c r="B1381">
        <v>88</v>
      </c>
      <c r="C1381" t="s">
        <v>48</v>
      </c>
      <c r="D1381" t="s">
        <v>33</v>
      </c>
      <c r="E1381" t="s">
        <v>34</v>
      </c>
      <c r="F1381" t="s">
        <v>20</v>
      </c>
      <c r="G1381" t="s">
        <v>21</v>
      </c>
      <c r="H1381" t="s">
        <v>244</v>
      </c>
      <c r="I1381">
        <v>16.265329999999999</v>
      </c>
      <c r="J1381">
        <v>-2.6516999999999999E-2</v>
      </c>
      <c r="K1381" t="s">
        <v>23</v>
      </c>
      <c r="L1381">
        <v>240</v>
      </c>
      <c r="M1381">
        <v>10</v>
      </c>
      <c r="N1381">
        <v>250</v>
      </c>
      <c r="O1381" t="s">
        <v>51</v>
      </c>
      <c r="P1381">
        <v>40416.800000000003</v>
      </c>
      <c r="Q1381">
        <v>40416.800000000003</v>
      </c>
    </row>
    <row r="1382" spans="1:17" x14ac:dyDescent="0.3">
      <c r="A1382">
        <v>881</v>
      </c>
      <c r="B1382">
        <v>165</v>
      </c>
      <c r="C1382" t="s">
        <v>17</v>
      </c>
      <c r="D1382" t="s">
        <v>97</v>
      </c>
      <c r="E1382" t="s">
        <v>196</v>
      </c>
      <c r="F1382" t="s">
        <v>20</v>
      </c>
      <c r="G1382" t="s">
        <v>21</v>
      </c>
      <c r="H1382" t="s">
        <v>251</v>
      </c>
      <c r="I1382">
        <v>18.446750999999999</v>
      </c>
      <c r="J1382">
        <v>1.4089750000000001</v>
      </c>
      <c r="K1382" t="s">
        <v>23</v>
      </c>
      <c r="L1382">
        <v>59</v>
      </c>
      <c r="M1382">
        <v>0</v>
      </c>
      <c r="N1382">
        <v>59</v>
      </c>
      <c r="O1382" t="s">
        <v>35</v>
      </c>
      <c r="P1382">
        <v>25069.69</v>
      </c>
      <c r="Q1382">
        <v>25069.69</v>
      </c>
    </row>
    <row r="1383" spans="1:17" x14ac:dyDescent="0.3">
      <c r="A1383">
        <v>882</v>
      </c>
      <c r="B1383">
        <v>280</v>
      </c>
      <c r="C1383" t="s">
        <v>25</v>
      </c>
      <c r="D1383" t="s">
        <v>97</v>
      </c>
      <c r="E1383" t="s">
        <v>196</v>
      </c>
      <c r="F1383" t="s">
        <v>45</v>
      </c>
      <c r="G1383" t="s">
        <v>21</v>
      </c>
      <c r="H1383" t="s">
        <v>251</v>
      </c>
      <c r="I1383">
        <v>18.044107</v>
      </c>
      <c r="J1383">
        <v>0.60400799999999999</v>
      </c>
      <c r="K1383" t="s">
        <v>23</v>
      </c>
      <c r="L1383">
        <v>1000</v>
      </c>
      <c r="M1383">
        <v>1500</v>
      </c>
      <c r="N1383">
        <v>2500</v>
      </c>
      <c r="O1383" t="s">
        <v>26</v>
      </c>
      <c r="P1383">
        <v>19745.16</v>
      </c>
      <c r="Q1383">
        <v>19745.16</v>
      </c>
    </row>
    <row r="1384" spans="1:17" x14ac:dyDescent="0.3">
      <c r="A1384">
        <v>883</v>
      </c>
      <c r="B1384">
        <v>246</v>
      </c>
      <c r="C1384" t="s">
        <v>25</v>
      </c>
      <c r="D1384" t="s">
        <v>97</v>
      </c>
      <c r="E1384" t="s">
        <v>196</v>
      </c>
      <c r="F1384" t="s">
        <v>20</v>
      </c>
      <c r="G1384" t="s">
        <v>21</v>
      </c>
      <c r="H1384" t="s">
        <v>251</v>
      </c>
      <c r="I1384">
        <v>19.465741000000001</v>
      </c>
      <c r="J1384">
        <v>0.85613700000000004</v>
      </c>
      <c r="K1384" t="s">
        <v>23</v>
      </c>
      <c r="L1384">
        <v>922</v>
      </c>
      <c r="M1384">
        <v>1700</v>
      </c>
      <c r="N1384">
        <v>2622</v>
      </c>
      <c r="O1384" t="s">
        <v>26</v>
      </c>
      <c r="P1384">
        <v>22802.3</v>
      </c>
      <c r="Q1384">
        <v>22802.3</v>
      </c>
    </row>
    <row r="1385" spans="1:17" x14ac:dyDescent="0.3">
      <c r="A1385">
        <v>884</v>
      </c>
      <c r="B1385">
        <v>291</v>
      </c>
      <c r="C1385" t="s">
        <v>25</v>
      </c>
      <c r="D1385" t="s">
        <v>97</v>
      </c>
      <c r="E1385" t="s">
        <v>29</v>
      </c>
      <c r="F1385" t="s">
        <v>45</v>
      </c>
      <c r="G1385" t="s">
        <v>21</v>
      </c>
      <c r="H1385" t="s">
        <v>251</v>
      </c>
      <c r="I1385">
        <v>19.465741000000001</v>
      </c>
      <c r="J1385">
        <v>0.85613700000000004</v>
      </c>
      <c r="K1385" t="s">
        <v>23</v>
      </c>
      <c r="L1385">
        <v>922</v>
      </c>
      <c r="M1385">
        <v>1700</v>
      </c>
      <c r="N1385">
        <v>2622</v>
      </c>
      <c r="O1385" t="s">
        <v>35</v>
      </c>
      <c r="P1385">
        <v>29721.38</v>
      </c>
      <c r="Q1385">
        <v>29721.38</v>
      </c>
    </row>
    <row r="1386" spans="1:17" x14ac:dyDescent="0.3">
      <c r="A1386">
        <v>885</v>
      </c>
      <c r="B1386">
        <v>177</v>
      </c>
      <c r="C1386" t="s">
        <v>17</v>
      </c>
      <c r="D1386" t="s">
        <v>28</v>
      </c>
      <c r="E1386" t="s">
        <v>29</v>
      </c>
      <c r="F1386" t="s">
        <v>20</v>
      </c>
      <c r="G1386" t="s">
        <v>21</v>
      </c>
      <c r="H1386" t="s">
        <v>251</v>
      </c>
      <c r="I1386">
        <v>20.257928</v>
      </c>
      <c r="J1386">
        <v>0.99101499999999998</v>
      </c>
      <c r="K1386" t="s">
        <v>23</v>
      </c>
      <c r="L1386">
        <v>1200</v>
      </c>
      <c r="M1386">
        <v>1800</v>
      </c>
      <c r="N1386">
        <v>3000</v>
      </c>
      <c r="O1386" t="s">
        <v>24</v>
      </c>
      <c r="P1386">
        <v>24332.15</v>
      </c>
      <c r="Q1386">
        <v>24332.15</v>
      </c>
    </row>
    <row r="1387" spans="1:17" x14ac:dyDescent="0.3">
      <c r="A1387">
        <v>886</v>
      </c>
      <c r="B1387">
        <v>277</v>
      </c>
      <c r="C1387" t="s">
        <v>25</v>
      </c>
      <c r="D1387" t="s">
        <v>28</v>
      </c>
      <c r="E1387" t="s">
        <v>29</v>
      </c>
      <c r="F1387" t="s">
        <v>238</v>
      </c>
      <c r="G1387" t="s">
        <v>21</v>
      </c>
      <c r="H1387" t="s">
        <v>251</v>
      </c>
      <c r="I1387">
        <v>18.446750999999999</v>
      </c>
      <c r="J1387">
        <v>1.4089750000000001</v>
      </c>
      <c r="K1387" t="s">
        <v>23</v>
      </c>
      <c r="L1387">
        <v>3990</v>
      </c>
      <c r="M1387">
        <v>3683</v>
      </c>
      <c r="N1387">
        <v>7673</v>
      </c>
      <c r="O1387" t="s">
        <v>26</v>
      </c>
      <c r="P1387">
        <v>23340.48</v>
      </c>
      <c r="Q1387">
        <v>23340.48</v>
      </c>
    </row>
    <row r="1388" spans="1:17" x14ac:dyDescent="0.3">
      <c r="A1388">
        <v>887</v>
      </c>
      <c r="D1388" t="s">
        <v>28</v>
      </c>
      <c r="E1388" t="s">
        <v>29</v>
      </c>
      <c r="F1388" t="s">
        <v>45</v>
      </c>
      <c r="G1388" t="s">
        <v>21</v>
      </c>
      <c r="H1388" t="s">
        <v>251</v>
      </c>
      <c r="I1388">
        <v>18.446750999999999</v>
      </c>
      <c r="J1388">
        <v>1.4089750000000001</v>
      </c>
      <c r="K1388" t="s">
        <v>23</v>
      </c>
      <c r="L1388">
        <v>500</v>
      </c>
      <c r="M1388">
        <v>5279</v>
      </c>
      <c r="N1388">
        <v>5779</v>
      </c>
      <c r="O1388" t="s">
        <v>26</v>
      </c>
      <c r="P1388">
        <v>33882.07</v>
      </c>
      <c r="Q1388">
        <v>27105.66</v>
      </c>
    </row>
    <row r="1389" spans="1:17" x14ac:dyDescent="0.3">
      <c r="A1389">
        <v>888</v>
      </c>
      <c r="B1389">
        <v>361</v>
      </c>
      <c r="C1389" t="s">
        <v>25</v>
      </c>
      <c r="D1389" t="s">
        <v>28</v>
      </c>
      <c r="E1389" t="s">
        <v>29</v>
      </c>
      <c r="F1389" t="s">
        <v>20</v>
      </c>
      <c r="G1389" t="s">
        <v>21</v>
      </c>
      <c r="H1389" t="s">
        <v>251</v>
      </c>
      <c r="I1389">
        <v>18.446750999999999</v>
      </c>
      <c r="J1389">
        <v>1.4089750000000001</v>
      </c>
      <c r="K1389" t="s">
        <v>23</v>
      </c>
      <c r="L1389">
        <v>887</v>
      </c>
      <c r="M1389">
        <v>770</v>
      </c>
      <c r="N1389">
        <v>1657</v>
      </c>
      <c r="O1389" t="s">
        <v>24</v>
      </c>
      <c r="P1389">
        <v>21488.75</v>
      </c>
      <c r="Q1389">
        <v>21488.75</v>
      </c>
    </row>
    <row r="1390" spans="1:17" x14ac:dyDescent="0.3">
      <c r="A1390">
        <v>889</v>
      </c>
      <c r="B1390">
        <v>204</v>
      </c>
      <c r="C1390" t="s">
        <v>25</v>
      </c>
      <c r="D1390" t="s">
        <v>97</v>
      </c>
      <c r="E1390" t="s">
        <v>196</v>
      </c>
      <c r="F1390" t="s">
        <v>45</v>
      </c>
      <c r="G1390" t="s">
        <v>21</v>
      </c>
      <c r="H1390" t="s">
        <v>251</v>
      </c>
      <c r="I1390">
        <v>18.446750999999999</v>
      </c>
      <c r="J1390">
        <v>1.4089750000000001</v>
      </c>
      <c r="K1390" t="s">
        <v>23</v>
      </c>
      <c r="L1390">
        <v>0</v>
      </c>
      <c r="M1390">
        <v>50</v>
      </c>
      <c r="N1390">
        <v>50</v>
      </c>
      <c r="O1390" t="s">
        <v>26</v>
      </c>
      <c r="P1390">
        <v>12557.31</v>
      </c>
      <c r="Q1390">
        <v>12557.31</v>
      </c>
    </row>
    <row r="1391" spans="1:17" x14ac:dyDescent="0.3">
      <c r="A1391">
        <v>890</v>
      </c>
      <c r="D1391" t="s">
        <v>97</v>
      </c>
      <c r="E1391" t="s">
        <v>34</v>
      </c>
      <c r="F1391" t="s">
        <v>45</v>
      </c>
      <c r="G1391" t="s">
        <v>21</v>
      </c>
      <c r="H1391" t="s">
        <v>251</v>
      </c>
      <c r="I1391">
        <v>18.25404</v>
      </c>
      <c r="J1391">
        <v>1.24109</v>
      </c>
      <c r="K1391" t="s">
        <v>23</v>
      </c>
      <c r="L1391">
        <v>32</v>
      </c>
      <c r="M1391">
        <v>8</v>
      </c>
      <c r="N1391">
        <v>40</v>
      </c>
      <c r="O1391" t="s">
        <v>35</v>
      </c>
      <c r="P1391">
        <v>27422.65</v>
      </c>
      <c r="Q1391">
        <v>21938.12</v>
      </c>
    </row>
    <row r="1392" spans="1:17" x14ac:dyDescent="0.3">
      <c r="A1392">
        <v>891</v>
      </c>
      <c r="B1392">
        <v>106</v>
      </c>
      <c r="C1392" t="s">
        <v>17</v>
      </c>
      <c r="D1392" t="s">
        <v>28</v>
      </c>
      <c r="E1392" t="s">
        <v>29</v>
      </c>
      <c r="F1392" t="s">
        <v>45</v>
      </c>
      <c r="G1392" t="s">
        <v>21</v>
      </c>
      <c r="H1392" t="s">
        <v>251</v>
      </c>
      <c r="I1392">
        <v>18.25404</v>
      </c>
      <c r="J1392">
        <v>1.2411000000000001</v>
      </c>
      <c r="K1392" t="s">
        <v>23</v>
      </c>
      <c r="L1392">
        <v>160</v>
      </c>
      <c r="M1392">
        <v>140</v>
      </c>
      <c r="N1392">
        <v>300</v>
      </c>
      <c r="O1392" t="s">
        <v>24</v>
      </c>
      <c r="P1392">
        <v>22229.03</v>
      </c>
      <c r="Q1392">
        <v>17783.22</v>
      </c>
    </row>
    <row r="1393" spans="1:17" x14ac:dyDescent="0.3">
      <c r="A1393">
        <v>892</v>
      </c>
      <c r="B1393">
        <v>141</v>
      </c>
      <c r="C1393" t="s">
        <v>17</v>
      </c>
      <c r="D1393" t="s">
        <v>28</v>
      </c>
      <c r="E1393" t="s">
        <v>29</v>
      </c>
      <c r="F1393" t="s">
        <v>45</v>
      </c>
      <c r="G1393" t="s">
        <v>21</v>
      </c>
      <c r="H1393" t="s">
        <v>251</v>
      </c>
      <c r="I1393">
        <v>18.25404</v>
      </c>
      <c r="J1393">
        <v>1.2411099999999999</v>
      </c>
      <c r="K1393" t="s">
        <v>23</v>
      </c>
      <c r="L1393">
        <v>17</v>
      </c>
      <c r="M1393">
        <v>3</v>
      </c>
      <c r="N1393">
        <v>20</v>
      </c>
      <c r="O1393" t="s">
        <v>31</v>
      </c>
      <c r="P1393">
        <v>27673.5</v>
      </c>
      <c r="Q1393">
        <v>22138.799999999999</v>
      </c>
    </row>
    <row r="1394" spans="1:17" x14ac:dyDescent="0.3">
      <c r="A1394">
        <v>893</v>
      </c>
      <c r="B1394">
        <v>112</v>
      </c>
      <c r="C1394" t="s">
        <v>17</v>
      </c>
      <c r="D1394" t="s">
        <v>28</v>
      </c>
      <c r="E1394" t="s">
        <v>29</v>
      </c>
      <c r="F1394" t="s">
        <v>45</v>
      </c>
      <c r="G1394" t="s">
        <v>21</v>
      </c>
      <c r="H1394" t="s">
        <v>251</v>
      </c>
      <c r="I1394">
        <v>18.25404</v>
      </c>
      <c r="J1394">
        <v>1.24112</v>
      </c>
      <c r="K1394" t="s">
        <v>23</v>
      </c>
      <c r="L1394">
        <v>300</v>
      </c>
      <c r="M1394">
        <v>200</v>
      </c>
      <c r="N1394">
        <v>500</v>
      </c>
      <c r="O1394" t="s">
        <v>24</v>
      </c>
      <c r="P1394">
        <v>22288.65</v>
      </c>
      <c r="Q1394">
        <v>17830.919999999998</v>
      </c>
    </row>
    <row r="1395" spans="1:17" x14ac:dyDescent="0.3">
      <c r="A1395">
        <v>894</v>
      </c>
      <c r="B1395">
        <v>202</v>
      </c>
      <c r="C1395" t="s">
        <v>25</v>
      </c>
      <c r="D1395" t="s">
        <v>28</v>
      </c>
      <c r="E1395" t="s">
        <v>29</v>
      </c>
      <c r="F1395" t="s">
        <v>45</v>
      </c>
      <c r="G1395" t="s">
        <v>21</v>
      </c>
      <c r="H1395" t="s">
        <v>251</v>
      </c>
      <c r="I1395">
        <v>18.25404</v>
      </c>
      <c r="J1395">
        <v>1.2411300000000001</v>
      </c>
      <c r="K1395" t="s">
        <v>23</v>
      </c>
      <c r="L1395">
        <v>500</v>
      </c>
      <c r="M1395">
        <v>700</v>
      </c>
      <c r="N1395">
        <v>1200</v>
      </c>
      <c r="O1395" t="s">
        <v>24</v>
      </c>
      <c r="P1395">
        <v>19607.41</v>
      </c>
      <c r="Q1395">
        <v>19607.41</v>
      </c>
    </row>
    <row r="1396" spans="1:17" x14ac:dyDescent="0.3">
      <c r="A1396">
        <v>895</v>
      </c>
      <c r="B1396">
        <v>106</v>
      </c>
      <c r="C1396" t="s">
        <v>17</v>
      </c>
      <c r="D1396" t="s">
        <v>28</v>
      </c>
      <c r="E1396" t="s">
        <v>29</v>
      </c>
      <c r="F1396" t="s">
        <v>45</v>
      </c>
      <c r="G1396" t="s">
        <v>21</v>
      </c>
      <c r="H1396" t="s">
        <v>251</v>
      </c>
      <c r="I1396">
        <v>18.25404</v>
      </c>
      <c r="J1396">
        <v>1.2411399999999999</v>
      </c>
      <c r="K1396" t="s">
        <v>23</v>
      </c>
      <c r="L1396">
        <v>300</v>
      </c>
      <c r="M1396">
        <v>400</v>
      </c>
      <c r="N1396">
        <v>700</v>
      </c>
      <c r="O1396" t="s">
        <v>24</v>
      </c>
      <c r="P1396">
        <v>20012.78</v>
      </c>
      <c r="Q1396">
        <v>20012.78</v>
      </c>
    </row>
    <row r="1397" spans="1:17" x14ac:dyDescent="0.3">
      <c r="A1397">
        <v>896</v>
      </c>
      <c r="B1397">
        <v>176</v>
      </c>
      <c r="C1397" t="s">
        <v>17</v>
      </c>
      <c r="D1397" t="s">
        <v>28</v>
      </c>
      <c r="E1397" t="s">
        <v>29</v>
      </c>
      <c r="F1397" t="s">
        <v>45</v>
      </c>
      <c r="G1397" t="s">
        <v>21</v>
      </c>
      <c r="H1397" t="s">
        <v>251</v>
      </c>
      <c r="I1397">
        <v>18.25404</v>
      </c>
      <c r="J1397">
        <v>1.24115</v>
      </c>
      <c r="K1397" t="s">
        <v>23</v>
      </c>
      <c r="L1397">
        <v>1600</v>
      </c>
      <c r="M1397">
        <v>1400</v>
      </c>
      <c r="N1397">
        <v>3000</v>
      </c>
      <c r="O1397" t="s">
        <v>24</v>
      </c>
      <c r="P1397">
        <v>20754.419999999998</v>
      </c>
      <c r="Q1397">
        <v>20754.419999999998</v>
      </c>
    </row>
    <row r="1398" spans="1:17" x14ac:dyDescent="0.3">
      <c r="A1398">
        <v>897</v>
      </c>
      <c r="B1398">
        <v>163</v>
      </c>
      <c r="C1398" t="s">
        <v>17</v>
      </c>
      <c r="D1398" t="s">
        <v>97</v>
      </c>
      <c r="E1398" t="s">
        <v>34</v>
      </c>
      <c r="F1398" t="s">
        <v>45</v>
      </c>
      <c r="G1398" t="s">
        <v>21</v>
      </c>
      <c r="H1398" t="s">
        <v>251</v>
      </c>
      <c r="I1398">
        <v>18.25404</v>
      </c>
      <c r="J1398">
        <v>1.24116</v>
      </c>
      <c r="K1398" t="s">
        <v>23</v>
      </c>
      <c r="L1398">
        <v>0</v>
      </c>
      <c r="M1398">
        <v>36</v>
      </c>
      <c r="N1398">
        <v>36</v>
      </c>
      <c r="O1398" t="s">
        <v>26</v>
      </c>
      <c r="P1398">
        <v>11165.85</v>
      </c>
      <c r="Q1398">
        <v>11165.85</v>
      </c>
    </row>
    <row r="1399" spans="1:17" x14ac:dyDescent="0.3">
      <c r="A1399">
        <v>898</v>
      </c>
      <c r="B1399">
        <v>135</v>
      </c>
      <c r="C1399" t="s">
        <v>17</v>
      </c>
      <c r="D1399" t="s">
        <v>18</v>
      </c>
      <c r="E1399" t="s">
        <v>196</v>
      </c>
      <c r="F1399" t="s">
        <v>45</v>
      </c>
      <c r="G1399" t="s">
        <v>21</v>
      </c>
      <c r="H1399" t="s">
        <v>251</v>
      </c>
      <c r="I1399">
        <v>18.25404</v>
      </c>
      <c r="J1399">
        <v>1.2411700000000001</v>
      </c>
      <c r="K1399" t="s">
        <v>23</v>
      </c>
      <c r="L1399">
        <v>1000</v>
      </c>
      <c r="M1399">
        <v>1500</v>
      </c>
      <c r="N1399">
        <v>2500</v>
      </c>
      <c r="O1399" t="s">
        <v>24</v>
      </c>
      <c r="P1399">
        <v>26917.4</v>
      </c>
      <c r="Q1399">
        <v>26917.4</v>
      </c>
    </row>
    <row r="1400" spans="1:17" x14ac:dyDescent="0.3">
      <c r="A1400">
        <v>899</v>
      </c>
      <c r="B1400">
        <v>254</v>
      </c>
      <c r="C1400" t="s">
        <v>25</v>
      </c>
      <c r="D1400" t="s">
        <v>55</v>
      </c>
      <c r="E1400" t="s">
        <v>34</v>
      </c>
      <c r="F1400" t="s">
        <v>45</v>
      </c>
      <c r="G1400" t="s">
        <v>21</v>
      </c>
      <c r="H1400" t="s">
        <v>251</v>
      </c>
      <c r="I1400">
        <v>18.25404</v>
      </c>
      <c r="J1400">
        <v>1.2411799999999999</v>
      </c>
      <c r="K1400" t="s">
        <v>23</v>
      </c>
      <c r="L1400">
        <v>0</v>
      </c>
      <c r="M1400">
        <v>25</v>
      </c>
      <c r="N1400">
        <v>25</v>
      </c>
      <c r="O1400" t="s">
        <v>41</v>
      </c>
      <c r="P1400">
        <v>9050.75</v>
      </c>
      <c r="Q1400">
        <v>9050.75</v>
      </c>
    </row>
    <row r="1401" spans="1:17" x14ac:dyDescent="0.3">
      <c r="A1401">
        <v>900</v>
      </c>
      <c r="B1401">
        <v>135</v>
      </c>
      <c r="C1401" t="s">
        <v>17</v>
      </c>
      <c r="D1401" t="s">
        <v>28</v>
      </c>
      <c r="E1401" t="s">
        <v>29</v>
      </c>
      <c r="F1401" t="s">
        <v>45</v>
      </c>
      <c r="G1401" t="s">
        <v>21</v>
      </c>
      <c r="H1401" t="s">
        <v>251</v>
      </c>
      <c r="I1401">
        <v>18.25404</v>
      </c>
      <c r="J1401">
        <v>1.24119</v>
      </c>
      <c r="K1401" t="s">
        <v>23</v>
      </c>
      <c r="L1401">
        <v>200</v>
      </c>
      <c r="M1401">
        <v>400</v>
      </c>
      <c r="N1401">
        <v>600</v>
      </c>
      <c r="O1401" t="s">
        <v>24</v>
      </c>
      <c r="P1401">
        <v>20412.46</v>
      </c>
      <c r="Q1401">
        <v>20412.46</v>
      </c>
    </row>
    <row r="1402" spans="1:17" x14ac:dyDescent="0.3">
      <c r="A1402">
        <v>901</v>
      </c>
      <c r="B1402">
        <v>491</v>
      </c>
      <c r="C1402" t="s">
        <v>25</v>
      </c>
      <c r="D1402" t="s">
        <v>28</v>
      </c>
      <c r="E1402" t="s">
        <v>29</v>
      </c>
      <c r="F1402" t="s">
        <v>45</v>
      </c>
      <c r="G1402" t="s">
        <v>21</v>
      </c>
      <c r="H1402" t="s">
        <v>251</v>
      </c>
      <c r="I1402">
        <v>18.25404</v>
      </c>
      <c r="J1402">
        <v>1.2412000000000001</v>
      </c>
      <c r="K1402" t="s">
        <v>23</v>
      </c>
      <c r="L1402">
        <v>400</v>
      </c>
      <c r="M1402">
        <v>300</v>
      </c>
      <c r="N1402">
        <v>700</v>
      </c>
      <c r="O1402" t="s">
        <v>24</v>
      </c>
      <c r="P1402">
        <v>20802.47</v>
      </c>
      <c r="Q1402">
        <v>20802.47</v>
      </c>
    </row>
    <row r="1403" spans="1:17" x14ac:dyDescent="0.3">
      <c r="A1403">
        <v>902</v>
      </c>
      <c r="B1403">
        <v>258</v>
      </c>
      <c r="C1403" t="s">
        <v>25</v>
      </c>
      <c r="D1403" t="s">
        <v>28</v>
      </c>
      <c r="E1403" t="s">
        <v>29</v>
      </c>
      <c r="F1403" t="s">
        <v>45</v>
      </c>
      <c r="G1403" t="s">
        <v>21</v>
      </c>
      <c r="H1403" t="s">
        <v>251</v>
      </c>
      <c r="I1403">
        <v>18.25404</v>
      </c>
      <c r="J1403">
        <v>1.2412099999999999</v>
      </c>
      <c r="K1403" t="s">
        <v>23</v>
      </c>
      <c r="L1403">
        <v>0</v>
      </c>
      <c r="M1403">
        <v>300</v>
      </c>
      <c r="N1403">
        <v>300</v>
      </c>
      <c r="O1403" t="s">
        <v>24</v>
      </c>
      <c r="P1403">
        <v>20920.59</v>
      </c>
      <c r="Q1403">
        <v>20920.59</v>
      </c>
    </row>
    <row r="1404" spans="1:17" x14ac:dyDescent="0.3">
      <c r="A1404">
        <v>903</v>
      </c>
      <c r="B1404">
        <v>174</v>
      </c>
      <c r="C1404" t="s">
        <v>17</v>
      </c>
      <c r="D1404" t="s">
        <v>28</v>
      </c>
      <c r="E1404" t="s">
        <v>29</v>
      </c>
      <c r="F1404" t="s">
        <v>30</v>
      </c>
      <c r="G1404" t="s">
        <v>21</v>
      </c>
      <c r="H1404" t="s">
        <v>251</v>
      </c>
      <c r="I1404">
        <v>18.25404</v>
      </c>
      <c r="J1404">
        <v>1.24122</v>
      </c>
      <c r="K1404" t="s">
        <v>23</v>
      </c>
      <c r="L1404">
        <v>20</v>
      </c>
      <c r="M1404">
        <v>0</v>
      </c>
      <c r="N1404">
        <v>20</v>
      </c>
      <c r="O1404" t="s">
        <v>31</v>
      </c>
      <c r="P1404">
        <v>32827.730000000003</v>
      </c>
      <c r="Q1404">
        <v>32827.730000000003</v>
      </c>
    </row>
    <row r="1405" spans="1:17" x14ac:dyDescent="0.3">
      <c r="A1405">
        <v>904</v>
      </c>
      <c r="B1405">
        <v>443</v>
      </c>
      <c r="C1405" t="s">
        <v>25</v>
      </c>
      <c r="D1405" t="s">
        <v>28</v>
      </c>
      <c r="E1405" t="s">
        <v>196</v>
      </c>
      <c r="F1405" t="s">
        <v>238</v>
      </c>
      <c r="G1405" t="s">
        <v>21</v>
      </c>
      <c r="H1405" t="s">
        <v>251</v>
      </c>
      <c r="I1405">
        <v>18.25404</v>
      </c>
      <c r="J1405">
        <v>1.2412300000000001</v>
      </c>
      <c r="K1405" t="s">
        <v>23</v>
      </c>
      <c r="L1405">
        <v>250</v>
      </c>
      <c r="M1405">
        <v>250</v>
      </c>
      <c r="N1405">
        <v>500</v>
      </c>
      <c r="O1405" t="s">
        <v>32</v>
      </c>
      <c r="P1405">
        <v>10353.469999999999</v>
      </c>
      <c r="Q1405">
        <v>8282.77</v>
      </c>
    </row>
    <row r="1406" spans="1:17" x14ac:dyDescent="0.3">
      <c r="A1406">
        <v>905</v>
      </c>
      <c r="B1406">
        <v>251</v>
      </c>
      <c r="C1406" t="s">
        <v>25</v>
      </c>
      <c r="D1406" t="s">
        <v>97</v>
      </c>
      <c r="E1406" t="s">
        <v>29</v>
      </c>
      <c r="F1406" t="s">
        <v>45</v>
      </c>
      <c r="G1406" t="s">
        <v>21</v>
      </c>
      <c r="H1406" t="s">
        <v>251</v>
      </c>
      <c r="I1406">
        <v>18.25404</v>
      </c>
      <c r="J1406">
        <v>1.2412399999999999</v>
      </c>
      <c r="K1406" t="s">
        <v>23</v>
      </c>
      <c r="L1406">
        <v>250</v>
      </c>
      <c r="M1406">
        <v>700</v>
      </c>
      <c r="N1406">
        <v>950</v>
      </c>
      <c r="O1406" t="s">
        <v>41</v>
      </c>
      <c r="P1406">
        <v>33498.26</v>
      </c>
      <c r="Q1406">
        <v>33498.26</v>
      </c>
    </row>
    <row r="1407" spans="1:17" x14ac:dyDescent="0.3">
      <c r="A1407">
        <v>906</v>
      </c>
      <c r="B1407">
        <v>239</v>
      </c>
      <c r="C1407" t="s">
        <v>25</v>
      </c>
      <c r="D1407" t="s">
        <v>97</v>
      </c>
      <c r="E1407" t="s">
        <v>29</v>
      </c>
      <c r="F1407" t="s">
        <v>20</v>
      </c>
      <c r="G1407" t="s">
        <v>21</v>
      </c>
      <c r="H1407" t="s">
        <v>22</v>
      </c>
      <c r="I1407">
        <v>16.884114</v>
      </c>
      <c r="J1407">
        <v>-1.9185939999999999</v>
      </c>
      <c r="K1407" t="s">
        <v>23</v>
      </c>
      <c r="L1407">
        <v>48</v>
      </c>
      <c r="M1407">
        <v>22</v>
      </c>
      <c r="N1407">
        <v>70</v>
      </c>
      <c r="O1407" t="s">
        <v>26</v>
      </c>
      <c r="P1407">
        <v>24435.54</v>
      </c>
      <c r="Q1407">
        <v>24435.54</v>
      </c>
    </row>
    <row r="1408" spans="1:17" x14ac:dyDescent="0.3">
      <c r="A1408">
        <v>907</v>
      </c>
      <c r="B1408">
        <v>239</v>
      </c>
      <c r="C1408" t="s">
        <v>25</v>
      </c>
      <c r="D1408" t="s">
        <v>97</v>
      </c>
      <c r="E1408" t="s">
        <v>29</v>
      </c>
      <c r="F1408" t="s">
        <v>20</v>
      </c>
      <c r="G1408" t="s">
        <v>21</v>
      </c>
      <c r="H1408" t="s">
        <v>22</v>
      </c>
      <c r="I1408">
        <v>16.264707999999999</v>
      </c>
      <c r="J1408">
        <v>-3.3914629999999999</v>
      </c>
      <c r="K1408" t="s">
        <v>23</v>
      </c>
      <c r="L1408">
        <v>67</v>
      </c>
      <c r="M1408">
        <v>36</v>
      </c>
      <c r="N1408">
        <v>103</v>
      </c>
      <c r="O1408" t="s">
        <v>35</v>
      </c>
      <c r="P1408">
        <v>25310.83</v>
      </c>
      <c r="Q1408">
        <v>25310.83</v>
      </c>
    </row>
    <row r="1409" spans="1:17" x14ac:dyDescent="0.3">
      <c r="A1409">
        <v>908</v>
      </c>
      <c r="B1409">
        <v>290</v>
      </c>
      <c r="C1409" t="s">
        <v>25</v>
      </c>
      <c r="D1409" t="s">
        <v>28</v>
      </c>
      <c r="E1409" t="s">
        <v>29</v>
      </c>
      <c r="F1409" t="s">
        <v>45</v>
      </c>
      <c r="G1409" t="s">
        <v>21</v>
      </c>
      <c r="H1409" t="s">
        <v>22</v>
      </c>
      <c r="I1409">
        <v>16.468101999999998</v>
      </c>
      <c r="J1409">
        <v>-4.1690319999999996</v>
      </c>
      <c r="K1409" t="s">
        <v>23</v>
      </c>
      <c r="L1409">
        <v>5108</v>
      </c>
      <c r="M1409">
        <v>5108</v>
      </c>
      <c r="N1409">
        <v>10216</v>
      </c>
      <c r="O1409" t="s">
        <v>150</v>
      </c>
      <c r="P1409">
        <v>41343.599999999999</v>
      </c>
      <c r="Q1409">
        <v>41343.599999999999</v>
      </c>
    </row>
    <row r="1410" spans="1:17" x14ac:dyDescent="0.3">
      <c r="A1410">
        <v>909</v>
      </c>
      <c r="B1410">
        <v>315</v>
      </c>
      <c r="C1410" t="s">
        <v>25</v>
      </c>
      <c r="D1410" t="s">
        <v>28</v>
      </c>
      <c r="E1410" t="s">
        <v>29</v>
      </c>
      <c r="F1410" t="s">
        <v>45</v>
      </c>
      <c r="G1410" t="s">
        <v>21</v>
      </c>
      <c r="H1410" t="s">
        <v>22</v>
      </c>
      <c r="I1410">
        <v>16.778371</v>
      </c>
      <c r="J1410">
        <v>-3.137934</v>
      </c>
      <c r="K1410" t="s">
        <v>23</v>
      </c>
      <c r="L1410">
        <v>700</v>
      </c>
      <c r="M1410">
        <v>800</v>
      </c>
      <c r="N1410">
        <v>1500</v>
      </c>
      <c r="O1410" t="s">
        <v>41</v>
      </c>
      <c r="P1410">
        <v>39786.370000000003</v>
      </c>
      <c r="Q1410">
        <v>39786.370000000003</v>
      </c>
    </row>
    <row r="1411" spans="1:17" x14ac:dyDescent="0.3">
      <c r="A1411">
        <v>910</v>
      </c>
      <c r="B1411">
        <v>792</v>
      </c>
      <c r="C1411" t="s">
        <v>25</v>
      </c>
      <c r="D1411" t="s">
        <v>28</v>
      </c>
      <c r="E1411" t="s">
        <v>29</v>
      </c>
      <c r="F1411" t="s">
        <v>45</v>
      </c>
      <c r="G1411" t="s">
        <v>21</v>
      </c>
      <c r="H1411" t="s">
        <v>22</v>
      </c>
      <c r="I1411">
        <v>16.777251</v>
      </c>
      <c r="J1411">
        <v>-3.0063499999999999</v>
      </c>
      <c r="K1411" t="s">
        <v>37</v>
      </c>
      <c r="L1411">
        <v>50</v>
      </c>
      <c r="M1411">
        <v>50</v>
      </c>
      <c r="N1411">
        <v>100</v>
      </c>
      <c r="O1411" t="s">
        <v>41</v>
      </c>
      <c r="P1411">
        <v>48252.37</v>
      </c>
      <c r="Q1411">
        <v>38601.9</v>
      </c>
    </row>
    <row r="1412" spans="1:17" x14ac:dyDescent="0.3">
      <c r="A1412">
        <v>911</v>
      </c>
      <c r="B1412">
        <v>161</v>
      </c>
      <c r="C1412" t="s">
        <v>17</v>
      </c>
      <c r="D1412" t="s">
        <v>18</v>
      </c>
      <c r="E1412" t="s">
        <v>196</v>
      </c>
      <c r="F1412" t="s">
        <v>27</v>
      </c>
      <c r="G1412" t="s">
        <v>21</v>
      </c>
      <c r="H1412" t="s">
        <v>22</v>
      </c>
      <c r="I1412">
        <v>16.777251</v>
      </c>
      <c r="J1412">
        <v>-3.0063499999999999</v>
      </c>
      <c r="K1412" t="s">
        <v>37</v>
      </c>
      <c r="L1412">
        <v>8500</v>
      </c>
      <c r="M1412">
        <v>8500</v>
      </c>
      <c r="N1412">
        <v>17000</v>
      </c>
      <c r="O1412" t="s">
        <v>196</v>
      </c>
      <c r="P1412">
        <v>44494.09</v>
      </c>
      <c r="Q1412">
        <v>44494.09</v>
      </c>
    </row>
    <row r="1413" spans="1:17" x14ac:dyDescent="0.3">
      <c r="A1413">
        <v>912</v>
      </c>
      <c r="B1413">
        <v>280</v>
      </c>
      <c r="C1413" t="s">
        <v>25</v>
      </c>
      <c r="D1413" t="s">
        <v>28</v>
      </c>
      <c r="E1413" t="s">
        <v>29</v>
      </c>
      <c r="F1413" t="s">
        <v>238</v>
      </c>
      <c r="G1413" t="s">
        <v>21</v>
      </c>
      <c r="H1413" t="s">
        <v>22</v>
      </c>
      <c r="I1413">
        <v>16.777251</v>
      </c>
      <c r="J1413">
        <v>-3.0063499999999999</v>
      </c>
      <c r="K1413" t="s">
        <v>23</v>
      </c>
      <c r="L1413">
        <v>5217</v>
      </c>
      <c r="M1413">
        <v>4000</v>
      </c>
      <c r="N1413">
        <v>9217</v>
      </c>
      <c r="O1413" t="s">
        <v>41</v>
      </c>
      <c r="P1413">
        <v>40214.65</v>
      </c>
      <c r="Q1413">
        <v>40214.65</v>
      </c>
    </row>
    <row r="1414" spans="1:17" x14ac:dyDescent="0.3">
      <c r="A1414">
        <v>913</v>
      </c>
      <c r="B1414">
        <v>280</v>
      </c>
      <c r="C1414" t="s">
        <v>25</v>
      </c>
      <c r="D1414" t="s">
        <v>28</v>
      </c>
      <c r="E1414" t="s">
        <v>29</v>
      </c>
      <c r="F1414" t="s">
        <v>238</v>
      </c>
      <c r="G1414" t="s">
        <v>21</v>
      </c>
      <c r="H1414" t="s">
        <v>22</v>
      </c>
      <c r="I1414">
        <v>16.777251</v>
      </c>
      <c r="J1414">
        <v>-3.0063499999999999</v>
      </c>
      <c r="K1414" t="s">
        <v>23</v>
      </c>
      <c r="L1414">
        <v>2000</v>
      </c>
      <c r="M1414">
        <v>3000</v>
      </c>
      <c r="N1414">
        <v>5000</v>
      </c>
      <c r="O1414" t="s">
        <v>41</v>
      </c>
      <c r="P1414">
        <v>40470.870000000003</v>
      </c>
      <c r="Q1414">
        <v>40470.870000000003</v>
      </c>
    </row>
    <row r="1415" spans="1:17" x14ac:dyDescent="0.3">
      <c r="A1415">
        <v>914</v>
      </c>
      <c r="B1415">
        <v>344</v>
      </c>
      <c r="C1415" t="s">
        <v>25</v>
      </c>
      <c r="D1415" t="s">
        <v>28</v>
      </c>
      <c r="E1415" t="s">
        <v>29</v>
      </c>
      <c r="F1415" t="s">
        <v>238</v>
      </c>
      <c r="G1415" t="s">
        <v>21</v>
      </c>
      <c r="H1415" t="s">
        <v>22</v>
      </c>
      <c r="I1415">
        <v>16.777251</v>
      </c>
      <c r="J1415">
        <v>-3.0063499999999999</v>
      </c>
      <c r="K1415" t="s">
        <v>23</v>
      </c>
      <c r="L1415">
        <v>1000</v>
      </c>
      <c r="M1415">
        <v>2824</v>
      </c>
      <c r="N1415">
        <v>3824</v>
      </c>
      <c r="O1415" t="s">
        <v>41</v>
      </c>
      <c r="P1415">
        <v>31359.56</v>
      </c>
      <c r="Q1415">
        <v>31359.56</v>
      </c>
    </row>
    <row r="1416" spans="1:17" x14ac:dyDescent="0.3">
      <c r="A1416">
        <v>915</v>
      </c>
      <c r="B1416">
        <v>280</v>
      </c>
      <c r="C1416" t="s">
        <v>25</v>
      </c>
      <c r="D1416" t="s">
        <v>28</v>
      </c>
      <c r="E1416" t="s">
        <v>29</v>
      </c>
      <c r="F1416" t="s">
        <v>238</v>
      </c>
      <c r="G1416" t="s">
        <v>21</v>
      </c>
      <c r="H1416" t="s">
        <v>22</v>
      </c>
      <c r="I1416">
        <v>16.777251</v>
      </c>
      <c r="J1416">
        <v>-3.0063499999999999</v>
      </c>
      <c r="K1416" t="s">
        <v>23</v>
      </c>
      <c r="L1416">
        <v>4000</v>
      </c>
      <c r="M1416">
        <v>5425</v>
      </c>
      <c r="N1416">
        <v>9425</v>
      </c>
      <c r="O1416" t="s">
        <v>41</v>
      </c>
      <c r="P1416">
        <v>40758.43</v>
      </c>
      <c r="Q1416">
        <v>40758.43</v>
      </c>
    </row>
    <row r="1417" spans="1:17" x14ac:dyDescent="0.3">
      <c r="A1417">
        <v>916</v>
      </c>
      <c r="B1417">
        <v>310</v>
      </c>
      <c r="C1417" t="s">
        <v>25</v>
      </c>
      <c r="D1417" t="s">
        <v>28</v>
      </c>
      <c r="E1417" t="s">
        <v>29</v>
      </c>
      <c r="F1417" t="s">
        <v>45</v>
      </c>
      <c r="G1417" t="s">
        <v>21</v>
      </c>
      <c r="H1417" t="s">
        <v>22</v>
      </c>
      <c r="I1417">
        <v>16.777251</v>
      </c>
      <c r="J1417">
        <v>-3.0063499999999999</v>
      </c>
      <c r="K1417" t="s">
        <v>23</v>
      </c>
      <c r="L1417">
        <v>350</v>
      </c>
      <c r="M1417">
        <v>450</v>
      </c>
      <c r="N1417">
        <v>800</v>
      </c>
      <c r="O1417" t="s">
        <v>41</v>
      </c>
      <c r="P1417">
        <v>38355.769999999997</v>
      </c>
      <c r="Q1417">
        <v>38355.769999999997</v>
      </c>
    </row>
    <row r="1418" spans="1:17" x14ac:dyDescent="0.3">
      <c r="A1418">
        <v>917</v>
      </c>
      <c r="B1418">
        <v>325</v>
      </c>
      <c r="C1418" t="s">
        <v>25</v>
      </c>
      <c r="D1418" t="s">
        <v>28</v>
      </c>
      <c r="E1418" t="s">
        <v>29</v>
      </c>
      <c r="F1418" t="s">
        <v>45</v>
      </c>
      <c r="G1418" t="s">
        <v>21</v>
      </c>
      <c r="H1418" t="s">
        <v>22</v>
      </c>
      <c r="I1418">
        <v>16.777251</v>
      </c>
      <c r="J1418">
        <v>-3.0063499999999999</v>
      </c>
      <c r="K1418" t="s">
        <v>23</v>
      </c>
      <c r="L1418">
        <v>1000</v>
      </c>
      <c r="M1418">
        <v>1300</v>
      </c>
      <c r="N1418">
        <v>2300</v>
      </c>
      <c r="O1418" t="s">
        <v>41</v>
      </c>
      <c r="P1418">
        <v>40855.89</v>
      </c>
      <c r="Q1418">
        <v>40855.89</v>
      </c>
    </row>
    <row r="1419" spans="1:17" x14ac:dyDescent="0.3">
      <c r="A1419">
        <v>918</v>
      </c>
      <c r="B1419">
        <v>268</v>
      </c>
      <c r="C1419" t="s">
        <v>25</v>
      </c>
      <c r="D1419" t="s">
        <v>97</v>
      </c>
      <c r="E1419" t="s">
        <v>196</v>
      </c>
      <c r="F1419" t="s">
        <v>20</v>
      </c>
      <c r="G1419" t="s">
        <v>21</v>
      </c>
      <c r="H1419" t="s">
        <v>22</v>
      </c>
      <c r="I1419">
        <v>16.777251</v>
      </c>
      <c r="J1419">
        <v>-3.0063499999999999</v>
      </c>
      <c r="K1419" t="s">
        <v>23</v>
      </c>
      <c r="L1419">
        <v>720</v>
      </c>
      <c r="M1419">
        <v>780</v>
      </c>
      <c r="N1419">
        <v>1500</v>
      </c>
      <c r="O1419" t="s">
        <v>24</v>
      </c>
      <c r="P1419">
        <v>46691.23</v>
      </c>
      <c r="Q1419">
        <v>46691.23</v>
      </c>
    </row>
    <row r="1420" spans="1:17" x14ac:dyDescent="0.3">
      <c r="A1420">
        <v>919</v>
      </c>
      <c r="B1420">
        <v>268</v>
      </c>
      <c r="C1420" t="s">
        <v>25</v>
      </c>
      <c r="D1420" t="s">
        <v>97</v>
      </c>
      <c r="E1420" t="s">
        <v>196</v>
      </c>
      <c r="F1420" t="s">
        <v>20</v>
      </c>
      <c r="G1420" t="s">
        <v>21</v>
      </c>
      <c r="H1420" t="s">
        <v>22</v>
      </c>
      <c r="I1420">
        <v>16.777251</v>
      </c>
      <c r="J1420">
        <v>-3.0063499999999999</v>
      </c>
      <c r="K1420" t="s">
        <v>23</v>
      </c>
      <c r="L1420">
        <v>720</v>
      </c>
      <c r="M1420">
        <v>780</v>
      </c>
      <c r="N1420">
        <v>1500</v>
      </c>
      <c r="O1420" t="s">
        <v>24</v>
      </c>
      <c r="P1420">
        <v>46691.23</v>
      </c>
      <c r="Q1420">
        <v>46691.23</v>
      </c>
    </row>
    <row r="1421" spans="1:17" x14ac:dyDescent="0.3">
      <c r="A1421">
        <v>920</v>
      </c>
      <c r="B1421">
        <v>27</v>
      </c>
      <c r="C1421" t="s">
        <v>48</v>
      </c>
      <c r="D1421" t="s">
        <v>97</v>
      </c>
      <c r="E1421" t="s">
        <v>196</v>
      </c>
      <c r="F1421" t="s">
        <v>20</v>
      </c>
      <c r="G1421" t="s">
        <v>21</v>
      </c>
      <c r="H1421" t="s">
        <v>22</v>
      </c>
      <c r="I1421">
        <v>16.777251</v>
      </c>
      <c r="J1421">
        <v>-3.0063499999999999</v>
      </c>
      <c r="K1421" t="s">
        <v>23</v>
      </c>
      <c r="L1421">
        <v>80</v>
      </c>
      <c r="M1421">
        <v>100</v>
      </c>
      <c r="N1421">
        <v>180</v>
      </c>
      <c r="O1421" t="s">
        <v>24</v>
      </c>
      <c r="P1421">
        <v>45305.120000000003</v>
      </c>
      <c r="Q1421">
        <v>45305.120000000003</v>
      </c>
    </row>
    <row r="1422" spans="1:17" x14ac:dyDescent="0.3">
      <c r="A1422">
        <v>921</v>
      </c>
      <c r="B1422">
        <v>93</v>
      </c>
      <c r="C1422" t="s">
        <v>17</v>
      </c>
      <c r="D1422" t="s">
        <v>33</v>
      </c>
      <c r="E1422" t="s">
        <v>29</v>
      </c>
      <c r="F1422" t="s">
        <v>45</v>
      </c>
      <c r="G1422" t="s">
        <v>21</v>
      </c>
      <c r="H1422" t="s">
        <v>22</v>
      </c>
      <c r="I1422">
        <v>16.777251</v>
      </c>
      <c r="J1422">
        <v>-3.0063499999999999</v>
      </c>
      <c r="K1422" t="s">
        <v>23</v>
      </c>
      <c r="L1422">
        <v>7108</v>
      </c>
      <c r="M1422">
        <v>6382</v>
      </c>
      <c r="N1422">
        <v>13490</v>
      </c>
      <c r="O1422" t="s">
        <v>32</v>
      </c>
      <c r="P1422">
        <v>47132.11</v>
      </c>
      <c r="Q1422">
        <v>47132.11</v>
      </c>
    </row>
    <row r="1423" spans="1:17" x14ac:dyDescent="0.3">
      <c r="A1423">
        <v>922</v>
      </c>
      <c r="B1423">
        <v>180</v>
      </c>
      <c r="C1423" t="s">
        <v>17</v>
      </c>
      <c r="D1423" t="s">
        <v>97</v>
      </c>
      <c r="E1423" t="s">
        <v>196</v>
      </c>
      <c r="F1423" t="s">
        <v>45</v>
      </c>
      <c r="G1423" t="s">
        <v>21</v>
      </c>
      <c r="H1423" t="s">
        <v>22</v>
      </c>
      <c r="I1423">
        <v>16.777251</v>
      </c>
      <c r="J1423">
        <v>-3.0063499999999999</v>
      </c>
      <c r="K1423" t="s">
        <v>23</v>
      </c>
      <c r="L1423">
        <v>720</v>
      </c>
      <c r="M1423">
        <v>780</v>
      </c>
      <c r="N1423">
        <v>1500</v>
      </c>
      <c r="O1423" t="s">
        <v>24</v>
      </c>
      <c r="P1423">
        <v>46266.94</v>
      </c>
      <c r="Q1423">
        <v>46266.94</v>
      </c>
    </row>
    <row r="1424" spans="1:17" x14ac:dyDescent="0.3">
      <c r="A1424">
        <v>923</v>
      </c>
      <c r="B1424">
        <v>218</v>
      </c>
      <c r="C1424" t="s">
        <v>25</v>
      </c>
      <c r="D1424" t="s">
        <v>28</v>
      </c>
      <c r="E1424" t="s">
        <v>29</v>
      </c>
      <c r="F1424" t="s">
        <v>45</v>
      </c>
      <c r="G1424" t="s">
        <v>21</v>
      </c>
      <c r="H1424" t="s">
        <v>22</v>
      </c>
      <c r="I1424">
        <v>16.777251</v>
      </c>
      <c r="J1424">
        <v>-3.0063499999999999</v>
      </c>
      <c r="K1424" t="s">
        <v>23</v>
      </c>
      <c r="L1424">
        <v>4825</v>
      </c>
      <c r="M1424">
        <v>5425</v>
      </c>
      <c r="N1424">
        <v>10250</v>
      </c>
      <c r="O1424" t="s">
        <v>41</v>
      </c>
      <c r="P1424">
        <v>41527.769999999997</v>
      </c>
      <c r="Q1424">
        <v>41527.769999999997</v>
      </c>
    </row>
    <row r="1425" spans="1:17" x14ac:dyDescent="0.3">
      <c r="A1425">
        <v>924</v>
      </c>
      <c r="B1425">
        <v>604</v>
      </c>
      <c r="C1425" t="s">
        <v>25</v>
      </c>
      <c r="D1425" t="s">
        <v>55</v>
      </c>
      <c r="E1425" t="s">
        <v>29</v>
      </c>
      <c r="F1425" t="s">
        <v>20</v>
      </c>
      <c r="G1425" t="s">
        <v>21</v>
      </c>
      <c r="H1425" t="s">
        <v>22</v>
      </c>
      <c r="I1425">
        <v>16.777251</v>
      </c>
      <c r="J1425">
        <v>-3.0063499999999999</v>
      </c>
      <c r="K1425" t="s">
        <v>23</v>
      </c>
      <c r="L1425">
        <v>7</v>
      </c>
      <c r="M1425">
        <v>3</v>
      </c>
      <c r="N1425">
        <v>10</v>
      </c>
      <c r="O1425" t="s">
        <v>41</v>
      </c>
      <c r="P1425">
        <v>34382.51</v>
      </c>
      <c r="Q1425">
        <v>27506.01</v>
      </c>
    </row>
    <row r="1426" spans="1:17" x14ac:dyDescent="0.3">
      <c r="A1426">
        <v>926</v>
      </c>
      <c r="B1426">
        <v>120</v>
      </c>
      <c r="C1426" t="s">
        <v>17</v>
      </c>
      <c r="D1426" t="s">
        <v>55</v>
      </c>
      <c r="E1426" t="s">
        <v>29</v>
      </c>
      <c r="F1426" t="s">
        <v>20</v>
      </c>
      <c r="G1426" t="s">
        <v>21</v>
      </c>
      <c r="H1426" t="s">
        <v>22</v>
      </c>
      <c r="I1426">
        <v>16.777251</v>
      </c>
      <c r="J1426">
        <v>-3.0063499999999999</v>
      </c>
      <c r="K1426" t="s">
        <v>23</v>
      </c>
      <c r="L1426">
        <v>20</v>
      </c>
      <c r="M1426">
        <v>5</v>
      </c>
      <c r="N1426">
        <v>25</v>
      </c>
      <c r="O1426" t="s">
        <v>41</v>
      </c>
      <c r="P1426">
        <v>8478.4599999999991</v>
      </c>
      <c r="Q1426">
        <v>8478.4599999999991</v>
      </c>
    </row>
    <row r="1427" spans="1:17" x14ac:dyDescent="0.3">
      <c r="A1427">
        <v>927</v>
      </c>
      <c r="B1427">
        <v>568</v>
      </c>
      <c r="C1427" t="s">
        <v>25</v>
      </c>
      <c r="D1427" t="s">
        <v>97</v>
      </c>
      <c r="E1427" t="s">
        <v>29</v>
      </c>
      <c r="F1427" t="s">
        <v>20</v>
      </c>
      <c r="G1427" t="s">
        <v>21</v>
      </c>
      <c r="H1427" t="s">
        <v>22</v>
      </c>
      <c r="I1427">
        <v>16.777251</v>
      </c>
      <c r="J1427">
        <v>-3.0063499999999999</v>
      </c>
      <c r="K1427" t="s">
        <v>23</v>
      </c>
      <c r="L1427">
        <v>50</v>
      </c>
      <c r="M1427">
        <v>50</v>
      </c>
      <c r="N1427">
        <v>100</v>
      </c>
      <c r="O1427" t="s">
        <v>41</v>
      </c>
      <c r="P1427">
        <v>17804.759999999998</v>
      </c>
      <c r="Q1427">
        <v>17804.759999999998</v>
      </c>
    </row>
    <row r="1428" spans="1:17" x14ac:dyDescent="0.3">
      <c r="A1428">
        <v>928</v>
      </c>
      <c r="B1428">
        <v>155</v>
      </c>
      <c r="C1428" t="s">
        <v>17</v>
      </c>
      <c r="D1428" t="s">
        <v>28</v>
      </c>
      <c r="E1428" t="s">
        <v>29</v>
      </c>
      <c r="F1428" t="s">
        <v>45</v>
      </c>
      <c r="G1428" t="s">
        <v>21</v>
      </c>
      <c r="H1428" t="s">
        <v>22</v>
      </c>
      <c r="I1428">
        <v>16.777251</v>
      </c>
      <c r="J1428">
        <v>-3.0063499999999999</v>
      </c>
      <c r="K1428" t="s">
        <v>23</v>
      </c>
      <c r="L1428">
        <v>340</v>
      </c>
      <c r="M1428">
        <v>380</v>
      </c>
      <c r="N1428">
        <v>720</v>
      </c>
      <c r="O1428" t="s">
        <v>41</v>
      </c>
      <c r="P1428">
        <v>28542.62</v>
      </c>
      <c r="Q1428">
        <v>28542.62</v>
      </c>
    </row>
    <row r="1429" spans="1:17" x14ac:dyDescent="0.3">
      <c r="A1429">
        <v>929</v>
      </c>
      <c r="D1429" t="s">
        <v>28</v>
      </c>
      <c r="E1429" t="s">
        <v>29</v>
      </c>
      <c r="F1429" t="s">
        <v>30</v>
      </c>
      <c r="G1429" t="s">
        <v>21</v>
      </c>
      <c r="H1429" t="s">
        <v>42</v>
      </c>
      <c r="I1429">
        <v>15.917094000000001</v>
      </c>
      <c r="J1429">
        <v>2.4006569999999998</v>
      </c>
      <c r="K1429" t="s">
        <v>23</v>
      </c>
      <c r="L1429">
        <v>950</v>
      </c>
      <c r="M1429">
        <v>1050</v>
      </c>
      <c r="N1429">
        <v>2000</v>
      </c>
      <c r="O1429" t="s">
        <v>41</v>
      </c>
      <c r="P1429">
        <v>33646.03</v>
      </c>
      <c r="Q1429">
        <v>26916.83</v>
      </c>
    </row>
    <row r="1430" spans="1:17" x14ac:dyDescent="0.3">
      <c r="A1430">
        <v>930</v>
      </c>
      <c r="D1430" t="s">
        <v>28</v>
      </c>
      <c r="E1430" t="s">
        <v>29</v>
      </c>
      <c r="F1430" t="s">
        <v>30</v>
      </c>
      <c r="G1430" t="s">
        <v>21</v>
      </c>
      <c r="H1430" t="s">
        <v>42</v>
      </c>
      <c r="I1430">
        <v>15.917094000000001</v>
      </c>
      <c r="J1430">
        <v>2.4006569999999998</v>
      </c>
      <c r="K1430" t="s">
        <v>23</v>
      </c>
      <c r="L1430">
        <v>10000</v>
      </c>
      <c r="M1430">
        <v>10100</v>
      </c>
      <c r="N1430">
        <v>20100</v>
      </c>
      <c r="O1430" t="s">
        <v>41</v>
      </c>
      <c r="P1430">
        <v>33646.03</v>
      </c>
      <c r="Q1430">
        <v>26916.83</v>
      </c>
    </row>
    <row r="1431" spans="1:17" x14ac:dyDescent="0.3">
      <c r="A1431">
        <v>931</v>
      </c>
      <c r="D1431" t="s">
        <v>28</v>
      </c>
      <c r="E1431" t="s">
        <v>29</v>
      </c>
      <c r="F1431" t="s">
        <v>30</v>
      </c>
      <c r="G1431" t="s">
        <v>21</v>
      </c>
      <c r="H1431" t="s">
        <v>42</v>
      </c>
      <c r="I1431">
        <v>15.917094000000001</v>
      </c>
      <c r="J1431">
        <v>2.4006569999999998</v>
      </c>
      <c r="K1431" t="s">
        <v>23</v>
      </c>
      <c r="L1431">
        <v>1000</v>
      </c>
      <c r="M1431">
        <v>1020</v>
      </c>
      <c r="N1431">
        <v>2020</v>
      </c>
      <c r="O1431" t="s">
        <v>41</v>
      </c>
      <c r="P1431">
        <v>33646.03</v>
      </c>
      <c r="Q1431">
        <v>26916.83</v>
      </c>
    </row>
    <row r="1432" spans="1:17" x14ac:dyDescent="0.3">
      <c r="A1432">
        <v>932</v>
      </c>
      <c r="D1432" t="s">
        <v>28</v>
      </c>
      <c r="E1432" t="s">
        <v>29</v>
      </c>
      <c r="F1432" t="s">
        <v>30</v>
      </c>
      <c r="G1432" t="s">
        <v>21</v>
      </c>
      <c r="H1432" t="s">
        <v>42</v>
      </c>
      <c r="I1432">
        <v>15.917094000000001</v>
      </c>
      <c r="J1432">
        <v>2.4006569999999998</v>
      </c>
      <c r="K1432" t="s">
        <v>23</v>
      </c>
      <c r="L1432">
        <v>1200</v>
      </c>
      <c r="M1432">
        <v>1800</v>
      </c>
      <c r="N1432">
        <v>3000</v>
      </c>
      <c r="O1432" t="s">
        <v>41</v>
      </c>
      <c r="P1432">
        <v>41039.61</v>
      </c>
      <c r="Q1432">
        <v>32831.69</v>
      </c>
    </row>
    <row r="1433" spans="1:17" x14ac:dyDescent="0.3">
      <c r="A1433">
        <v>933</v>
      </c>
      <c r="B1433">
        <v>455</v>
      </c>
      <c r="C1433" t="s">
        <v>25</v>
      </c>
      <c r="D1433" t="s">
        <v>28</v>
      </c>
      <c r="E1433" t="s">
        <v>29</v>
      </c>
      <c r="F1433" t="s">
        <v>30</v>
      </c>
      <c r="G1433" t="s">
        <v>21</v>
      </c>
      <c r="H1433" t="s">
        <v>257</v>
      </c>
      <c r="I1433">
        <v>14.4437</v>
      </c>
      <c r="J1433">
        <v>-4.0122</v>
      </c>
      <c r="K1433" t="s">
        <v>23</v>
      </c>
      <c r="L1433">
        <v>85</v>
      </c>
      <c r="M1433">
        <v>15</v>
      </c>
      <c r="N1433">
        <v>100</v>
      </c>
      <c r="O1433" t="s">
        <v>31</v>
      </c>
      <c r="P1433">
        <v>40075.58</v>
      </c>
      <c r="Q1433">
        <v>40075.58</v>
      </c>
    </row>
    <row r="1434" spans="1:17" x14ac:dyDescent="0.3">
      <c r="A1434">
        <v>934</v>
      </c>
      <c r="B1434">
        <v>476</v>
      </c>
      <c r="C1434" t="s">
        <v>25</v>
      </c>
      <c r="D1434" t="s">
        <v>28</v>
      </c>
      <c r="E1434" t="s">
        <v>29</v>
      </c>
      <c r="F1434" t="s">
        <v>30</v>
      </c>
      <c r="G1434" t="s">
        <v>21</v>
      </c>
      <c r="H1434" t="s">
        <v>257</v>
      </c>
      <c r="I1434">
        <v>14.4437</v>
      </c>
      <c r="J1434">
        <v>-4.0122</v>
      </c>
      <c r="K1434" t="s">
        <v>23</v>
      </c>
      <c r="L1434">
        <v>8120</v>
      </c>
      <c r="M1434">
        <v>8720</v>
      </c>
      <c r="N1434">
        <v>16840</v>
      </c>
      <c r="O1434" t="s">
        <v>24</v>
      </c>
      <c r="P1434">
        <v>45218.28</v>
      </c>
      <c r="Q1434">
        <v>45218.28</v>
      </c>
    </row>
    <row r="1435" spans="1:17" x14ac:dyDescent="0.3">
      <c r="A1435">
        <v>935</v>
      </c>
      <c r="B1435">
        <v>565</v>
      </c>
      <c r="C1435" t="s">
        <v>25</v>
      </c>
      <c r="D1435" t="s">
        <v>28</v>
      </c>
      <c r="E1435" t="s">
        <v>34</v>
      </c>
      <c r="F1435" t="s">
        <v>30</v>
      </c>
      <c r="G1435" t="s">
        <v>21</v>
      </c>
      <c r="H1435" t="s">
        <v>257</v>
      </c>
      <c r="I1435">
        <v>14.317017</v>
      </c>
      <c r="J1435">
        <v>-4.063904</v>
      </c>
      <c r="K1435" t="s">
        <v>23</v>
      </c>
      <c r="L1435">
        <v>1100</v>
      </c>
      <c r="M1435">
        <v>70</v>
      </c>
      <c r="N1435">
        <v>1170</v>
      </c>
      <c r="O1435" t="s">
        <v>31</v>
      </c>
      <c r="P1435">
        <v>36756.29</v>
      </c>
      <c r="Q1435">
        <v>36756.29</v>
      </c>
    </row>
    <row r="1436" spans="1:17" x14ac:dyDescent="0.3">
      <c r="A1436">
        <v>936</v>
      </c>
      <c r="B1436">
        <v>448</v>
      </c>
      <c r="C1436" t="s">
        <v>25</v>
      </c>
      <c r="D1436" t="s">
        <v>28</v>
      </c>
      <c r="E1436" t="s">
        <v>29</v>
      </c>
      <c r="F1436" t="s">
        <v>30</v>
      </c>
      <c r="G1436" t="s">
        <v>21</v>
      </c>
      <c r="H1436" t="s">
        <v>257</v>
      </c>
      <c r="I1436">
        <v>14.500299999999999</v>
      </c>
      <c r="J1436">
        <v>-3.16222</v>
      </c>
      <c r="K1436" t="s">
        <v>23</v>
      </c>
      <c r="L1436">
        <v>374</v>
      </c>
      <c r="M1436">
        <v>437</v>
      </c>
      <c r="N1436">
        <v>811</v>
      </c>
      <c r="O1436" t="s">
        <v>32</v>
      </c>
      <c r="P1436">
        <v>48791.03</v>
      </c>
      <c r="Q1436">
        <v>48791.03</v>
      </c>
    </row>
    <row r="1437" spans="1:17" x14ac:dyDescent="0.3">
      <c r="A1437">
        <v>937</v>
      </c>
      <c r="B1437">
        <v>133</v>
      </c>
      <c r="C1437" t="s">
        <v>17</v>
      </c>
      <c r="D1437" t="s">
        <v>33</v>
      </c>
      <c r="E1437" t="s">
        <v>34</v>
      </c>
      <c r="F1437" t="s">
        <v>30</v>
      </c>
      <c r="G1437" t="s">
        <v>21</v>
      </c>
      <c r="H1437" t="s">
        <v>257</v>
      </c>
      <c r="I1437">
        <v>14.952500000000001</v>
      </c>
      <c r="J1437">
        <v>-3.9270999999999998</v>
      </c>
      <c r="K1437" t="s">
        <v>23</v>
      </c>
      <c r="L1437">
        <v>200</v>
      </c>
      <c r="M1437">
        <v>104</v>
      </c>
      <c r="N1437">
        <v>304</v>
      </c>
      <c r="O1437" t="s">
        <v>31</v>
      </c>
      <c r="P1437">
        <v>32105.040000000001</v>
      </c>
      <c r="Q1437">
        <v>32105.040000000001</v>
      </c>
    </row>
    <row r="1438" spans="1:17" x14ac:dyDescent="0.3">
      <c r="A1438">
        <v>938</v>
      </c>
      <c r="B1438">
        <v>345</v>
      </c>
      <c r="C1438" t="s">
        <v>25</v>
      </c>
      <c r="D1438" t="s">
        <v>28</v>
      </c>
      <c r="E1438" t="s">
        <v>29</v>
      </c>
      <c r="F1438" t="s">
        <v>30</v>
      </c>
      <c r="G1438" t="s">
        <v>21</v>
      </c>
      <c r="H1438" t="s">
        <v>257</v>
      </c>
      <c r="I1438">
        <v>14.952500000000001</v>
      </c>
      <c r="J1438">
        <v>-3.9270999999999998</v>
      </c>
      <c r="K1438" t="s">
        <v>23</v>
      </c>
      <c r="L1438">
        <v>325</v>
      </c>
      <c r="M1438">
        <v>373</v>
      </c>
      <c r="N1438">
        <v>698</v>
      </c>
      <c r="O1438" t="s">
        <v>32</v>
      </c>
      <c r="P1438">
        <v>42240.38</v>
      </c>
      <c r="Q1438">
        <v>42240.38</v>
      </c>
    </row>
    <row r="1439" spans="1:17" x14ac:dyDescent="0.3">
      <c r="A1439">
        <v>939</v>
      </c>
      <c r="B1439">
        <v>332</v>
      </c>
      <c r="C1439" t="s">
        <v>25</v>
      </c>
      <c r="D1439" t="s">
        <v>28</v>
      </c>
      <c r="E1439" t="s">
        <v>29</v>
      </c>
      <c r="F1439" t="s">
        <v>30</v>
      </c>
      <c r="G1439" t="s">
        <v>21</v>
      </c>
      <c r="H1439" t="s">
        <v>257</v>
      </c>
      <c r="I1439">
        <v>14.137040000000001</v>
      </c>
      <c r="J1439">
        <v>-2.5866899999999999</v>
      </c>
      <c r="K1439" t="s">
        <v>23</v>
      </c>
      <c r="L1439">
        <v>415</v>
      </c>
      <c r="M1439">
        <v>359</v>
      </c>
      <c r="N1439">
        <v>774</v>
      </c>
      <c r="O1439" t="s">
        <v>32</v>
      </c>
      <c r="P1439">
        <v>40709.410000000003</v>
      </c>
      <c r="Q1439">
        <v>40709.410000000003</v>
      </c>
    </row>
    <row r="1440" spans="1:17" x14ac:dyDescent="0.3">
      <c r="A1440">
        <v>940</v>
      </c>
      <c r="B1440">
        <v>327</v>
      </c>
      <c r="C1440" t="s">
        <v>25</v>
      </c>
      <c r="D1440" t="s">
        <v>28</v>
      </c>
      <c r="E1440" t="s">
        <v>29</v>
      </c>
      <c r="F1440" t="s">
        <v>30</v>
      </c>
      <c r="G1440" t="s">
        <v>21</v>
      </c>
      <c r="H1440" t="s">
        <v>257</v>
      </c>
      <c r="I1440">
        <v>14.0754</v>
      </c>
      <c r="J1440">
        <v>-3.2332000000000001</v>
      </c>
      <c r="K1440" t="s">
        <v>23</v>
      </c>
      <c r="L1440">
        <v>255</v>
      </c>
      <c r="M1440">
        <v>279</v>
      </c>
      <c r="N1440">
        <v>534</v>
      </c>
      <c r="O1440" t="s">
        <v>32</v>
      </c>
      <c r="P1440">
        <v>41737.71</v>
      </c>
      <c r="Q1440">
        <v>41737.71</v>
      </c>
    </row>
    <row r="1441" spans="1:17" x14ac:dyDescent="0.3">
      <c r="A1441">
        <v>941</v>
      </c>
      <c r="B1441">
        <v>1061</v>
      </c>
      <c r="C1441" t="s">
        <v>25</v>
      </c>
      <c r="D1441" t="s">
        <v>28</v>
      </c>
      <c r="E1441" t="s">
        <v>29</v>
      </c>
      <c r="F1441" t="s">
        <v>30</v>
      </c>
      <c r="G1441" t="s">
        <v>21</v>
      </c>
      <c r="H1441" t="s">
        <v>257</v>
      </c>
      <c r="I1441">
        <v>14.010300000000001</v>
      </c>
      <c r="J1441">
        <v>-4.1352000000000002</v>
      </c>
      <c r="K1441" t="s">
        <v>23</v>
      </c>
      <c r="L1441">
        <v>13</v>
      </c>
      <c r="M1441">
        <v>2</v>
      </c>
      <c r="N1441">
        <v>15</v>
      </c>
      <c r="O1441" t="s">
        <v>40</v>
      </c>
      <c r="P1441">
        <v>49186.36</v>
      </c>
      <c r="Q1441">
        <v>49186.36</v>
      </c>
    </row>
    <row r="1442" spans="1:17" x14ac:dyDescent="0.3">
      <c r="A1442">
        <v>942</v>
      </c>
      <c r="B1442">
        <v>637</v>
      </c>
      <c r="C1442" t="s">
        <v>25</v>
      </c>
      <c r="D1442" t="s">
        <v>28</v>
      </c>
      <c r="E1442" t="s">
        <v>29</v>
      </c>
      <c r="F1442" t="s">
        <v>30</v>
      </c>
      <c r="G1442" t="s">
        <v>21</v>
      </c>
      <c r="H1442" t="s">
        <v>257</v>
      </c>
      <c r="I1442">
        <v>14.515877</v>
      </c>
      <c r="J1442">
        <v>-4.0975780000000004</v>
      </c>
      <c r="K1442" t="s">
        <v>23</v>
      </c>
      <c r="L1442">
        <v>17</v>
      </c>
      <c r="M1442">
        <v>10</v>
      </c>
      <c r="N1442">
        <v>27</v>
      </c>
      <c r="O1442" t="s">
        <v>31</v>
      </c>
      <c r="P1442">
        <v>46033.38</v>
      </c>
      <c r="Q1442">
        <v>46033.38</v>
      </c>
    </row>
    <row r="1443" spans="1:17" x14ac:dyDescent="0.3">
      <c r="A1443">
        <v>943</v>
      </c>
      <c r="B1443">
        <v>310</v>
      </c>
      <c r="C1443" t="s">
        <v>25</v>
      </c>
      <c r="D1443" t="s">
        <v>28</v>
      </c>
      <c r="E1443" t="s">
        <v>29</v>
      </c>
      <c r="F1443" t="s">
        <v>30</v>
      </c>
      <c r="G1443" t="s">
        <v>21</v>
      </c>
      <c r="H1443" t="s">
        <v>257</v>
      </c>
      <c r="I1443">
        <v>14.515877</v>
      </c>
      <c r="J1443">
        <v>-4.0975780000000004</v>
      </c>
      <c r="K1443" t="s">
        <v>23</v>
      </c>
      <c r="L1443">
        <v>722</v>
      </c>
      <c r="M1443">
        <v>768</v>
      </c>
      <c r="N1443">
        <v>1490</v>
      </c>
      <c r="O1443" t="s">
        <v>32</v>
      </c>
      <c r="P1443">
        <v>44446.85</v>
      </c>
      <c r="Q1443">
        <v>44446.85</v>
      </c>
    </row>
    <row r="1444" spans="1:17" x14ac:dyDescent="0.3">
      <c r="A1444">
        <v>944</v>
      </c>
      <c r="B1444">
        <v>961</v>
      </c>
      <c r="C1444" t="s">
        <v>25</v>
      </c>
      <c r="D1444" t="s">
        <v>28</v>
      </c>
      <c r="E1444" t="s">
        <v>29</v>
      </c>
      <c r="F1444" t="s">
        <v>30</v>
      </c>
      <c r="G1444" t="s">
        <v>21</v>
      </c>
      <c r="H1444" t="s">
        <v>257</v>
      </c>
      <c r="I1444">
        <v>15.286372999999999</v>
      </c>
      <c r="J1444">
        <v>-1.703668</v>
      </c>
      <c r="K1444" t="s">
        <v>23</v>
      </c>
      <c r="L1444">
        <v>21</v>
      </c>
      <c r="O1444" t="s">
        <v>40</v>
      </c>
      <c r="P1444">
        <v>40589.15</v>
      </c>
      <c r="Q1444">
        <v>40589.15</v>
      </c>
    </row>
    <row r="1445" spans="1:17" x14ac:dyDescent="0.3">
      <c r="A1445">
        <v>945</v>
      </c>
      <c r="B1445">
        <v>434</v>
      </c>
      <c r="C1445" t="s">
        <v>25</v>
      </c>
      <c r="D1445" t="s">
        <v>28</v>
      </c>
      <c r="E1445" t="s">
        <v>29</v>
      </c>
      <c r="F1445" t="s">
        <v>30</v>
      </c>
      <c r="G1445" t="s">
        <v>21</v>
      </c>
      <c r="H1445" t="s">
        <v>257</v>
      </c>
      <c r="I1445">
        <v>15.00154</v>
      </c>
      <c r="J1445">
        <v>-2.57172</v>
      </c>
      <c r="K1445" t="s">
        <v>23</v>
      </c>
      <c r="L1445">
        <v>28</v>
      </c>
      <c r="M1445">
        <v>2</v>
      </c>
      <c r="N1445">
        <v>30</v>
      </c>
      <c r="O1445" t="s">
        <v>40</v>
      </c>
      <c r="P1445">
        <v>46784.67</v>
      </c>
      <c r="Q1445">
        <v>46784.67</v>
      </c>
    </row>
    <row r="1446" spans="1:17" x14ac:dyDescent="0.3">
      <c r="A1446">
        <v>946</v>
      </c>
      <c r="B1446">
        <v>232</v>
      </c>
      <c r="C1446" t="s">
        <v>25</v>
      </c>
      <c r="D1446" t="s">
        <v>18</v>
      </c>
      <c r="E1446" t="s">
        <v>29</v>
      </c>
      <c r="F1446" t="s">
        <v>20</v>
      </c>
      <c r="G1446" t="s">
        <v>21</v>
      </c>
      <c r="H1446" t="s">
        <v>257</v>
      </c>
      <c r="I1446">
        <v>14.304500000000001</v>
      </c>
      <c r="J1446">
        <v>-4.0545</v>
      </c>
      <c r="K1446" t="s">
        <v>23</v>
      </c>
      <c r="M1446">
        <v>53</v>
      </c>
      <c r="O1446" t="s">
        <v>26</v>
      </c>
      <c r="P1446">
        <v>46572.62</v>
      </c>
      <c r="Q1446">
        <v>46572.62</v>
      </c>
    </row>
    <row r="1447" spans="1:17" x14ac:dyDescent="0.3">
      <c r="A1447">
        <v>947</v>
      </c>
      <c r="B1447">
        <v>131</v>
      </c>
      <c r="C1447" t="s">
        <v>17</v>
      </c>
      <c r="D1447" t="s">
        <v>28</v>
      </c>
      <c r="E1447" t="s">
        <v>29</v>
      </c>
      <c r="F1447" t="s">
        <v>30</v>
      </c>
      <c r="G1447" t="s">
        <v>21</v>
      </c>
      <c r="H1447" t="s">
        <v>257</v>
      </c>
      <c r="I1447">
        <v>14.13</v>
      </c>
      <c r="J1447">
        <v>-4.2300000000000004</v>
      </c>
      <c r="K1447" t="s">
        <v>23</v>
      </c>
      <c r="L1447">
        <v>120</v>
      </c>
      <c r="O1447" t="s">
        <v>40</v>
      </c>
      <c r="P1447">
        <v>22272.25</v>
      </c>
      <c r="Q1447">
        <v>22272.25</v>
      </c>
    </row>
    <row r="1448" spans="1:17" x14ac:dyDescent="0.3">
      <c r="A1448">
        <v>948</v>
      </c>
      <c r="B1448">
        <v>213</v>
      </c>
      <c r="C1448" t="s">
        <v>25</v>
      </c>
      <c r="D1448" t="s">
        <v>28</v>
      </c>
      <c r="E1448" t="s">
        <v>29</v>
      </c>
      <c r="F1448" t="s">
        <v>30</v>
      </c>
      <c r="G1448" t="s">
        <v>21</v>
      </c>
      <c r="H1448" t="s">
        <v>257</v>
      </c>
      <c r="I1448">
        <v>13.51</v>
      </c>
      <c r="J1448">
        <v>-4.18</v>
      </c>
      <c r="K1448" t="s">
        <v>23</v>
      </c>
      <c r="L1448">
        <v>299</v>
      </c>
      <c r="M1448">
        <v>593</v>
      </c>
      <c r="N1448">
        <v>892</v>
      </c>
      <c r="O1448" t="s">
        <v>32</v>
      </c>
      <c r="P1448">
        <v>45409.15</v>
      </c>
      <c r="Q1448">
        <v>45409.15</v>
      </c>
    </row>
    <row r="1449" spans="1:17" x14ac:dyDescent="0.3">
      <c r="A1449">
        <v>949</v>
      </c>
      <c r="B1449">
        <v>232</v>
      </c>
      <c r="C1449" t="s">
        <v>25</v>
      </c>
      <c r="D1449" t="s">
        <v>28</v>
      </c>
      <c r="E1449" t="s">
        <v>29</v>
      </c>
      <c r="F1449" t="s">
        <v>30</v>
      </c>
      <c r="G1449" t="s">
        <v>21</v>
      </c>
      <c r="H1449" t="s">
        <v>257</v>
      </c>
      <c r="I1449">
        <v>14.54</v>
      </c>
      <c r="J1449">
        <v>-4.9000000000000004</v>
      </c>
      <c r="K1449" t="s">
        <v>23</v>
      </c>
      <c r="L1449">
        <v>1062</v>
      </c>
      <c r="M1449">
        <v>781</v>
      </c>
      <c r="N1449">
        <v>1843</v>
      </c>
      <c r="O1449" t="s">
        <v>24</v>
      </c>
      <c r="P1449">
        <v>40623.69</v>
      </c>
      <c r="Q1449">
        <v>40623.69</v>
      </c>
    </row>
    <row r="1450" spans="1:17" x14ac:dyDescent="0.3">
      <c r="A1450">
        <v>950</v>
      </c>
      <c r="B1450">
        <v>289</v>
      </c>
      <c r="C1450" t="s">
        <v>25</v>
      </c>
      <c r="D1450" t="s">
        <v>28</v>
      </c>
      <c r="E1450" t="s">
        <v>29</v>
      </c>
      <c r="F1450" t="s">
        <v>30</v>
      </c>
      <c r="G1450" t="s">
        <v>21</v>
      </c>
      <c r="H1450" t="s">
        <v>257</v>
      </c>
      <c r="I1450">
        <v>14.048999999999999</v>
      </c>
      <c r="J1450">
        <v>-4.0179999999999998</v>
      </c>
      <c r="K1450" t="s">
        <v>23</v>
      </c>
      <c r="L1450">
        <v>441</v>
      </c>
      <c r="M1450">
        <v>280</v>
      </c>
      <c r="N1450">
        <v>721</v>
      </c>
      <c r="O1450" t="s">
        <v>32</v>
      </c>
      <c r="P1450">
        <v>35423.94</v>
      </c>
      <c r="Q1450">
        <v>35423.94</v>
      </c>
    </row>
    <row r="1451" spans="1:17" x14ac:dyDescent="0.3">
      <c r="A1451">
        <v>951</v>
      </c>
      <c r="B1451">
        <v>691</v>
      </c>
      <c r="C1451" t="s">
        <v>25</v>
      </c>
      <c r="D1451" t="s">
        <v>28</v>
      </c>
      <c r="E1451" t="s">
        <v>29</v>
      </c>
      <c r="F1451" t="s">
        <v>238</v>
      </c>
      <c r="G1451" t="s">
        <v>21</v>
      </c>
      <c r="H1451" t="s">
        <v>257</v>
      </c>
      <c r="I1451">
        <v>13.543549000000001</v>
      </c>
      <c r="J1451">
        <v>-4.33446</v>
      </c>
      <c r="K1451" t="s">
        <v>23</v>
      </c>
      <c r="L1451">
        <v>48</v>
      </c>
      <c r="M1451">
        <v>52</v>
      </c>
      <c r="N1451">
        <v>100</v>
      </c>
      <c r="O1451" t="s">
        <v>24</v>
      </c>
      <c r="P1451">
        <v>47345.04</v>
      </c>
      <c r="Q1451">
        <v>47345.04</v>
      </c>
    </row>
    <row r="1452" spans="1:17" x14ac:dyDescent="0.3">
      <c r="A1452">
        <v>952</v>
      </c>
      <c r="B1452">
        <v>474</v>
      </c>
      <c r="C1452" t="s">
        <v>25</v>
      </c>
      <c r="D1452" t="s">
        <v>28</v>
      </c>
      <c r="E1452" t="s">
        <v>29</v>
      </c>
      <c r="F1452" t="s">
        <v>30</v>
      </c>
      <c r="G1452" t="s">
        <v>21</v>
      </c>
      <c r="H1452" t="s">
        <v>257</v>
      </c>
      <c r="I1452">
        <v>14.13</v>
      </c>
      <c r="J1452">
        <v>-4.2300000000000004</v>
      </c>
      <c r="K1452" t="s">
        <v>23</v>
      </c>
      <c r="L1452">
        <v>27</v>
      </c>
      <c r="M1452">
        <v>5</v>
      </c>
      <c r="N1452">
        <v>32</v>
      </c>
      <c r="O1452" t="s">
        <v>31</v>
      </c>
      <c r="P1452">
        <v>46785</v>
      </c>
      <c r="Q1452">
        <v>46785</v>
      </c>
    </row>
    <row r="1453" spans="1:17" x14ac:dyDescent="0.3">
      <c r="A1453">
        <v>953</v>
      </c>
      <c r="B1453">
        <v>466</v>
      </c>
      <c r="C1453" t="s">
        <v>25</v>
      </c>
      <c r="D1453" t="s">
        <v>28</v>
      </c>
      <c r="E1453" t="s">
        <v>29</v>
      </c>
      <c r="F1453" t="s">
        <v>30</v>
      </c>
      <c r="G1453" t="s">
        <v>21</v>
      </c>
      <c r="H1453" t="s">
        <v>257</v>
      </c>
      <c r="I1453">
        <v>14.13</v>
      </c>
      <c r="J1453">
        <v>-4.2300000000000004</v>
      </c>
      <c r="K1453" t="s">
        <v>23</v>
      </c>
      <c r="L1453">
        <v>319</v>
      </c>
      <c r="M1453">
        <v>294</v>
      </c>
      <c r="N1453">
        <v>613</v>
      </c>
      <c r="O1453" t="s">
        <v>32</v>
      </c>
      <c r="P1453">
        <v>47014.400000000001</v>
      </c>
      <c r="Q1453">
        <v>47014.400000000001</v>
      </c>
    </row>
    <row r="1454" spans="1:17" x14ac:dyDescent="0.3">
      <c r="A1454">
        <v>954</v>
      </c>
      <c r="B1454">
        <v>454</v>
      </c>
      <c r="C1454" t="s">
        <v>25</v>
      </c>
      <c r="D1454" t="s">
        <v>28</v>
      </c>
      <c r="E1454" t="s">
        <v>29</v>
      </c>
      <c r="F1454" t="s">
        <v>30</v>
      </c>
      <c r="G1454" t="s">
        <v>21</v>
      </c>
      <c r="H1454" t="s">
        <v>257</v>
      </c>
      <c r="I1454">
        <v>13.51</v>
      </c>
      <c r="J1454">
        <v>-4.18</v>
      </c>
      <c r="K1454" t="s">
        <v>23</v>
      </c>
      <c r="L1454">
        <v>1123</v>
      </c>
      <c r="M1454">
        <v>2517</v>
      </c>
      <c r="N1454">
        <v>3640</v>
      </c>
      <c r="O1454" t="s">
        <v>24</v>
      </c>
      <c r="P1454">
        <v>46159.76</v>
      </c>
      <c r="Q1454">
        <v>46159.76</v>
      </c>
    </row>
    <row r="1455" spans="1:17" x14ac:dyDescent="0.3">
      <c r="A1455">
        <v>955</v>
      </c>
      <c r="B1455">
        <v>475</v>
      </c>
      <c r="C1455" t="s">
        <v>25</v>
      </c>
      <c r="D1455" t="s">
        <v>28</v>
      </c>
      <c r="E1455" t="s">
        <v>29</v>
      </c>
      <c r="F1455" t="s">
        <v>30</v>
      </c>
      <c r="G1455" t="s">
        <v>21</v>
      </c>
      <c r="H1455" t="s">
        <v>257</v>
      </c>
      <c r="I1455">
        <v>14.3927</v>
      </c>
      <c r="J1455">
        <v>-6.0023999999999997</v>
      </c>
      <c r="K1455" t="s">
        <v>23</v>
      </c>
      <c r="L1455">
        <v>410</v>
      </c>
      <c r="M1455">
        <v>377</v>
      </c>
      <c r="N1455">
        <v>787</v>
      </c>
      <c r="O1455" t="s">
        <v>32</v>
      </c>
      <c r="P1455">
        <v>46508.47</v>
      </c>
      <c r="Q1455">
        <v>46508.47</v>
      </c>
    </row>
    <row r="1456" spans="1:17" x14ac:dyDescent="0.3">
      <c r="A1456">
        <v>956</v>
      </c>
      <c r="B1456">
        <v>475</v>
      </c>
      <c r="C1456" t="s">
        <v>25</v>
      </c>
      <c r="D1456" t="s">
        <v>28</v>
      </c>
      <c r="E1456" t="s">
        <v>29</v>
      </c>
      <c r="F1456" t="s">
        <v>30</v>
      </c>
      <c r="G1456" t="s">
        <v>21</v>
      </c>
      <c r="H1456" t="s">
        <v>257</v>
      </c>
      <c r="I1456">
        <v>14.5464</v>
      </c>
      <c r="J1456">
        <v>-4.9062999999999999</v>
      </c>
      <c r="K1456" t="s">
        <v>23</v>
      </c>
      <c r="L1456">
        <v>0</v>
      </c>
      <c r="M1456">
        <v>0</v>
      </c>
      <c r="N1456">
        <v>0</v>
      </c>
      <c r="O1456" t="s">
        <v>24</v>
      </c>
      <c r="P1456">
        <v>45833.87</v>
      </c>
      <c r="Q1456">
        <v>45833.87</v>
      </c>
    </row>
    <row r="1457" spans="1:17" x14ac:dyDescent="0.3">
      <c r="A1457">
        <v>957</v>
      </c>
      <c r="B1457">
        <v>306</v>
      </c>
      <c r="C1457" t="s">
        <v>25</v>
      </c>
      <c r="D1457" t="s">
        <v>28</v>
      </c>
      <c r="E1457" t="s">
        <v>29</v>
      </c>
      <c r="F1457" t="s">
        <v>30</v>
      </c>
      <c r="G1457" t="s">
        <v>21</v>
      </c>
      <c r="H1457" t="s">
        <v>257</v>
      </c>
      <c r="I1457">
        <v>14.5464</v>
      </c>
      <c r="J1457">
        <v>-4.9062999999999999</v>
      </c>
      <c r="K1457" t="s">
        <v>23</v>
      </c>
      <c r="L1457">
        <v>1041</v>
      </c>
      <c r="M1457">
        <v>724</v>
      </c>
      <c r="N1457">
        <v>1765</v>
      </c>
      <c r="O1457" t="s">
        <v>32</v>
      </c>
      <c r="P1457">
        <v>44399.88</v>
      </c>
      <c r="Q1457">
        <v>44399.88</v>
      </c>
    </row>
    <row r="1458" spans="1:17" x14ac:dyDescent="0.3">
      <c r="A1458">
        <v>958</v>
      </c>
      <c r="B1458">
        <v>235</v>
      </c>
      <c r="C1458" t="s">
        <v>25</v>
      </c>
      <c r="D1458" t="s">
        <v>28</v>
      </c>
      <c r="E1458" t="s">
        <v>29</v>
      </c>
      <c r="F1458" t="s">
        <v>30</v>
      </c>
      <c r="G1458" t="s">
        <v>21</v>
      </c>
      <c r="H1458" t="s">
        <v>257</v>
      </c>
      <c r="I1458">
        <v>14.49</v>
      </c>
      <c r="J1458">
        <v>-4.18</v>
      </c>
      <c r="K1458" t="s">
        <v>23</v>
      </c>
      <c r="L1458">
        <v>487</v>
      </c>
      <c r="M1458">
        <v>281</v>
      </c>
      <c r="N1458">
        <v>768</v>
      </c>
      <c r="O1458" t="s">
        <v>32</v>
      </c>
      <c r="P1458">
        <v>35750.050000000003</v>
      </c>
      <c r="Q1458">
        <v>35750.050000000003</v>
      </c>
    </row>
    <row r="1459" spans="1:17" x14ac:dyDescent="0.3">
      <c r="A1459">
        <v>959</v>
      </c>
      <c r="B1459">
        <v>184</v>
      </c>
      <c r="C1459" t="s">
        <v>25</v>
      </c>
      <c r="D1459" t="s">
        <v>33</v>
      </c>
      <c r="E1459" t="s">
        <v>34</v>
      </c>
      <c r="F1459" t="s">
        <v>30</v>
      </c>
      <c r="G1459" t="s">
        <v>21</v>
      </c>
      <c r="H1459" t="s">
        <v>257</v>
      </c>
      <c r="I1459">
        <v>15.380990000000001</v>
      </c>
      <c r="J1459">
        <v>-3.033191</v>
      </c>
      <c r="K1459" t="s">
        <v>23</v>
      </c>
      <c r="L1459">
        <v>150</v>
      </c>
      <c r="M1459">
        <v>70</v>
      </c>
      <c r="N1459">
        <v>220</v>
      </c>
      <c r="O1459" t="s">
        <v>31</v>
      </c>
      <c r="P1459">
        <v>37005.79</v>
      </c>
      <c r="Q1459">
        <v>37005.79</v>
      </c>
    </row>
    <row r="1460" spans="1:17" x14ac:dyDescent="0.3">
      <c r="A1460">
        <v>960</v>
      </c>
      <c r="B1460">
        <v>234</v>
      </c>
      <c r="C1460" t="s">
        <v>25</v>
      </c>
      <c r="D1460" t="s">
        <v>28</v>
      </c>
      <c r="E1460" t="s">
        <v>29</v>
      </c>
      <c r="F1460" t="s">
        <v>30</v>
      </c>
      <c r="G1460" t="s">
        <v>21</v>
      </c>
      <c r="H1460" t="s">
        <v>257</v>
      </c>
      <c r="I1460">
        <v>15.380990000000001</v>
      </c>
      <c r="J1460">
        <v>-3.033191</v>
      </c>
      <c r="K1460" t="s">
        <v>23</v>
      </c>
      <c r="L1460">
        <v>1500</v>
      </c>
      <c r="M1460">
        <v>150</v>
      </c>
      <c r="N1460">
        <v>1650</v>
      </c>
      <c r="O1460" t="s">
        <v>31</v>
      </c>
      <c r="P1460">
        <v>38855.89</v>
      </c>
      <c r="Q1460">
        <v>38855.89</v>
      </c>
    </row>
    <row r="1461" spans="1:17" x14ac:dyDescent="0.3">
      <c r="A1461">
        <v>961</v>
      </c>
      <c r="B1461">
        <v>621</v>
      </c>
      <c r="C1461" t="s">
        <v>25</v>
      </c>
      <c r="D1461" t="s">
        <v>18</v>
      </c>
      <c r="E1461" t="s">
        <v>29</v>
      </c>
      <c r="F1461" t="s">
        <v>45</v>
      </c>
      <c r="G1461" t="s">
        <v>21</v>
      </c>
      <c r="H1461" t="s">
        <v>245</v>
      </c>
      <c r="I1461">
        <v>15.562200000000001</v>
      </c>
      <c r="J1461">
        <v>1.2909999999999999</v>
      </c>
      <c r="K1461" t="s">
        <v>23</v>
      </c>
      <c r="L1461">
        <v>170</v>
      </c>
      <c r="M1461">
        <v>190</v>
      </c>
      <c r="N1461">
        <v>360</v>
      </c>
      <c r="O1461" t="s">
        <v>24</v>
      </c>
      <c r="P1461">
        <v>50000</v>
      </c>
      <c r="Q1461">
        <v>50000</v>
      </c>
    </row>
    <row r="1462" spans="1:17" x14ac:dyDescent="0.3">
      <c r="A1462">
        <v>962</v>
      </c>
      <c r="B1462">
        <v>527</v>
      </c>
      <c r="C1462" t="s">
        <v>25</v>
      </c>
      <c r="D1462" t="s">
        <v>28</v>
      </c>
      <c r="E1462" t="s">
        <v>34</v>
      </c>
      <c r="F1462" t="s">
        <v>30</v>
      </c>
      <c r="G1462" t="s">
        <v>21</v>
      </c>
      <c r="H1462" t="s">
        <v>244</v>
      </c>
      <c r="I1462">
        <v>16.15663</v>
      </c>
      <c r="J1462">
        <v>2.4506E-2</v>
      </c>
      <c r="K1462" t="s">
        <v>37</v>
      </c>
      <c r="L1462">
        <v>900</v>
      </c>
      <c r="M1462">
        <v>80</v>
      </c>
      <c r="N1462">
        <v>980</v>
      </c>
      <c r="O1462" t="s">
        <v>31</v>
      </c>
      <c r="P1462">
        <v>50000</v>
      </c>
      <c r="Q1462">
        <v>50000</v>
      </c>
    </row>
    <row r="1463" spans="1:17" x14ac:dyDescent="0.3">
      <c r="A1463">
        <v>963</v>
      </c>
      <c r="B1463">
        <v>404</v>
      </c>
      <c r="C1463" t="s">
        <v>25</v>
      </c>
      <c r="D1463" t="s">
        <v>28</v>
      </c>
      <c r="E1463" t="s">
        <v>29</v>
      </c>
      <c r="F1463" t="s">
        <v>30</v>
      </c>
      <c r="G1463" t="s">
        <v>21</v>
      </c>
      <c r="H1463" t="s">
        <v>244</v>
      </c>
      <c r="I1463">
        <v>16.288512000000001</v>
      </c>
      <c r="J1463">
        <v>0.24102999999999999</v>
      </c>
      <c r="K1463" t="s">
        <v>37</v>
      </c>
      <c r="L1463">
        <v>100</v>
      </c>
      <c r="M1463">
        <v>420</v>
      </c>
      <c r="N1463">
        <v>520</v>
      </c>
      <c r="O1463" t="s">
        <v>26</v>
      </c>
      <c r="P1463">
        <v>37352.57</v>
      </c>
      <c r="Q1463">
        <v>37352.57</v>
      </c>
    </row>
    <row r="1464" spans="1:17" x14ac:dyDescent="0.3">
      <c r="A1464">
        <v>964</v>
      </c>
      <c r="B1464">
        <v>296</v>
      </c>
      <c r="C1464" t="s">
        <v>25</v>
      </c>
      <c r="D1464" t="s">
        <v>18</v>
      </c>
      <c r="E1464" t="s">
        <v>181</v>
      </c>
      <c r="F1464" t="s">
        <v>27</v>
      </c>
      <c r="G1464" t="s">
        <v>21</v>
      </c>
      <c r="H1464" t="s">
        <v>244</v>
      </c>
      <c r="I1464">
        <v>16.263932</v>
      </c>
      <c r="J1464">
        <v>-2.7696999999999999E-2</v>
      </c>
      <c r="K1464" t="s">
        <v>23</v>
      </c>
      <c r="L1464">
        <v>3500</v>
      </c>
      <c r="M1464">
        <v>4000</v>
      </c>
      <c r="N1464">
        <v>7500</v>
      </c>
      <c r="O1464" t="s">
        <v>32</v>
      </c>
      <c r="P1464">
        <v>46308.23</v>
      </c>
      <c r="Q1464">
        <v>46308.23</v>
      </c>
    </row>
    <row r="1465" spans="1:17" x14ac:dyDescent="0.3">
      <c r="A1465">
        <v>965</v>
      </c>
      <c r="B1465">
        <v>245</v>
      </c>
      <c r="C1465" t="s">
        <v>25</v>
      </c>
      <c r="D1465" t="s">
        <v>28</v>
      </c>
      <c r="E1465" t="s">
        <v>29</v>
      </c>
      <c r="F1465" t="s">
        <v>30</v>
      </c>
      <c r="G1465" t="s">
        <v>21</v>
      </c>
      <c r="H1465" t="s">
        <v>244</v>
      </c>
      <c r="I1465">
        <v>16.144570000000002</v>
      </c>
      <c r="J1465">
        <v>2.7470000000000001E-2</v>
      </c>
      <c r="K1465" t="s">
        <v>37</v>
      </c>
      <c r="L1465">
        <v>286</v>
      </c>
      <c r="M1465">
        <v>300</v>
      </c>
      <c r="N1465">
        <v>586</v>
      </c>
      <c r="O1465" t="s">
        <v>32</v>
      </c>
      <c r="P1465">
        <v>46340.27</v>
      </c>
      <c r="Q1465">
        <v>46340.27</v>
      </c>
    </row>
    <row r="1466" spans="1:17" x14ac:dyDescent="0.3">
      <c r="A1466">
        <v>966</v>
      </c>
      <c r="B1466">
        <v>255</v>
      </c>
      <c r="C1466" t="s">
        <v>25</v>
      </c>
      <c r="D1466" t="s">
        <v>18</v>
      </c>
      <c r="E1466" t="s">
        <v>19</v>
      </c>
      <c r="F1466" t="s">
        <v>27</v>
      </c>
      <c r="G1466" t="s">
        <v>21</v>
      </c>
      <c r="H1466" t="s">
        <v>244</v>
      </c>
      <c r="I1466">
        <v>16.144570000000002</v>
      </c>
      <c r="J1466">
        <v>2.7470000000000001E-2</v>
      </c>
      <c r="K1466" t="s">
        <v>23</v>
      </c>
      <c r="L1466">
        <v>40000</v>
      </c>
      <c r="M1466">
        <v>60000</v>
      </c>
      <c r="N1466">
        <v>100000</v>
      </c>
      <c r="O1466" t="s">
        <v>24</v>
      </c>
      <c r="P1466">
        <v>47362.69</v>
      </c>
      <c r="Q1466">
        <v>47362.69</v>
      </c>
    </row>
    <row r="1467" spans="1:17" x14ac:dyDescent="0.3">
      <c r="A1467">
        <v>967</v>
      </c>
      <c r="B1467">
        <v>373</v>
      </c>
      <c r="C1467" t="s">
        <v>25</v>
      </c>
      <c r="D1467" t="s">
        <v>18</v>
      </c>
      <c r="E1467" t="s">
        <v>29</v>
      </c>
      <c r="F1467" t="s">
        <v>20</v>
      </c>
      <c r="G1467" t="s">
        <v>21</v>
      </c>
      <c r="H1467" t="s">
        <v>244</v>
      </c>
      <c r="I1467">
        <v>19.5715</v>
      </c>
      <c r="J1467">
        <v>0.2056</v>
      </c>
      <c r="K1467" t="s">
        <v>37</v>
      </c>
      <c r="L1467">
        <v>31</v>
      </c>
      <c r="M1467">
        <v>15</v>
      </c>
      <c r="N1467">
        <v>46</v>
      </c>
      <c r="O1467" t="s">
        <v>35</v>
      </c>
      <c r="P1467">
        <v>46289.26</v>
      </c>
      <c r="Q1467">
        <v>46289.26</v>
      </c>
    </row>
    <row r="1468" spans="1:17" x14ac:dyDescent="0.3">
      <c r="A1468">
        <v>968</v>
      </c>
      <c r="B1468">
        <v>16</v>
      </c>
      <c r="C1468" t="s">
        <v>48</v>
      </c>
      <c r="D1468" t="s">
        <v>28</v>
      </c>
      <c r="E1468" t="s">
        <v>29</v>
      </c>
      <c r="F1468" t="s">
        <v>30</v>
      </c>
      <c r="G1468" t="s">
        <v>21</v>
      </c>
      <c r="H1468" t="s">
        <v>244</v>
      </c>
      <c r="I1468">
        <v>19.5715</v>
      </c>
      <c r="J1468">
        <v>0.2056</v>
      </c>
      <c r="K1468" t="s">
        <v>37</v>
      </c>
      <c r="L1468">
        <v>1100</v>
      </c>
      <c r="M1468">
        <v>1050</v>
      </c>
      <c r="N1468">
        <v>2150</v>
      </c>
      <c r="O1468" t="s">
        <v>32</v>
      </c>
      <c r="P1468">
        <v>43578.33</v>
      </c>
      <c r="Q1468">
        <v>43578.33</v>
      </c>
    </row>
    <row r="1469" spans="1:17" x14ac:dyDescent="0.3">
      <c r="A1469">
        <v>969</v>
      </c>
      <c r="B1469">
        <v>265</v>
      </c>
      <c r="C1469" t="s">
        <v>25</v>
      </c>
      <c r="D1469" t="s">
        <v>28</v>
      </c>
      <c r="E1469" t="s">
        <v>29</v>
      </c>
      <c r="F1469" t="s">
        <v>30</v>
      </c>
      <c r="G1469" t="s">
        <v>21</v>
      </c>
      <c r="H1469" t="s">
        <v>244</v>
      </c>
      <c r="I1469">
        <v>16.263932</v>
      </c>
      <c r="J1469">
        <v>-2.7696999999999999E-2</v>
      </c>
      <c r="K1469" t="s">
        <v>37</v>
      </c>
      <c r="L1469">
        <v>28</v>
      </c>
      <c r="M1469">
        <v>14</v>
      </c>
      <c r="N1469">
        <v>42</v>
      </c>
      <c r="O1469" t="s">
        <v>32</v>
      </c>
      <c r="P1469">
        <v>43578.33</v>
      </c>
      <c r="Q1469">
        <v>43578.33</v>
      </c>
    </row>
    <row r="1470" spans="1:17" x14ac:dyDescent="0.3">
      <c r="A1470">
        <v>970</v>
      </c>
      <c r="B1470">
        <v>-353</v>
      </c>
      <c r="C1470">
        <v>1280</v>
      </c>
      <c r="D1470" t="s">
        <v>55</v>
      </c>
      <c r="E1470" t="s">
        <v>34</v>
      </c>
      <c r="F1470" t="s">
        <v>20</v>
      </c>
      <c r="G1470" t="s">
        <v>21</v>
      </c>
      <c r="H1470" t="s">
        <v>244</v>
      </c>
      <c r="I1470">
        <v>16.161799999999999</v>
      </c>
      <c r="J1470">
        <v>2.4E-2</v>
      </c>
      <c r="K1470" t="s">
        <v>37</v>
      </c>
      <c r="L1470">
        <v>0</v>
      </c>
      <c r="M1470">
        <v>2500</v>
      </c>
      <c r="N1470">
        <v>2500</v>
      </c>
      <c r="O1470" t="s">
        <v>26</v>
      </c>
      <c r="P1470">
        <v>44925.29</v>
      </c>
      <c r="Q1470">
        <v>44925.29</v>
      </c>
    </row>
    <row r="1471" spans="1:17" x14ac:dyDescent="0.3">
      <c r="A1471">
        <v>971</v>
      </c>
      <c r="B1471">
        <v>327</v>
      </c>
      <c r="C1471" t="s">
        <v>25</v>
      </c>
      <c r="D1471" t="s">
        <v>28</v>
      </c>
      <c r="E1471" t="s">
        <v>29</v>
      </c>
      <c r="F1471" t="s">
        <v>30</v>
      </c>
      <c r="G1471" t="s">
        <v>21</v>
      </c>
      <c r="H1471" t="s">
        <v>244</v>
      </c>
      <c r="I1471">
        <v>16.191700000000001</v>
      </c>
      <c r="J1471">
        <v>1.3979999999999999E-2</v>
      </c>
      <c r="K1471" t="s">
        <v>37</v>
      </c>
      <c r="L1471">
        <v>15</v>
      </c>
      <c r="M1471">
        <v>0</v>
      </c>
      <c r="N1471">
        <v>15</v>
      </c>
      <c r="O1471" t="s">
        <v>31</v>
      </c>
      <c r="P1471">
        <v>44646.64</v>
      </c>
      <c r="Q1471">
        <v>44646.64</v>
      </c>
    </row>
    <row r="1472" spans="1:17" x14ac:dyDescent="0.3">
      <c r="A1472">
        <v>972</v>
      </c>
      <c r="D1472" t="s">
        <v>18</v>
      </c>
      <c r="E1472" t="s">
        <v>29</v>
      </c>
      <c r="F1472" t="s">
        <v>20</v>
      </c>
      <c r="G1472" t="s">
        <v>21</v>
      </c>
      <c r="H1472" t="s">
        <v>244</v>
      </c>
      <c r="I1472">
        <v>16.191700000000001</v>
      </c>
      <c r="J1472">
        <v>1.3979999999999999E-2</v>
      </c>
      <c r="K1472" t="s">
        <v>37</v>
      </c>
      <c r="L1472">
        <v>500</v>
      </c>
      <c r="M1472">
        <v>70</v>
      </c>
      <c r="N1472">
        <v>570</v>
      </c>
      <c r="O1472" t="s">
        <v>24</v>
      </c>
      <c r="P1472">
        <v>45989.84</v>
      </c>
      <c r="Q1472">
        <v>45989.84</v>
      </c>
    </row>
    <row r="1473" spans="1:17" x14ac:dyDescent="0.3">
      <c r="A1473">
        <v>973</v>
      </c>
      <c r="D1473" t="s">
        <v>18</v>
      </c>
      <c r="E1473" t="s">
        <v>29</v>
      </c>
      <c r="F1473" t="s">
        <v>20</v>
      </c>
      <c r="G1473" t="s">
        <v>21</v>
      </c>
      <c r="H1473" t="s">
        <v>244</v>
      </c>
      <c r="I1473">
        <v>16.191700000000001</v>
      </c>
      <c r="J1473">
        <v>1.3979999999999999E-2</v>
      </c>
      <c r="K1473" t="s">
        <v>37</v>
      </c>
      <c r="L1473">
        <v>0</v>
      </c>
      <c r="M1473">
        <v>44</v>
      </c>
      <c r="N1473">
        <v>44</v>
      </c>
      <c r="O1473" t="s">
        <v>26</v>
      </c>
      <c r="P1473">
        <v>42628.67</v>
      </c>
      <c r="Q1473">
        <v>42628.67</v>
      </c>
    </row>
    <row r="1474" spans="1:17" x14ac:dyDescent="0.3">
      <c r="A1474">
        <v>974</v>
      </c>
      <c r="B1474">
        <v>270</v>
      </c>
      <c r="C1474" t="s">
        <v>25</v>
      </c>
      <c r="D1474" t="s">
        <v>28</v>
      </c>
      <c r="E1474" t="s">
        <v>29</v>
      </c>
      <c r="F1474" t="s">
        <v>30</v>
      </c>
      <c r="G1474" t="s">
        <v>21</v>
      </c>
      <c r="H1474" t="s">
        <v>405</v>
      </c>
      <c r="I1474">
        <v>19.464203999999999</v>
      </c>
      <c r="J1474">
        <v>0.85078500000000001</v>
      </c>
      <c r="K1474" t="s">
        <v>23</v>
      </c>
      <c r="L1474">
        <v>1000</v>
      </c>
      <c r="M1474">
        <v>2000</v>
      </c>
      <c r="N1474">
        <v>3000</v>
      </c>
      <c r="O1474" t="s">
        <v>24</v>
      </c>
      <c r="P1474">
        <v>34188.71</v>
      </c>
      <c r="Q1474">
        <v>34188.71</v>
      </c>
    </row>
    <row r="1475" spans="1:17" x14ac:dyDescent="0.3">
      <c r="A1475">
        <v>975</v>
      </c>
      <c r="B1475">
        <v>284</v>
      </c>
      <c r="C1475" t="s">
        <v>25</v>
      </c>
      <c r="D1475" t="s">
        <v>28</v>
      </c>
      <c r="E1475" t="s">
        <v>29</v>
      </c>
      <c r="F1475" t="s">
        <v>45</v>
      </c>
      <c r="G1475" t="s">
        <v>21</v>
      </c>
      <c r="H1475" t="s">
        <v>251</v>
      </c>
      <c r="I1475">
        <v>19.035827000000001</v>
      </c>
      <c r="J1475">
        <v>0.59375</v>
      </c>
      <c r="K1475" t="s">
        <v>23</v>
      </c>
      <c r="L1475">
        <v>900</v>
      </c>
      <c r="M1475">
        <v>1100</v>
      </c>
      <c r="N1475">
        <v>2000</v>
      </c>
      <c r="O1475" t="s">
        <v>24</v>
      </c>
      <c r="P1475">
        <v>27726.55</v>
      </c>
      <c r="Q1475">
        <v>27726.55</v>
      </c>
    </row>
    <row r="1476" spans="1:17" x14ac:dyDescent="0.3">
      <c r="A1476">
        <v>976</v>
      </c>
      <c r="B1476">
        <v>273</v>
      </c>
      <c r="C1476" t="s">
        <v>25</v>
      </c>
      <c r="D1476" t="s">
        <v>18</v>
      </c>
      <c r="E1476" t="s">
        <v>29</v>
      </c>
      <c r="F1476" t="s">
        <v>20</v>
      </c>
      <c r="G1476" t="s">
        <v>21</v>
      </c>
      <c r="H1476" t="s">
        <v>251</v>
      </c>
      <c r="I1476">
        <v>18.266739999999999</v>
      </c>
      <c r="J1476">
        <v>1.2418199999999999</v>
      </c>
      <c r="K1476" t="s">
        <v>23</v>
      </c>
      <c r="L1476">
        <v>0</v>
      </c>
      <c r="M1476">
        <v>260</v>
      </c>
      <c r="N1476">
        <v>260</v>
      </c>
      <c r="O1476" t="s">
        <v>26</v>
      </c>
      <c r="P1476">
        <v>30930.31</v>
      </c>
      <c r="Q1476">
        <v>30930.31</v>
      </c>
    </row>
    <row r="1477" spans="1:17" x14ac:dyDescent="0.3">
      <c r="A1477">
        <v>977</v>
      </c>
      <c r="B1477">
        <v>11</v>
      </c>
      <c r="C1477" t="s">
        <v>48</v>
      </c>
      <c r="D1477" t="s">
        <v>28</v>
      </c>
      <c r="E1477" t="s">
        <v>29</v>
      </c>
      <c r="F1477" t="s">
        <v>45</v>
      </c>
      <c r="G1477" t="s">
        <v>21</v>
      </c>
      <c r="H1477" t="s">
        <v>251</v>
      </c>
      <c r="I1477">
        <v>18.934000000000001</v>
      </c>
      <c r="J1477">
        <v>1.2355</v>
      </c>
      <c r="K1477" t="s">
        <v>23</v>
      </c>
      <c r="L1477">
        <v>250</v>
      </c>
      <c r="M1477">
        <v>350</v>
      </c>
      <c r="N1477">
        <v>600</v>
      </c>
      <c r="O1477" t="s">
        <v>24</v>
      </c>
      <c r="P1477">
        <v>25830.84</v>
      </c>
      <c r="Q1477">
        <v>25830.84</v>
      </c>
    </row>
    <row r="1478" spans="1:17" x14ac:dyDescent="0.3">
      <c r="A1478">
        <v>978</v>
      </c>
      <c r="B1478">
        <v>314</v>
      </c>
      <c r="C1478" t="s">
        <v>25</v>
      </c>
      <c r="D1478" t="s">
        <v>18</v>
      </c>
      <c r="E1478" t="s">
        <v>196</v>
      </c>
      <c r="F1478" t="s">
        <v>20</v>
      </c>
      <c r="G1478" t="s">
        <v>21</v>
      </c>
      <c r="H1478" t="s">
        <v>251</v>
      </c>
      <c r="I1478">
        <v>18.062799999999999</v>
      </c>
      <c r="J1478">
        <v>1.394204</v>
      </c>
      <c r="K1478" t="s">
        <v>23</v>
      </c>
      <c r="L1478">
        <v>0</v>
      </c>
      <c r="M1478">
        <v>45</v>
      </c>
      <c r="N1478">
        <v>45</v>
      </c>
      <c r="O1478" t="s">
        <v>26</v>
      </c>
      <c r="P1478">
        <v>25474.14</v>
      </c>
      <c r="Q1478">
        <v>25474.14</v>
      </c>
    </row>
    <row r="1479" spans="1:17" x14ac:dyDescent="0.3">
      <c r="A1479">
        <v>979</v>
      </c>
      <c r="B1479">
        <v>264</v>
      </c>
      <c r="C1479" t="s">
        <v>25</v>
      </c>
      <c r="D1479" t="s">
        <v>18</v>
      </c>
      <c r="E1479" t="s">
        <v>34</v>
      </c>
      <c r="F1479" t="s">
        <v>20</v>
      </c>
      <c r="G1479" t="s">
        <v>21</v>
      </c>
      <c r="H1479" t="s">
        <v>251</v>
      </c>
      <c r="I1479">
        <v>18.262411</v>
      </c>
      <c r="J1479">
        <v>1.2448030000000001</v>
      </c>
      <c r="K1479" t="s">
        <v>23</v>
      </c>
      <c r="L1479">
        <v>0</v>
      </c>
      <c r="M1479">
        <v>40</v>
      </c>
      <c r="N1479">
        <v>40</v>
      </c>
      <c r="O1479" t="s">
        <v>26</v>
      </c>
      <c r="P1479">
        <v>27989.78</v>
      </c>
      <c r="Q1479">
        <v>27989.78</v>
      </c>
    </row>
    <row r="1480" spans="1:17" x14ac:dyDescent="0.3">
      <c r="A1480">
        <v>980</v>
      </c>
      <c r="B1480">
        <v>246</v>
      </c>
      <c r="C1480" t="s">
        <v>25</v>
      </c>
      <c r="D1480" t="s">
        <v>18</v>
      </c>
      <c r="E1480" t="s">
        <v>34</v>
      </c>
      <c r="F1480" t="s">
        <v>20</v>
      </c>
      <c r="G1480" t="s">
        <v>21</v>
      </c>
      <c r="H1480" t="s">
        <v>251</v>
      </c>
      <c r="I1480">
        <v>18.2651</v>
      </c>
      <c r="J1480">
        <v>1.2407999999999999</v>
      </c>
      <c r="K1480" t="s">
        <v>23</v>
      </c>
      <c r="L1480">
        <v>0</v>
      </c>
      <c r="M1480">
        <v>70</v>
      </c>
      <c r="N1480">
        <v>70</v>
      </c>
      <c r="O1480" t="s">
        <v>26</v>
      </c>
      <c r="P1480">
        <v>26385.43</v>
      </c>
      <c r="Q1480">
        <v>26385.43</v>
      </c>
    </row>
    <row r="1481" spans="1:17" x14ac:dyDescent="0.3">
      <c r="A1481">
        <v>981</v>
      </c>
      <c r="B1481">
        <v>203</v>
      </c>
      <c r="C1481" t="s">
        <v>25</v>
      </c>
      <c r="D1481" t="s">
        <v>28</v>
      </c>
      <c r="E1481" t="s">
        <v>29</v>
      </c>
      <c r="F1481" t="s">
        <v>45</v>
      </c>
      <c r="G1481" t="s">
        <v>21</v>
      </c>
      <c r="H1481" t="s">
        <v>251</v>
      </c>
      <c r="I1481">
        <v>18.500900000000001</v>
      </c>
      <c r="J1481">
        <v>1.4858</v>
      </c>
      <c r="K1481" t="s">
        <v>23</v>
      </c>
      <c r="L1481">
        <v>2700</v>
      </c>
      <c r="M1481">
        <v>3300</v>
      </c>
      <c r="N1481">
        <v>6000</v>
      </c>
      <c r="O1481" t="s">
        <v>24</v>
      </c>
      <c r="P1481">
        <v>31326.35</v>
      </c>
      <c r="Q1481">
        <v>31326.35</v>
      </c>
    </row>
    <row r="1482" spans="1:17" x14ac:dyDescent="0.3">
      <c r="A1482">
        <v>982</v>
      </c>
      <c r="B1482">
        <v>221</v>
      </c>
      <c r="C1482" t="s">
        <v>25</v>
      </c>
      <c r="D1482" t="s">
        <v>28</v>
      </c>
      <c r="E1482" t="s">
        <v>29</v>
      </c>
      <c r="F1482" t="s">
        <v>45</v>
      </c>
      <c r="G1482" t="s">
        <v>21</v>
      </c>
      <c r="H1482" t="s">
        <v>251</v>
      </c>
      <c r="I1482">
        <v>18.463850000000001</v>
      </c>
      <c r="J1482">
        <v>1.33073</v>
      </c>
      <c r="K1482" t="s">
        <v>23</v>
      </c>
      <c r="L1482">
        <v>80</v>
      </c>
      <c r="M1482">
        <v>220</v>
      </c>
      <c r="N1482">
        <v>300</v>
      </c>
      <c r="O1482" t="s">
        <v>24</v>
      </c>
      <c r="P1482">
        <v>26280.26</v>
      </c>
      <c r="Q1482">
        <v>26280.26</v>
      </c>
    </row>
    <row r="1483" spans="1:17" x14ac:dyDescent="0.3">
      <c r="A1483">
        <v>983</v>
      </c>
      <c r="B1483">
        <v>261</v>
      </c>
      <c r="C1483" t="s">
        <v>25</v>
      </c>
      <c r="D1483" t="s">
        <v>28</v>
      </c>
      <c r="E1483" t="s">
        <v>29</v>
      </c>
      <c r="F1483" t="s">
        <v>45</v>
      </c>
      <c r="G1483" t="s">
        <v>21</v>
      </c>
      <c r="H1483" t="s">
        <v>251</v>
      </c>
      <c r="I1483">
        <v>19.17999</v>
      </c>
      <c r="J1483">
        <v>1.08524</v>
      </c>
      <c r="K1483" t="s">
        <v>23</v>
      </c>
      <c r="L1483">
        <v>1200</v>
      </c>
      <c r="M1483">
        <v>800</v>
      </c>
      <c r="N1483">
        <v>2000</v>
      </c>
      <c r="O1483" t="s">
        <v>24</v>
      </c>
      <c r="P1483">
        <v>25740.959999999999</v>
      </c>
      <c r="Q1483">
        <v>25740.959999999999</v>
      </c>
    </row>
    <row r="1484" spans="1:17" x14ac:dyDescent="0.3">
      <c r="A1484">
        <v>984</v>
      </c>
      <c r="B1484">
        <v>301</v>
      </c>
      <c r="C1484" t="s">
        <v>25</v>
      </c>
      <c r="D1484" t="s">
        <v>18</v>
      </c>
      <c r="E1484" t="s">
        <v>34</v>
      </c>
      <c r="F1484" t="s">
        <v>20</v>
      </c>
      <c r="G1484" t="s">
        <v>21</v>
      </c>
      <c r="H1484" t="s">
        <v>405</v>
      </c>
      <c r="I1484">
        <v>19.275573000000001</v>
      </c>
      <c r="J1484">
        <v>0.51233499999999998</v>
      </c>
      <c r="K1484" t="s">
        <v>23</v>
      </c>
      <c r="L1484">
        <v>0</v>
      </c>
      <c r="M1484">
        <v>40</v>
      </c>
      <c r="N1484">
        <v>40</v>
      </c>
      <c r="O1484" t="s">
        <v>26</v>
      </c>
      <c r="P1484">
        <v>23414.76</v>
      </c>
      <c r="Q1484">
        <v>23414.76</v>
      </c>
    </row>
    <row r="1485" spans="1:17" x14ac:dyDescent="0.3">
      <c r="A1485">
        <v>985</v>
      </c>
      <c r="B1485">
        <v>140</v>
      </c>
      <c r="C1485" t="s">
        <v>17</v>
      </c>
      <c r="D1485" t="s">
        <v>33</v>
      </c>
      <c r="E1485" t="s">
        <v>34</v>
      </c>
      <c r="F1485" t="s">
        <v>20</v>
      </c>
      <c r="G1485" t="s">
        <v>21</v>
      </c>
      <c r="H1485" t="s">
        <v>406</v>
      </c>
      <c r="I1485">
        <v>20.201153000000001</v>
      </c>
      <c r="J1485">
        <v>1.2262</v>
      </c>
      <c r="K1485" t="s">
        <v>23</v>
      </c>
      <c r="L1485">
        <v>190</v>
      </c>
      <c r="M1485">
        <v>210</v>
      </c>
      <c r="N1485">
        <v>400</v>
      </c>
      <c r="O1485" t="s">
        <v>24</v>
      </c>
      <c r="P1485">
        <v>46019.78</v>
      </c>
      <c r="Q1485">
        <v>46019.78</v>
      </c>
    </row>
    <row r="1486" spans="1:17" x14ac:dyDescent="0.3">
      <c r="A1486">
        <v>986</v>
      </c>
      <c r="B1486">
        <v>108</v>
      </c>
      <c r="C1486" t="s">
        <v>17</v>
      </c>
      <c r="D1486" t="s">
        <v>28</v>
      </c>
      <c r="E1486" t="s">
        <v>29</v>
      </c>
      <c r="F1486" t="s">
        <v>45</v>
      </c>
      <c r="G1486" t="s">
        <v>21</v>
      </c>
      <c r="H1486" t="s">
        <v>251</v>
      </c>
      <c r="I1486">
        <v>18.027899999999999</v>
      </c>
      <c r="J1486">
        <v>1.3652</v>
      </c>
      <c r="K1486" t="s">
        <v>23</v>
      </c>
      <c r="L1486">
        <v>113</v>
      </c>
      <c r="M1486">
        <v>87</v>
      </c>
      <c r="N1486">
        <v>200</v>
      </c>
      <c r="O1486" t="s">
        <v>32</v>
      </c>
      <c r="P1486">
        <v>10058.14</v>
      </c>
      <c r="Q1486">
        <v>10058.14</v>
      </c>
    </row>
    <row r="1487" spans="1:17" x14ac:dyDescent="0.3">
      <c r="A1487">
        <v>987</v>
      </c>
      <c r="B1487">
        <v>270</v>
      </c>
      <c r="C1487" t="s">
        <v>25</v>
      </c>
      <c r="D1487" t="s">
        <v>18</v>
      </c>
      <c r="E1487" t="s">
        <v>29</v>
      </c>
      <c r="F1487" t="s">
        <v>45</v>
      </c>
      <c r="G1487" t="s">
        <v>21</v>
      </c>
      <c r="H1487" t="s">
        <v>251</v>
      </c>
      <c r="I1487">
        <v>18.02562</v>
      </c>
      <c r="J1487">
        <v>0.36298000000000002</v>
      </c>
      <c r="K1487" t="s">
        <v>23</v>
      </c>
      <c r="L1487">
        <v>0</v>
      </c>
      <c r="M1487">
        <v>374</v>
      </c>
      <c r="N1487">
        <v>374</v>
      </c>
      <c r="O1487" t="s">
        <v>26</v>
      </c>
      <c r="P1487">
        <v>16837.21</v>
      </c>
      <c r="Q1487">
        <v>16837.21</v>
      </c>
    </row>
    <row r="1488" spans="1:17" x14ac:dyDescent="0.3">
      <c r="A1488">
        <v>988</v>
      </c>
      <c r="B1488">
        <v>259</v>
      </c>
      <c r="C1488" t="s">
        <v>25</v>
      </c>
      <c r="D1488" t="s">
        <v>18</v>
      </c>
      <c r="E1488" t="s">
        <v>34</v>
      </c>
      <c r="F1488" t="s">
        <v>20</v>
      </c>
      <c r="G1488" t="s">
        <v>21</v>
      </c>
      <c r="H1488" t="s">
        <v>251</v>
      </c>
      <c r="I1488">
        <v>18.262502000000001</v>
      </c>
      <c r="J1488">
        <v>0.24575900000000001</v>
      </c>
      <c r="K1488" t="s">
        <v>23</v>
      </c>
      <c r="L1488">
        <v>0</v>
      </c>
      <c r="M1488">
        <v>90</v>
      </c>
      <c r="N1488">
        <v>90</v>
      </c>
      <c r="O1488" t="s">
        <v>26</v>
      </c>
      <c r="P1488">
        <v>23392.29</v>
      </c>
      <c r="Q1488">
        <v>23392.29</v>
      </c>
    </row>
    <row r="1489" spans="1:17" x14ac:dyDescent="0.3">
      <c r="A1489">
        <v>989</v>
      </c>
      <c r="B1489">
        <v>332</v>
      </c>
      <c r="C1489" t="s">
        <v>25</v>
      </c>
      <c r="D1489" t="s">
        <v>18</v>
      </c>
      <c r="E1489" t="s">
        <v>34</v>
      </c>
      <c r="F1489" t="s">
        <v>20</v>
      </c>
      <c r="G1489" t="s">
        <v>21</v>
      </c>
      <c r="H1489" t="s">
        <v>251</v>
      </c>
      <c r="I1489">
        <v>18.264856000000002</v>
      </c>
      <c r="J1489">
        <v>1.2597400000000001</v>
      </c>
      <c r="K1489" t="s">
        <v>23</v>
      </c>
      <c r="L1489">
        <v>0</v>
      </c>
      <c r="M1489">
        <v>25</v>
      </c>
      <c r="N1489">
        <v>25</v>
      </c>
      <c r="O1489" t="s">
        <v>35</v>
      </c>
      <c r="P1489">
        <v>29211.64</v>
      </c>
      <c r="Q1489">
        <v>29211.64</v>
      </c>
    </row>
    <row r="1490" spans="1:17" x14ac:dyDescent="0.3">
      <c r="A1490">
        <v>990</v>
      </c>
      <c r="B1490">
        <v>213</v>
      </c>
      <c r="C1490" t="s">
        <v>25</v>
      </c>
      <c r="D1490" t="s">
        <v>18</v>
      </c>
      <c r="E1490" t="s">
        <v>34</v>
      </c>
      <c r="F1490" t="s">
        <v>20</v>
      </c>
      <c r="G1490" t="s">
        <v>21</v>
      </c>
      <c r="H1490" t="s">
        <v>406</v>
      </c>
      <c r="I1490">
        <v>20.201153000000001</v>
      </c>
      <c r="J1490">
        <v>1.2262</v>
      </c>
      <c r="K1490" t="s">
        <v>23</v>
      </c>
      <c r="L1490">
        <v>0</v>
      </c>
      <c r="M1490">
        <v>36</v>
      </c>
      <c r="N1490">
        <v>36</v>
      </c>
      <c r="O1490" t="s">
        <v>26</v>
      </c>
      <c r="P1490">
        <v>22689.77</v>
      </c>
      <c r="Q1490">
        <v>22689.77</v>
      </c>
    </row>
    <row r="1491" spans="1:17" x14ac:dyDescent="0.3">
      <c r="A1491">
        <v>991</v>
      </c>
      <c r="B1491">
        <v>217</v>
      </c>
      <c r="C1491" t="s">
        <v>25</v>
      </c>
      <c r="D1491" t="s">
        <v>28</v>
      </c>
      <c r="E1491" t="s">
        <v>29</v>
      </c>
      <c r="F1491" t="s">
        <v>30</v>
      </c>
      <c r="G1491" t="s">
        <v>21</v>
      </c>
      <c r="H1491" t="s">
        <v>22</v>
      </c>
      <c r="I1491">
        <v>22.403509</v>
      </c>
      <c r="J1491">
        <v>-3.584409</v>
      </c>
      <c r="K1491" t="s">
        <v>23</v>
      </c>
      <c r="L1491">
        <v>17</v>
      </c>
      <c r="M1491">
        <v>5</v>
      </c>
      <c r="N1491">
        <v>22</v>
      </c>
      <c r="O1491" t="s">
        <v>31</v>
      </c>
      <c r="P1491">
        <v>11949.63</v>
      </c>
      <c r="Q1491">
        <v>11949.63</v>
      </c>
    </row>
    <row r="1492" spans="1:17" x14ac:dyDescent="0.3">
      <c r="A1492">
        <v>992</v>
      </c>
      <c r="B1492">
        <v>200</v>
      </c>
      <c r="C1492" t="s">
        <v>25</v>
      </c>
      <c r="D1492" t="s">
        <v>28</v>
      </c>
      <c r="E1492" t="s">
        <v>29</v>
      </c>
      <c r="F1492" t="s">
        <v>30</v>
      </c>
      <c r="G1492" t="s">
        <v>21</v>
      </c>
      <c r="H1492" t="s">
        <v>22</v>
      </c>
      <c r="I1492">
        <v>18.541791</v>
      </c>
      <c r="J1492">
        <v>-3.313234</v>
      </c>
      <c r="K1492" t="s">
        <v>23</v>
      </c>
      <c r="L1492">
        <v>22</v>
      </c>
      <c r="M1492">
        <v>6</v>
      </c>
      <c r="N1492">
        <v>28</v>
      </c>
      <c r="O1492" t="s">
        <v>31</v>
      </c>
      <c r="P1492">
        <v>11949.63</v>
      </c>
      <c r="Q1492">
        <v>11949.63</v>
      </c>
    </row>
    <row r="1493" spans="1:17" x14ac:dyDescent="0.3">
      <c r="A1493">
        <v>993</v>
      </c>
      <c r="B1493">
        <v>92</v>
      </c>
      <c r="C1493" t="s">
        <v>17</v>
      </c>
      <c r="D1493" t="s">
        <v>18</v>
      </c>
      <c r="E1493" t="s">
        <v>19</v>
      </c>
      <c r="F1493" t="s">
        <v>27</v>
      </c>
      <c r="G1493" t="s">
        <v>21</v>
      </c>
      <c r="H1493" t="s">
        <v>22</v>
      </c>
      <c r="I1493">
        <v>16.266173999999999</v>
      </c>
      <c r="J1493">
        <v>3.4044189999999999</v>
      </c>
      <c r="K1493" t="s">
        <v>23</v>
      </c>
      <c r="L1493">
        <v>500</v>
      </c>
      <c r="M1493">
        <v>500</v>
      </c>
      <c r="N1493">
        <v>1000</v>
      </c>
      <c r="O1493" t="s">
        <v>24</v>
      </c>
      <c r="P1493">
        <v>49788.34</v>
      </c>
      <c r="Q1493">
        <v>49788.34</v>
      </c>
    </row>
    <row r="1494" spans="1:17" x14ac:dyDescent="0.3">
      <c r="A1494">
        <v>994</v>
      </c>
      <c r="B1494">
        <v>103</v>
      </c>
      <c r="C1494" t="s">
        <v>17</v>
      </c>
      <c r="D1494" t="s">
        <v>18</v>
      </c>
      <c r="E1494" t="s">
        <v>19</v>
      </c>
      <c r="F1494" t="s">
        <v>30</v>
      </c>
      <c r="G1494" t="s">
        <v>21</v>
      </c>
      <c r="H1494" t="s">
        <v>22</v>
      </c>
      <c r="I1494">
        <v>16.266173999999999</v>
      </c>
      <c r="J1494">
        <v>3.4044189999999999</v>
      </c>
      <c r="K1494" t="s">
        <v>23</v>
      </c>
      <c r="L1494">
        <v>7303</v>
      </c>
      <c r="M1494">
        <v>6745</v>
      </c>
      <c r="N1494">
        <v>14048</v>
      </c>
      <c r="O1494" t="s">
        <v>24</v>
      </c>
      <c r="P1494">
        <v>40641.339999999997</v>
      </c>
      <c r="Q1494">
        <v>40641.339999999997</v>
      </c>
    </row>
    <row r="1495" spans="1:17" x14ac:dyDescent="0.3">
      <c r="A1495">
        <v>995</v>
      </c>
      <c r="B1495">
        <v>267</v>
      </c>
      <c r="C1495" t="s">
        <v>25</v>
      </c>
      <c r="D1495" t="s">
        <v>28</v>
      </c>
      <c r="E1495" t="s">
        <v>29</v>
      </c>
      <c r="F1495" t="s">
        <v>30</v>
      </c>
      <c r="G1495" t="s">
        <v>21</v>
      </c>
      <c r="H1495" t="s">
        <v>22</v>
      </c>
      <c r="I1495">
        <v>16.441876000000001</v>
      </c>
      <c r="J1495">
        <v>3.4355500000000001</v>
      </c>
      <c r="K1495" t="s">
        <v>23</v>
      </c>
      <c r="L1495">
        <v>125</v>
      </c>
      <c r="M1495">
        <v>160</v>
      </c>
      <c r="N1495">
        <v>285</v>
      </c>
      <c r="O1495" t="s">
        <v>24</v>
      </c>
      <c r="P1495">
        <v>21667.67</v>
      </c>
      <c r="Q1495">
        <v>21667.67</v>
      </c>
    </row>
    <row r="1496" spans="1:17" x14ac:dyDescent="0.3">
      <c r="A1496">
        <v>996</v>
      </c>
      <c r="B1496">
        <v>385</v>
      </c>
      <c r="C1496" t="s">
        <v>25</v>
      </c>
      <c r="D1496" t="s">
        <v>28</v>
      </c>
      <c r="E1496" t="s">
        <v>29</v>
      </c>
      <c r="F1496" t="s">
        <v>20</v>
      </c>
      <c r="G1496" t="s">
        <v>21</v>
      </c>
      <c r="H1496" t="s">
        <v>22</v>
      </c>
      <c r="I1496">
        <v>16.463114999999998</v>
      </c>
      <c r="J1496">
        <v>3.0297499999999999</v>
      </c>
      <c r="K1496" t="s">
        <v>23</v>
      </c>
      <c r="L1496">
        <v>18</v>
      </c>
      <c r="M1496">
        <v>8</v>
      </c>
      <c r="N1496">
        <v>26</v>
      </c>
      <c r="O1496" t="s">
        <v>24</v>
      </c>
      <c r="P1496">
        <v>21777.1</v>
      </c>
      <c r="Q1496">
        <v>21777.1</v>
      </c>
    </row>
    <row r="1497" spans="1:17" x14ac:dyDescent="0.3">
      <c r="A1497">
        <v>997</v>
      </c>
      <c r="B1497">
        <v>371</v>
      </c>
      <c r="C1497" t="s">
        <v>25</v>
      </c>
      <c r="D1497" t="s">
        <v>28</v>
      </c>
      <c r="E1497" t="s">
        <v>29</v>
      </c>
      <c r="F1497" t="s">
        <v>30</v>
      </c>
      <c r="G1497" t="s">
        <v>21</v>
      </c>
      <c r="H1497" t="s">
        <v>22</v>
      </c>
      <c r="I1497">
        <v>16.340864</v>
      </c>
      <c r="J1497">
        <v>3.4421040000000001</v>
      </c>
      <c r="K1497" t="s">
        <v>23</v>
      </c>
      <c r="L1497">
        <v>1777</v>
      </c>
      <c r="M1497">
        <v>2174</v>
      </c>
      <c r="N1497">
        <v>3951</v>
      </c>
      <c r="O1497" t="s">
        <v>24</v>
      </c>
      <c r="P1497">
        <v>29828.28</v>
      </c>
      <c r="Q1497">
        <v>29828.28</v>
      </c>
    </row>
    <row r="1498" spans="1:17" x14ac:dyDescent="0.3">
      <c r="A1498">
        <v>998</v>
      </c>
      <c r="B1498">
        <v>519</v>
      </c>
      <c r="C1498" t="s">
        <v>25</v>
      </c>
      <c r="D1498" t="s">
        <v>39</v>
      </c>
      <c r="E1498" t="s">
        <v>29</v>
      </c>
      <c r="F1498" t="s">
        <v>30</v>
      </c>
      <c r="G1498" t="s">
        <v>21</v>
      </c>
      <c r="H1498" t="s">
        <v>22</v>
      </c>
      <c r="I1498">
        <v>15.554876999999999</v>
      </c>
      <c r="J1498">
        <v>-3.594379</v>
      </c>
      <c r="K1498" t="s">
        <v>23</v>
      </c>
      <c r="L1498">
        <v>28</v>
      </c>
      <c r="M1498">
        <v>28</v>
      </c>
      <c r="N1498">
        <v>56</v>
      </c>
      <c r="O1498" t="s">
        <v>196</v>
      </c>
      <c r="P1498">
        <v>46687.26</v>
      </c>
      <c r="Q1498">
        <v>46687.26</v>
      </c>
    </row>
    <row r="1499" spans="1:17" x14ac:dyDescent="0.3">
      <c r="A1499">
        <v>999</v>
      </c>
      <c r="B1499">
        <v>396</v>
      </c>
      <c r="C1499" t="s">
        <v>25</v>
      </c>
      <c r="D1499" t="s">
        <v>28</v>
      </c>
      <c r="E1499" t="s">
        <v>29</v>
      </c>
      <c r="F1499" t="s">
        <v>30</v>
      </c>
      <c r="G1499" t="s">
        <v>21</v>
      </c>
      <c r="H1499" t="s">
        <v>22</v>
      </c>
      <c r="I1499">
        <v>16.460871999999998</v>
      </c>
      <c r="J1499">
        <v>3.0047990000000002</v>
      </c>
      <c r="K1499" t="s">
        <v>23</v>
      </c>
      <c r="L1499">
        <v>868</v>
      </c>
      <c r="M1499">
        <v>602</v>
      </c>
      <c r="N1499">
        <v>1470</v>
      </c>
      <c r="O1499" t="s">
        <v>32</v>
      </c>
      <c r="P1499">
        <v>29902.21</v>
      </c>
      <c r="Q1499">
        <v>29902.21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99"/>
  <sheetViews>
    <sheetView zoomScale="105" zoomScaleNormal="50" workbookViewId="0">
      <selection activeCell="A2" sqref="A2"/>
    </sheetView>
  </sheetViews>
  <sheetFormatPr defaultRowHeight="14.4" x14ac:dyDescent="0.3"/>
  <cols>
    <col min="1" max="1" width="5.21875" bestFit="1" customWidth="1"/>
    <col min="2" max="2" width="15.33203125" bestFit="1" customWidth="1"/>
    <col min="3" max="3" width="17.6640625" bestFit="1" customWidth="1"/>
    <col min="4" max="4" width="36.77734375" bestFit="1" customWidth="1"/>
    <col min="5" max="5" width="29.88671875" bestFit="1" customWidth="1"/>
    <col min="6" max="6" width="27.21875" bestFit="1" customWidth="1"/>
    <col min="7" max="7" width="18.109375" bestFit="1" customWidth="1"/>
    <col min="8" max="8" width="18.88671875" bestFit="1" customWidth="1"/>
    <col min="9" max="9" width="11.109375" bestFit="1" customWidth="1"/>
    <col min="10" max="10" width="12.21875" bestFit="1" customWidth="1"/>
    <col min="11" max="11" width="14.44140625" bestFit="1" customWidth="1"/>
    <col min="12" max="12" width="23.77734375" bestFit="1" customWidth="1"/>
    <col min="13" max="13" width="26.44140625" bestFit="1" customWidth="1"/>
    <col min="14" max="14" width="19" bestFit="1" customWidth="1"/>
    <col min="15" max="15" width="20.77734375" bestFit="1" customWidth="1"/>
    <col min="16" max="17" width="19.109375" bestFit="1" customWidth="1"/>
    <col min="18" max="18" width="14.77734375" bestFit="1" customWidth="1"/>
    <col min="19" max="19" width="19.6640625" bestFit="1" customWidth="1"/>
    <col min="20" max="20" width="21.109375" bestFit="1" customWidth="1"/>
  </cols>
  <sheetData>
    <row r="1" spans="1:20"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t="s">
        <v>412</v>
      </c>
      <c r="S1" t="s">
        <v>416</v>
      </c>
      <c r="T1" t="s">
        <v>421</v>
      </c>
    </row>
    <row r="2" spans="1:20" x14ac:dyDescent="0.3">
      <c r="A2" s="1">
        <v>1000</v>
      </c>
      <c r="B2" s="1">
        <v>126</v>
      </c>
      <c r="C2" s="1" t="s">
        <v>17</v>
      </c>
      <c r="D2" s="1" t="s">
        <v>18</v>
      </c>
      <c r="E2" s="1" t="s">
        <v>19</v>
      </c>
      <c r="F2" s="1" t="s">
        <v>20</v>
      </c>
      <c r="G2" s="1" t="s">
        <v>21</v>
      </c>
      <c r="H2" s="1" t="s">
        <v>22</v>
      </c>
      <c r="I2" s="1">
        <v>22.403509</v>
      </c>
      <c r="J2" s="1">
        <v>-3.584409</v>
      </c>
      <c r="K2" s="1" t="s">
        <v>23</v>
      </c>
      <c r="L2" s="1">
        <v>60</v>
      </c>
      <c r="M2" s="1">
        <v>20</v>
      </c>
      <c r="N2" s="1">
        <v>80</v>
      </c>
      <c r="O2" s="1" t="s">
        <v>24</v>
      </c>
      <c r="P2" s="1">
        <v>28227.82</v>
      </c>
      <c r="Q2" s="1">
        <v>28227.82</v>
      </c>
      <c r="R2" s="1">
        <f t="shared" ref="R2:R65" si="0">Q2-P2</f>
        <v>0</v>
      </c>
      <c r="S2" s="1">
        <f>Table1__24[[#This Row],[total_women_beneficiaries]]-Table1__24[[#This Row],[total_men_beneficiaries]]</f>
        <v>-40</v>
      </c>
      <c r="T2" s="1" t="str">
        <f t="shared" ref="T2:T65" si="1">IF(Q2&gt;P2, "REVIEW REQUIRED", "OKAY")</f>
        <v>OKAY</v>
      </c>
    </row>
    <row r="3" spans="1:20" x14ac:dyDescent="0.3">
      <c r="A3" s="1">
        <v>1001</v>
      </c>
      <c r="B3" s="1">
        <v>286</v>
      </c>
      <c r="C3" s="1" t="s">
        <v>25</v>
      </c>
      <c r="D3" s="1" t="s">
        <v>18</v>
      </c>
      <c r="E3" s="1" t="s">
        <v>19</v>
      </c>
      <c r="F3" s="1" t="s">
        <v>20</v>
      </c>
      <c r="G3" s="1" t="s">
        <v>21</v>
      </c>
      <c r="H3" s="1" t="s">
        <v>22</v>
      </c>
      <c r="I3" s="1">
        <v>22.403509</v>
      </c>
      <c r="J3" s="1">
        <v>-3.584409</v>
      </c>
      <c r="K3" s="1" t="s">
        <v>23</v>
      </c>
      <c r="L3" s="1">
        <v>0</v>
      </c>
      <c r="M3" s="1">
        <v>200</v>
      </c>
      <c r="N3" s="1">
        <v>200</v>
      </c>
      <c r="O3" s="1" t="s">
        <v>26</v>
      </c>
      <c r="P3" s="1">
        <v>37222.050000000003</v>
      </c>
      <c r="Q3" s="1">
        <v>37222.050000000003</v>
      </c>
      <c r="R3" s="1">
        <f t="shared" si="0"/>
        <v>0</v>
      </c>
      <c r="S3" s="1">
        <f>Table1__24[[#This Row],[total_women_beneficiaries]]-Table1__24[[#This Row],[total_men_beneficiaries]]</f>
        <v>200</v>
      </c>
      <c r="T3" s="1" t="str">
        <f t="shared" si="1"/>
        <v>OKAY</v>
      </c>
    </row>
    <row r="4" spans="1:20" x14ac:dyDescent="0.3">
      <c r="A4" s="1">
        <v>1002</v>
      </c>
      <c r="B4" s="1">
        <v>282</v>
      </c>
      <c r="C4" s="1" t="s">
        <v>25</v>
      </c>
      <c r="D4" s="1" t="s">
        <v>18</v>
      </c>
      <c r="E4" s="1" t="s">
        <v>19</v>
      </c>
      <c r="F4" s="1" t="s">
        <v>20</v>
      </c>
      <c r="G4" s="1" t="s">
        <v>21</v>
      </c>
      <c r="H4" s="1" t="s">
        <v>22</v>
      </c>
      <c r="I4" s="1">
        <v>17.391566999999998</v>
      </c>
      <c r="J4" s="1">
        <v>3.0948259999999999</v>
      </c>
      <c r="K4" s="1" t="s">
        <v>23</v>
      </c>
      <c r="L4" s="1">
        <v>100</v>
      </c>
      <c r="M4" s="1">
        <v>80</v>
      </c>
      <c r="N4" s="1">
        <v>180</v>
      </c>
      <c r="O4" s="1" t="s">
        <v>24</v>
      </c>
      <c r="P4" s="1">
        <v>47427</v>
      </c>
      <c r="Q4" s="1">
        <v>47427</v>
      </c>
      <c r="R4" s="1">
        <f t="shared" si="0"/>
        <v>0</v>
      </c>
      <c r="S4" s="1">
        <f>Table1__24[[#This Row],[total_women_beneficiaries]]-Table1__24[[#This Row],[total_men_beneficiaries]]</f>
        <v>-20</v>
      </c>
      <c r="T4" s="1" t="str">
        <f t="shared" si="1"/>
        <v>OKAY</v>
      </c>
    </row>
    <row r="5" spans="1:20" x14ac:dyDescent="0.3">
      <c r="A5" s="1">
        <v>1003</v>
      </c>
      <c r="B5" s="1">
        <v>282</v>
      </c>
      <c r="C5" s="1" t="s">
        <v>25</v>
      </c>
      <c r="D5" s="1" t="s">
        <v>18</v>
      </c>
      <c r="E5" s="1" t="s">
        <v>19</v>
      </c>
      <c r="F5" s="1" t="s">
        <v>20</v>
      </c>
      <c r="G5" s="1" t="s">
        <v>21</v>
      </c>
      <c r="H5" s="1" t="s">
        <v>22</v>
      </c>
      <c r="I5" s="1">
        <v>17.11232</v>
      </c>
      <c r="J5" s="1">
        <v>2.2830759999999999</v>
      </c>
      <c r="K5" s="1" t="s">
        <v>23</v>
      </c>
      <c r="L5" s="1">
        <v>100</v>
      </c>
      <c r="M5" s="1">
        <v>80</v>
      </c>
      <c r="N5" s="1">
        <v>180</v>
      </c>
      <c r="O5" s="1" t="s">
        <v>24</v>
      </c>
      <c r="P5" s="1">
        <v>47427</v>
      </c>
      <c r="Q5" s="1">
        <v>47427</v>
      </c>
      <c r="R5" s="1">
        <f t="shared" si="0"/>
        <v>0</v>
      </c>
      <c r="S5" s="1">
        <f>Table1__24[[#This Row],[total_women_beneficiaries]]-Table1__24[[#This Row],[total_men_beneficiaries]]</f>
        <v>-20</v>
      </c>
      <c r="T5" s="1" t="str">
        <f t="shared" si="1"/>
        <v>OKAY</v>
      </c>
    </row>
    <row r="6" spans="1:20" x14ac:dyDescent="0.3">
      <c r="A6" s="1">
        <v>1004</v>
      </c>
      <c r="B6" s="1">
        <v>282</v>
      </c>
      <c r="C6" s="1" t="s">
        <v>25</v>
      </c>
      <c r="D6" s="1" t="s">
        <v>18</v>
      </c>
      <c r="E6" s="1" t="s">
        <v>19</v>
      </c>
      <c r="F6" s="1" t="s">
        <v>27</v>
      </c>
      <c r="G6" s="1" t="s">
        <v>21</v>
      </c>
      <c r="H6" s="1" t="s">
        <v>22</v>
      </c>
      <c r="I6" s="1">
        <v>20.013608999999999</v>
      </c>
      <c r="J6" s="1">
        <v>-3.579294</v>
      </c>
      <c r="K6" s="1" t="s">
        <v>23</v>
      </c>
      <c r="L6" s="1">
        <v>400</v>
      </c>
      <c r="M6" s="1">
        <v>600</v>
      </c>
      <c r="N6" s="1">
        <v>1000</v>
      </c>
      <c r="O6" s="1" t="s">
        <v>24</v>
      </c>
      <c r="P6" s="1">
        <v>48326.23</v>
      </c>
      <c r="Q6" s="1">
        <v>48326.23</v>
      </c>
      <c r="R6" s="1">
        <f t="shared" si="0"/>
        <v>0</v>
      </c>
      <c r="S6" s="1">
        <f>Table1__24[[#This Row],[total_women_beneficiaries]]-Table1__24[[#This Row],[total_men_beneficiaries]]</f>
        <v>200</v>
      </c>
      <c r="T6" s="1" t="str">
        <f t="shared" si="1"/>
        <v>OKAY</v>
      </c>
    </row>
    <row r="7" spans="1:20" x14ac:dyDescent="0.3">
      <c r="A7" s="1">
        <v>1005</v>
      </c>
      <c r="B7" s="1">
        <v>369</v>
      </c>
      <c r="C7" s="1" t="s">
        <v>25</v>
      </c>
      <c r="D7" s="1" t="s">
        <v>18</v>
      </c>
      <c r="E7" s="1" t="s">
        <v>19</v>
      </c>
      <c r="F7" s="1" t="s">
        <v>20</v>
      </c>
      <c r="G7" s="1" t="s">
        <v>21</v>
      </c>
      <c r="H7" s="1" t="s">
        <v>22</v>
      </c>
      <c r="I7" s="1">
        <v>16.133889</v>
      </c>
      <c r="J7" s="1">
        <v>-3.6666669999999999</v>
      </c>
      <c r="K7" s="1" t="s">
        <v>23</v>
      </c>
      <c r="L7" s="1">
        <v>0</v>
      </c>
      <c r="M7" s="1">
        <v>100</v>
      </c>
      <c r="N7" s="1">
        <v>100</v>
      </c>
      <c r="O7" s="1" t="s">
        <v>26</v>
      </c>
      <c r="P7" s="1">
        <v>38834.29</v>
      </c>
      <c r="Q7" s="1">
        <v>38834.29</v>
      </c>
      <c r="R7" s="1">
        <f t="shared" si="0"/>
        <v>0</v>
      </c>
      <c r="S7" s="1">
        <f>Table1__24[[#This Row],[total_women_beneficiaries]]-Table1__24[[#This Row],[total_men_beneficiaries]]</f>
        <v>100</v>
      </c>
      <c r="T7" s="1" t="str">
        <f t="shared" si="1"/>
        <v>OKAY</v>
      </c>
    </row>
    <row r="8" spans="1:20" x14ac:dyDescent="0.3">
      <c r="A8" s="1">
        <v>1006</v>
      </c>
      <c r="B8" s="1">
        <v>345</v>
      </c>
      <c r="C8" s="1" t="s">
        <v>25</v>
      </c>
      <c r="D8" s="1" t="s">
        <v>28</v>
      </c>
      <c r="E8" s="1" t="s">
        <v>29</v>
      </c>
      <c r="F8" s="1" t="s">
        <v>30</v>
      </c>
      <c r="G8" s="1" t="s">
        <v>21</v>
      </c>
      <c r="H8" s="1" t="s">
        <v>22</v>
      </c>
      <c r="I8" s="1">
        <v>16.2121</v>
      </c>
      <c r="J8" s="1">
        <v>-4.3505000000000003</v>
      </c>
      <c r="K8" s="1" t="s">
        <v>23</v>
      </c>
      <c r="L8" s="1">
        <v>4700</v>
      </c>
      <c r="M8" s="1">
        <v>8400</v>
      </c>
      <c r="N8" s="1">
        <v>13100</v>
      </c>
      <c r="O8" s="1" t="s">
        <v>24</v>
      </c>
      <c r="P8" s="1">
        <v>43833.8</v>
      </c>
      <c r="Q8" s="1">
        <v>43833.8</v>
      </c>
      <c r="R8" s="1">
        <f t="shared" si="0"/>
        <v>0</v>
      </c>
      <c r="S8" s="1">
        <f>Table1__24[[#This Row],[total_women_beneficiaries]]-Table1__24[[#This Row],[total_men_beneficiaries]]</f>
        <v>3700</v>
      </c>
      <c r="T8" s="1" t="str">
        <f t="shared" si="1"/>
        <v>OKAY</v>
      </c>
    </row>
    <row r="9" spans="1:20" x14ac:dyDescent="0.3">
      <c r="A9" s="1">
        <v>1007</v>
      </c>
      <c r="B9" s="1">
        <v>257</v>
      </c>
      <c r="C9" s="1" t="s">
        <v>25</v>
      </c>
      <c r="D9" s="1" t="s">
        <v>28</v>
      </c>
      <c r="E9" s="1" t="s">
        <v>29</v>
      </c>
      <c r="F9" s="1" t="s">
        <v>30</v>
      </c>
      <c r="G9" s="1" t="s">
        <v>21</v>
      </c>
      <c r="H9" s="1" t="s">
        <v>22</v>
      </c>
      <c r="I9" s="1">
        <v>16.455971999999999</v>
      </c>
      <c r="J9" s="1">
        <v>3.0009220000000001</v>
      </c>
      <c r="K9" s="1" t="s">
        <v>23</v>
      </c>
      <c r="L9" s="1">
        <v>17</v>
      </c>
      <c r="M9" s="1">
        <v>5</v>
      </c>
      <c r="N9" s="1">
        <v>22</v>
      </c>
      <c r="O9" s="1" t="s">
        <v>31</v>
      </c>
      <c r="P9" s="1">
        <v>18659.099999999999</v>
      </c>
      <c r="Q9" s="1">
        <v>18659.099999999999</v>
      </c>
      <c r="R9" s="1">
        <f t="shared" si="0"/>
        <v>0</v>
      </c>
      <c r="S9" s="1">
        <f>Table1__24[[#This Row],[total_women_beneficiaries]]-Table1__24[[#This Row],[total_men_beneficiaries]]</f>
        <v>-12</v>
      </c>
      <c r="T9" s="1" t="str">
        <f t="shared" si="1"/>
        <v>OKAY</v>
      </c>
    </row>
    <row r="10" spans="1:20" x14ac:dyDescent="0.3">
      <c r="A10" s="1">
        <v>1008</v>
      </c>
      <c r="B10" s="1">
        <v>279</v>
      </c>
      <c r="C10" s="1" t="s">
        <v>25</v>
      </c>
      <c r="D10" s="1" t="s">
        <v>28</v>
      </c>
      <c r="E10" s="1" t="s">
        <v>29</v>
      </c>
      <c r="F10" s="1" t="s">
        <v>30</v>
      </c>
      <c r="G10" s="1" t="s">
        <v>21</v>
      </c>
      <c r="H10" s="1" t="s">
        <v>22</v>
      </c>
      <c r="I10" s="1">
        <v>22.780308000000002</v>
      </c>
      <c r="J10" s="1">
        <v>-3.9802279999999999</v>
      </c>
      <c r="K10" s="1" t="s">
        <v>23</v>
      </c>
      <c r="L10" s="1">
        <v>23</v>
      </c>
      <c r="M10" s="1">
        <v>7</v>
      </c>
      <c r="N10" s="1">
        <v>30</v>
      </c>
      <c r="O10" s="1" t="s">
        <v>31</v>
      </c>
      <c r="P10" s="1">
        <v>25446.67</v>
      </c>
      <c r="Q10" s="1">
        <v>25446.67</v>
      </c>
      <c r="R10" s="1">
        <f t="shared" si="0"/>
        <v>0</v>
      </c>
      <c r="S10" s="1">
        <f>Table1__24[[#This Row],[total_women_beneficiaries]]-Table1__24[[#This Row],[total_men_beneficiaries]]</f>
        <v>-16</v>
      </c>
      <c r="T10" s="1" t="str">
        <f t="shared" si="1"/>
        <v>OKAY</v>
      </c>
    </row>
    <row r="11" spans="1:20" x14ac:dyDescent="0.3">
      <c r="A11" s="1">
        <v>1009</v>
      </c>
      <c r="B11" s="1">
        <v>351</v>
      </c>
      <c r="C11" s="1" t="s">
        <v>25</v>
      </c>
      <c r="D11" s="1" t="s">
        <v>28</v>
      </c>
      <c r="E11" s="1" t="s">
        <v>29</v>
      </c>
      <c r="F11" s="1" t="s">
        <v>30</v>
      </c>
      <c r="G11" s="1" t="s">
        <v>21</v>
      </c>
      <c r="H11" s="1" t="s">
        <v>22</v>
      </c>
      <c r="I11" s="1">
        <v>16.2</v>
      </c>
      <c r="J11" s="1">
        <v>-4.58</v>
      </c>
      <c r="K11" s="1" t="s">
        <v>23</v>
      </c>
      <c r="L11" s="1">
        <v>5500</v>
      </c>
      <c r="M11" s="1">
        <v>6500</v>
      </c>
      <c r="N11" s="1">
        <v>12000</v>
      </c>
      <c r="O11" s="1" t="s">
        <v>24</v>
      </c>
      <c r="P11" s="1">
        <v>42023.37</v>
      </c>
      <c r="Q11" s="1">
        <v>42023.37</v>
      </c>
      <c r="R11" s="1">
        <f t="shared" si="0"/>
        <v>0</v>
      </c>
      <c r="S11" s="1">
        <f>Table1__24[[#This Row],[total_women_beneficiaries]]-Table1__24[[#This Row],[total_men_beneficiaries]]</f>
        <v>1000</v>
      </c>
      <c r="T11" s="1" t="str">
        <f t="shared" si="1"/>
        <v>OKAY</v>
      </c>
    </row>
    <row r="12" spans="1:20" x14ac:dyDescent="0.3">
      <c r="A12" s="1">
        <v>1011</v>
      </c>
      <c r="B12" s="1">
        <v>419</v>
      </c>
      <c r="C12" s="1" t="s">
        <v>25</v>
      </c>
      <c r="D12" s="1" t="s">
        <v>28</v>
      </c>
      <c r="E12" s="1" t="s">
        <v>29</v>
      </c>
      <c r="F12" s="1" t="s">
        <v>30</v>
      </c>
      <c r="G12" s="1" t="s">
        <v>21</v>
      </c>
      <c r="H12" s="1" t="s">
        <v>22</v>
      </c>
      <c r="I12" s="1">
        <v>16.461881000000002</v>
      </c>
      <c r="J12" s="1">
        <v>3.003279</v>
      </c>
      <c r="K12" s="1" t="s">
        <v>23</v>
      </c>
      <c r="L12" s="1">
        <v>55</v>
      </c>
      <c r="M12" s="1">
        <v>60</v>
      </c>
      <c r="N12" s="1">
        <v>115</v>
      </c>
      <c r="O12" s="1" t="s">
        <v>32</v>
      </c>
      <c r="P12" s="1">
        <v>43868.73</v>
      </c>
      <c r="Q12" s="1">
        <v>43868.73</v>
      </c>
      <c r="R12" s="1">
        <f t="shared" si="0"/>
        <v>0</v>
      </c>
      <c r="S12" s="1">
        <f>Table1__24[[#This Row],[total_women_beneficiaries]]-Table1__24[[#This Row],[total_men_beneficiaries]]</f>
        <v>5</v>
      </c>
      <c r="T12" s="1" t="str">
        <f t="shared" si="1"/>
        <v>OKAY</v>
      </c>
    </row>
    <row r="13" spans="1:20" x14ac:dyDescent="0.3">
      <c r="A13" s="1">
        <v>1012</v>
      </c>
      <c r="B13" s="1">
        <v>269</v>
      </c>
      <c r="C13" s="1" t="s">
        <v>25</v>
      </c>
      <c r="D13" s="1" t="s">
        <v>33</v>
      </c>
      <c r="E13" s="1" t="s">
        <v>34</v>
      </c>
      <c r="F13" s="1" t="s">
        <v>20</v>
      </c>
      <c r="G13" s="1" t="s">
        <v>21</v>
      </c>
      <c r="H13" s="1" t="s">
        <v>22</v>
      </c>
      <c r="I13" s="1">
        <v>16.460871999999998</v>
      </c>
      <c r="J13" s="1">
        <v>3.0047990000000002</v>
      </c>
      <c r="K13" s="1" t="s">
        <v>23</v>
      </c>
      <c r="L13" s="1">
        <v>300</v>
      </c>
      <c r="M13" s="1">
        <v>200</v>
      </c>
      <c r="N13" s="1">
        <v>500</v>
      </c>
      <c r="O13" s="1" t="s">
        <v>35</v>
      </c>
      <c r="P13" s="1">
        <v>27049.93</v>
      </c>
      <c r="Q13" s="1">
        <v>27049.93</v>
      </c>
      <c r="R13" s="1">
        <f t="shared" si="0"/>
        <v>0</v>
      </c>
      <c r="S13" s="1">
        <f>Table1__24[[#This Row],[total_women_beneficiaries]]-Table1__24[[#This Row],[total_men_beneficiaries]]</f>
        <v>-100</v>
      </c>
      <c r="T13" s="1" t="str">
        <f t="shared" si="1"/>
        <v>OKAY</v>
      </c>
    </row>
    <row r="14" spans="1:20" x14ac:dyDescent="0.3">
      <c r="A14" s="1">
        <v>1013</v>
      </c>
      <c r="B14" s="1">
        <v>408</v>
      </c>
      <c r="C14" s="1" t="s">
        <v>25</v>
      </c>
      <c r="D14" s="1" t="s">
        <v>28</v>
      </c>
      <c r="E14" s="1" t="s">
        <v>29</v>
      </c>
      <c r="F14" s="1" t="s">
        <v>30</v>
      </c>
      <c r="G14" s="1" t="s">
        <v>21</v>
      </c>
      <c r="H14" s="1" t="s">
        <v>22</v>
      </c>
      <c r="I14" s="1">
        <v>16.250333999999999</v>
      </c>
      <c r="J14" s="1">
        <v>3.395349</v>
      </c>
      <c r="K14" s="1" t="s">
        <v>23</v>
      </c>
      <c r="L14" s="1">
        <v>244</v>
      </c>
      <c r="M14" s="1">
        <v>148</v>
      </c>
      <c r="N14" s="1">
        <v>392</v>
      </c>
      <c r="O14" s="1" t="s">
        <v>35</v>
      </c>
      <c r="P14" s="1">
        <v>37932.43</v>
      </c>
      <c r="Q14" s="1">
        <v>37932.43</v>
      </c>
      <c r="R14" s="1">
        <f t="shared" si="0"/>
        <v>0</v>
      </c>
      <c r="S14" s="1">
        <f>Table1__24[[#This Row],[total_women_beneficiaries]]-Table1__24[[#This Row],[total_men_beneficiaries]]</f>
        <v>-96</v>
      </c>
      <c r="T14" s="1" t="str">
        <f t="shared" si="1"/>
        <v>OKAY</v>
      </c>
    </row>
    <row r="15" spans="1:20" x14ac:dyDescent="0.3">
      <c r="A15" s="1">
        <v>1014</v>
      </c>
      <c r="B15" s="1">
        <v>252</v>
      </c>
      <c r="C15" s="1" t="s">
        <v>25</v>
      </c>
      <c r="D15" s="1" t="s">
        <v>28</v>
      </c>
      <c r="E15" s="1" t="s">
        <v>29</v>
      </c>
      <c r="F15" s="1" t="s">
        <v>20</v>
      </c>
      <c r="G15" s="1" t="s">
        <v>21</v>
      </c>
      <c r="H15" s="1" t="s">
        <v>22</v>
      </c>
      <c r="I15" s="1">
        <v>16.878222999999998</v>
      </c>
      <c r="J15" s="1">
        <v>-1.921996</v>
      </c>
      <c r="K15" s="1" t="s">
        <v>23</v>
      </c>
      <c r="L15" s="1">
        <v>100</v>
      </c>
      <c r="M15" s="1">
        <v>1300</v>
      </c>
      <c r="N15" s="1">
        <v>1400</v>
      </c>
      <c r="O15" s="1" t="s">
        <v>24</v>
      </c>
      <c r="P15" s="1">
        <v>39998.99</v>
      </c>
      <c r="Q15" s="1">
        <v>39998.99</v>
      </c>
      <c r="R15" s="1">
        <f t="shared" si="0"/>
        <v>0</v>
      </c>
      <c r="S15" s="1">
        <f>Table1__24[[#This Row],[total_women_beneficiaries]]-Table1__24[[#This Row],[total_men_beneficiaries]]</f>
        <v>1200</v>
      </c>
      <c r="T15" s="1" t="str">
        <f t="shared" si="1"/>
        <v>OKAY</v>
      </c>
    </row>
    <row r="16" spans="1:20" x14ac:dyDescent="0.3">
      <c r="A16" s="1">
        <v>1015</v>
      </c>
      <c r="B16" s="1">
        <v>201</v>
      </c>
      <c r="C16" s="1" t="s">
        <v>25</v>
      </c>
      <c r="D16" s="1" t="s">
        <v>28</v>
      </c>
      <c r="E16" s="1" t="s">
        <v>29</v>
      </c>
      <c r="F16" s="1" t="s">
        <v>30</v>
      </c>
      <c r="G16" s="1" t="s">
        <v>21</v>
      </c>
      <c r="H16" s="1" t="s">
        <v>36</v>
      </c>
      <c r="I16" s="1">
        <v>12.574968999999999</v>
      </c>
      <c r="J16" s="1">
        <v>-7.5629010000000001</v>
      </c>
      <c r="K16" s="1" t="s">
        <v>37</v>
      </c>
      <c r="L16" s="1">
        <v>539</v>
      </c>
      <c r="M16" s="1">
        <v>91</v>
      </c>
      <c r="N16" s="1">
        <v>630</v>
      </c>
      <c r="O16" s="1" t="s">
        <v>31</v>
      </c>
      <c r="P16" s="1">
        <v>48914.66</v>
      </c>
      <c r="Q16" s="1">
        <v>48914.66</v>
      </c>
      <c r="R16" s="1">
        <f t="shared" si="0"/>
        <v>0</v>
      </c>
      <c r="S16" s="1">
        <f>Table1__24[[#This Row],[total_women_beneficiaries]]-Table1__24[[#This Row],[total_men_beneficiaries]]</f>
        <v>-448</v>
      </c>
      <c r="T16" s="1" t="str">
        <f t="shared" si="1"/>
        <v>OKAY</v>
      </c>
    </row>
    <row r="17" spans="1:20" x14ac:dyDescent="0.3">
      <c r="A17" s="1">
        <v>1016</v>
      </c>
      <c r="B17" s="1">
        <v>186</v>
      </c>
      <c r="C17" s="1" t="s">
        <v>25</v>
      </c>
      <c r="D17" s="1" t="s">
        <v>28</v>
      </c>
      <c r="E17" s="1" t="s">
        <v>29</v>
      </c>
      <c r="F17" s="1" t="s">
        <v>30</v>
      </c>
      <c r="G17" s="1" t="s">
        <v>21</v>
      </c>
      <c r="H17" s="1" t="s">
        <v>36</v>
      </c>
      <c r="I17" s="1">
        <v>12.350019</v>
      </c>
      <c r="J17" s="1">
        <v>-7.5629010000000001</v>
      </c>
      <c r="K17" s="1" t="s">
        <v>37</v>
      </c>
      <c r="L17" s="1">
        <v>363</v>
      </c>
      <c r="M17" s="1">
        <v>49</v>
      </c>
      <c r="N17" s="1">
        <v>412</v>
      </c>
      <c r="O17" s="1" t="s">
        <v>31</v>
      </c>
      <c r="P17" s="1">
        <v>50000</v>
      </c>
      <c r="Q17" s="1">
        <v>50000</v>
      </c>
      <c r="R17" s="1">
        <f t="shared" si="0"/>
        <v>0</v>
      </c>
      <c r="S17" s="1">
        <f>Table1__24[[#This Row],[total_women_beneficiaries]]-Table1__24[[#This Row],[total_men_beneficiaries]]</f>
        <v>-314</v>
      </c>
      <c r="T17" s="1" t="str">
        <f t="shared" si="1"/>
        <v>OKAY</v>
      </c>
    </row>
    <row r="18" spans="1:20" x14ac:dyDescent="0.3">
      <c r="A18" s="1">
        <v>1017</v>
      </c>
      <c r="B18" s="1">
        <v>223</v>
      </c>
      <c r="C18" s="1" t="s">
        <v>25</v>
      </c>
      <c r="D18" s="1" t="s">
        <v>33</v>
      </c>
      <c r="E18" s="1" t="s">
        <v>34</v>
      </c>
      <c r="F18" s="1" t="s">
        <v>27</v>
      </c>
      <c r="G18" s="1" t="s">
        <v>21</v>
      </c>
      <c r="H18" s="1" t="s">
        <v>36</v>
      </c>
      <c r="I18" s="1">
        <v>14.183999999999999</v>
      </c>
      <c r="J18" s="1">
        <v>-7.998596</v>
      </c>
      <c r="K18" s="1" t="s">
        <v>37</v>
      </c>
      <c r="L18" s="1">
        <v>352</v>
      </c>
      <c r="M18" s="1">
        <v>47</v>
      </c>
      <c r="N18" s="1">
        <v>399</v>
      </c>
      <c r="O18" s="1" t="s">
        <v>31</v>
      </c>
      <c r="P18" s="1">
        <v>50000</v>
      </c>
      <c r="Q18" s="1">
        <v>50000</v>
      </c>
      <c r="R18" s="1">
        <f t="shared" si="0"/>
        <v>0</v>
      </c>
      <c r="S18" s="1">
        <f>Table1__24[[#This Row],[total_women_beneficiaries]]-Table1__24[[#This Row],[total_men_beneficiaries]]</f>
        <v>-305</v>
      </c>
      <c r="T18" s="1" t="str">
        <f t="shared" si="1"/>
        <v>OKAY</v>
      </c>
    </row>
    <row r="19" spans="1:20" x14ac:dyDescent="0.3">
      <c r="A19" s="1">
        <v>1018</v>
      </c>
      <c r="B19" s="1">
        <v>228</v>
      </c>
      <c r="C19" s="1" t="s">
        <v>25</v>
      </c>
      <c r="D19" s="1" t="s">
        <v>28</v>
      </c>
      <c r="E19" s="1" t="s">
        <v>29</v>
      </c>
      <c r="F19" s="1" t="s">
        <v>30</v>
      </c>
      <c r="G19" s="1" t="s">
        <v>21</v>
      </c>
      <c r="H19" s="1" t="s">
        <v>36</v>
      </c>
      <c r="I19" s="1">
        <v>12.315588</v>
      </c>
      <c r="J19" s="1">
        <v>-7.5608170000000001</v>
      </c>
      <c r="K19" s="1" t="s">
        <v>37</v>
      </c>
      <c r="L19" s="1">
        <v>150</v>
      </c>
      <c r="M19" s="1">
        <v>350</v>
      </c>
      <c r="N19" s="1">
        <v>500</v>
      </c>
      <c r="O19" s="1" t="s">
        <v>38</v>
      </c>
      <c r="P19" s="1">
        <v>47923.98</v>
      </c>
      <c r="Q19" s="1">
        <v>47923.98</v>
      </c>
      <c r="R19" s="1">
        <f t="shared" si="0"/>
        <v>0</v>
      </c>
      <c r="S19" s="1">
        <f>Table1__24[[#This Row],[total_women_beneficiaries]]-Table1__24[[#This Row],[total_men_beneficiaries]]</f>
        <v>200</v>
      </c>
      <c r="T19" s="1" t="str">
        <f t="shared" si="1"/>
        <v>OKAY</v>
      </c>
    </row>
    <row r="20" spans="1:20" x14ac:dyDescent="0.3">
      <c r="A20" s="1">
        <v>1019</v>
      </c>
      <c r="B20" s="1">
        <v>167</v>
      </c>
      <c r="C20" s="1" t="s">
        <v>17</v>
      </c>
      <c r="D20" s="1" t="s">
        <v>18</v>
      </c>
      <c r="E20" s="1" t="s">
        <v>34</v>
      </c>
      <c r="F20" s="1" t="s">
        <v>30</v>
      </c>
      <c r="G20" s="1" t="s">
        <v>21</v>
      </c>
      <c r="H20" s="1" t="s">
        <v>36</v>
      </c>
      <c r="I20" s="1">
        <v>12.638707</v>
      </c>
      <c r="J20" s="1">
        <v>-7.998596</v>
      </c>
      <c r="K20" s="1" t="s">
        <v>37</v>
      </c>
      <c r="L20" s="1">
        <v>0</v>
      </c>
      <c r="M20" s="1">
        <v>100</v>
      </c>
      <c r="N20" s="1">
        <v>100</v>
      </c>
      <c r="O20" s="1" t="s">
        <v>26</v>
      </c>
      <c r="P20" s="1">
        <v>46651.69</v>
      </c>
      <c r="Q20" s="1">
        <v>46651.69</v>
      </c>
      <c r="R20" s="1">
        <f t="shared" si="0"/>
        <v>0</v>
      </c>
      <c r="S20" s="1">
        <f>Table1__24[[#This Row],[total_women_beneficiaries]]-Table1__24[[#This Row],[total_men_beneficiaries]]</f>
        <v>100</v>
      </c>
      <c r="T20" s="1" t="str">
        <f t="shared" si="1"/>
        <v>OKAY</v>
      </c>
    </row>
    <row r="21" spans="1:20" x14ac:dyDescent="0.3">
      <c r="A21" s="1">
        <v>1020</v>
      </c>
      <c r="B21" s="1">
        <v>242</v>
      </c>
      <c r="C21" s="1" t="s">
        <v>25</v>
      </c>
      <c r="D21" s="1" t="s">
        <v>28</v>
      </c>
      <c r="E21" s="1" t="s">
        <v>29</v>
      </c>
      <c r="F21" s="1" t="s">
        <v>30</v>
      </c>
      <c r="G21" s="1" t="s">
        <v>21</v>
      </c>
      <c r="H21" s="1" t="s">
        <v>36</v>
      </c>
      <c r="I21" s="1">
        <v>12.315588</v>
      </c>
      <c r="J21" s="1">
        <v>-7.5608170000000001</v>
      </c>
      <c r="K21" s="1" t="s">
        <v>37</v>
      </c>
      <c r="L21" s="1">
        <v>40000</v>
      </c>
      <c r="M21" s="1">
        <v>40300</v>
      </c>
      <c r="N21" s="1">
        <v>80300</v>
      </c>
      <c r="O21" s="1" t="s">
        <v>38</v>
      </c>
      <c r="P21" s="1">
        <v>45990.080000000002</v>
      </c>
      <c r="Q21" s="1">
        <v>45990.080000000002</v>
      </c>
      <c r="R21" s="1">
        <f t="shared" si="0"/>
        <v>0</v>
      </c>
      <c r="S21" s="1">
        <f>Table1__24[[#This Row],[total_women_beneficiaries]]-Table1__24[[#This Row],[total_men_beneficiaries]]</f>
        <v>300</v>
      </c>
      <c r="T21" s="1" t="str">
        <f t="shared" si="1"/>
        <v>OKAY</v>
      </c>
    </row>
    <row r="22" spans="1:20" x14ac:dyDescent="0.3">
      <c r="A22" s="1">
        <v>1021</v>
      </c>
      <c r="B22" s="1">
        <v>189</v>
      </c>
      <c r="C22" s="1" t="s">
        <v>25</v>
      </c>
      <c r="D22" s="1" t="s">
        <v>39</v>
      </c>
      <c r="E22" s="1" t="s">
        <v>29</v>
      </c>
      <c r="F22" s="1" t="s">
        <v>30</v>
      </c>
      <c r="G22" s="1" t="s">
        <v>21</v>
      </c>
      <c r="H22" s="1" t="s">
        <v>36</v>
      </c>
      <c r="I22" s="1">
        <v>12.636950000000001</v>
      </c>
      <c r="J22" s="1">
        <v>-7.9968000000000004</v>
      </c>
      <c r="K22" s="1" t="s">
        <v>37</v>
      </c>
      <c r="L22" s="1">
        <v>58</v>
      </c>
      <c r="M22" s="1">
        <v>3</v>
      </c>
      <c r="N22" s="1">
        <v>61</v>
      </c>
      <c r="O22" s="1" t="s">
        <v>40</v>
      </c>
      <c r="P22" s="1">
        <v>23830.11</v>
      </c>
      <c r="Q22" s="1">
        <v>23830.11</v>
      </c>
      <c r="R22" s="1">
        <f t="shared" si="0"/>
        <v>0</v>
      </c>
      <c r="S22" s="1">
        <f>Table1__24[[#This Row],[total_women_beneficiaries]]-Table1__24[[#This Row],[total_men_beneficiaries]]</f>
        <v>-55</v>
      </c>
      <c r="T22" s="1" t="str">
        <f t="shared" si="1"/>
        <v>OKAY</v>
      </c>
    </row>
    <row r="23" spans="1:20" x14ac:dyDescent="0.3">
      <c r="A23" s="1">
        <v>1022</v>
      </c>
      <c r="B23" s="1">
        <v>276</v>
      </c>
      <c r="C23" s="1" t="s">
        <v>25</v>
      </c>
      <c r="D23" s="1" t="s">
        <v>28</v>
      </c>
      <c r="E23" s="1" t="s">
        <v>29</v>
      </c>
      <c r="F23" s="1" t="s">
        <v>30</v>
      </c>
      <c r="G23" s="1" t="s">
        <v>21</v>
      </c>
      <c r="H23" s="1" t="s">
        <v>36</v>
      </c>
      <c r="I23" s="1">
        <v>15.34634</v>
      </c>
      <c r="J23" s="1">
        <v>-7.4589100000000004</v>
      </c>
      <c r="K23" s="1" t="s">
        <v>37</v>
      </c>
      <c r="L23" s="1">
        <v>0</v>
      </c>
      <c r="M23" s="1">
        <v>855</v>
      </c>
      <c r="N23" s="1">
        <v>855</v>
      </c>
      <c r="O23" s="1" t="s">
        <v>38</v>
      </c>
      <c r="P23" s="1">
        <v>48648.93</v>
      </c>
      <c r="Q23" s="1">
        <v>48648.93</v>
      </c>
      <c r="R23" s="1">
        <f t="shared" si="0"/>
        <v>0</v>
      </c>
      <c r="S23" s="1">
        <f>Table1__24[[#This Row],[total_women_beneficiaries]]-Table1__24[[#This Row],[total_men_beneficiaries]]</f>
        <v>855</v>
      </c>
      <c r="T23" s="1" t="str">
        <f t="shared" si="1"/>
        <v>OKAY</v>
      </c>
    </row>
    <row r="24" spans="1:20" x14ac:dyDescent="0.3">
      <c r="A24" s="1">
        <v>1023</v>
      </c>
      <c r="B24" s="1">
        <v>319</v>
      </c>
      <c r="C24" s="1" t="s">
        <v>25</v>
      </c>
      <c r="D24" s="1" t="s">
        <v>18</v>
      </c>
      <c r="E24" s="1" t="s">
        <v>34</v>
      </c>
      <c r="F24" s="1" t="s">
        <v>30</v>
      </c>
      <c r="G24" s="1" t="s">
        <v>21</v>
      </c>
      <c r="H24" s="1" t="s">
        <v>36</v>
      </c>
      <c r="I24" s="1">
        <v>12.638707</v>
      </c>
      <c r="J24" s="1">
        <v>-7.998596</v>
      </c>
      <c r="K24" s="1" t="s">
        <v>37</v>
      </c>
      <c r="L24" s="1">
        <v>100</v>
      </c>
      <c r="M24" s="1">
        <v>50</v>
      </c>
      <c r="N24" s="1">
        <v>150</v>
      </c>
      <c r="O24" s="1" t="s">
        <v>41</v>
      </c>
      <c r="P24" s="1">
        <v>48743.94</v>
      </c>
      <c r="Q24" s="1">
        <v>48743.94</v>
      </c>
      <c r="R24" s="1">
        <f t="shared" si="0"/>
        <v>0</v>
      </c>
      <c r="S24" s="1">
        <f>Table1__24[[#This Row],[total_women_beneficiaries]]-Table1__24[[#This Row],[total_men_beneficiaries]]</f>
        <v>-50</v>
      </c>
      <c r="T24" s="1" t="str">
        <f t="shared" si="1"/>
        <v>OKAY</v>
      </c>
    </row>
    <row r="25" spans="1:20" x14ac:dyDescent="0.3">
      <c r="A25" s="1">
        <v>1024</v>
      </c>
      <c r="B25" s="1">
        <v>237</v>
      </c>
      <c r="C25" s="1" t="s">
        <v>25</v>
      </c>
      <c r="D25" s="1" t="s">
        <v>18</v>
      </c>
      <c r="E25" s="1" t="s">
        <v>34</v>
      </c>
      <c r="F25" s="1" t="s">
        <v>30</v>
      </c>
      <c r="G25" s="1" t="s">
        <v>21</v>
      </c>
      <c r="H25" s="1" t="s">
        <v>36</v>
      </c>
      <c r="I25" s="1">
        <v>12.638707</v>
      </c>
      <c r="J25" s="1">
        <v>-7.998596</v>
      </c>
      <c r="K25" s="1" t="s">
        <v>37</v>
      </c>
      <c r="L25" s="1">
        <v>50</v>
      </c>
      <c r="M25" s="1">
        <v>10</v>
      </c>
      <c r="N25" s="1">
        <v>60</v>
      </c>
      <c r="O25" s="1" t="s">
        <v>38</v>
      </c>
      <c r="P25" s="1">
        <v>36436.54</v>
      </c>
      <c r="Q25" s="1">
        <v>36436.54</v>
      </c>
      <c r="R25" s="1">
        <f t="shared" si="0"/>
        <v>0</v>
      </c>
      <c r="S25" s="1">
        <f>Table1__24[[#This Row],[total_women_beneficiaries]]-Table1__24[[#This Row],[total_men_beneficiaries]]</f>
        <v>-40</v>
      </c>
      <c r="T25" s="1" t="str">
        <f t="shared" si="1"/>
        <v>OKAY</v>
      </c>
    </row>
    <row r="26" spans="1:20" x14ac:dyDescent="0.3">
      <c r="A26" s="1">
        <v>1025</v>
      </c>
      <c r="B26" s="1">
        <v>264</v>
      </c>
      <c r="C26" s="1" t="s">
        <v>25</v>
      </c>
      <c r="D26" s="1" t="s">
        <v>28</v>
      </c>
      <c r="E26" s="1" t="s">
        <v>29</v>
      </c>
      <c r="F26" s="1" t="s">
        <v>30</v>
      </c>
      <c r="G26" s="1" t="s">
        <v>21</v>
      </c>
      <c r="H26" s="1" t="s">
        <v>36</v>
      </c>
      <c r="I26" s="1">
        <v>12.638707</v>
      </c>
      <c r="J26" s="1">
        <v>-7.998596</v>
      </c>
      <c r="K26" s="1" t="s">
        <v>37</v>
      </c>
      <c r="L26" s="1">
        <v>40</v>
      </c>
      <c r="M26" s="1">
        <v>32</v>
      </c>
      <c r="N26" s="1">
        <v>72</v>
      </c>
      <c r="O26" s="1" t="s">
        <v>31</v>
      </c>
      <c r="P26" s="1">
        <v>49400.2</v>
      </c>
      <c r="Q26" s="1">
        <v>49400.2</v>
      </c>
      <c r="R26" s="1">
        <f t="shared" si="0"/>
        <v>0</v>
      </c>
      <c r="S26" s="1">
        <f>Table1__24[[#This Row],[total_women_beneficiaries]]-Table1__24[[#This Row],[total_men_beneficiaries]]</f>
        <v>-8</v>
      </c>
      <c r="T26" s="1" t="str">
        <f t="shared" si="1"/>
        <v>OKAY</v>
      </c>
    </row>
    <row r="27" spans="1:20" x14ac:dyDescent="0.3">
      <c r="A27" s="1">
        <v>1026</v>
      </c>
      <c r="B27" s="1">
        <v>107</v>
      </c>
      <c r="C27" s="1" t="s">
        <v>17</v>
      </c>
      <c r="D27" s="1" t="s">
        <v>18</v>
      </c>
      <c r="E27" s="1" t="s">
        <v>19</v>
      </c>
      <c r="F27" s="1" t="s">
        <v>30</v>
      </c>
      <c r="G27" s="1" t="s">
        <v>21</v>
      </c>
      <c r="H27" s="1" t="s">
        <v>36</v>
      </c>
      <c r="I27" s="1">
        <v>12.638707</v>
      </c>
      <c r="J27" s="1">
        <v>-7.998596</v>
      </c>
      <c r="K27" s="1" t="s">
        <v>37</v>
      </c>
      <c r="L27" s="1">
        <v>40</v>
      </c>
      <c r="M27" s="1">
        <v>40</v>
      </c>
      <c r="N27" s="1">
        <v>80</v>
      </c>
      <c r="O27" s="1" t="s">
        <v>35</v>
      </c>
      <c r="P27" s="1">
        <v>49319.97</v>
      </c>
      <c r="Q27" s="1">
        <v>49319.97</v>
      </c>
      <c r="R27" s="1">
        <f t="shared" si="0"/>
        <v>0</v>
      </c>
      <c r="S27" s="1">
        <f>Table1__24[[#This Row],[total_women_beneficiaries]]-Table1__24[[#This Row],[total_men_beneficiaries]]</f>
        <v>0</v>
      </c>
      <c r="T27" s="1" t="str">
        <f t="shared" si="1"/>
        <v>OKAY</v>
      </c>
    </row>
    <row r="28" spans="1:20" x14ac:dyDescent="0.3">
      <c r="A28" s="1">
        <v>1027</v>
      </c>
      <c r="B28" s="1">
        <v>275</v>
      </c>
      <c r="C28" s="1" t="s">
        <v>25</v>
      </c>
      <c r="D28" s="1" t="s">
        <v>28</v>
      </c>
      <c r="E28" s="1" t="s">
        <v>29</v>
      </c>
      <c r="F28" s="1" t="s">
        <v>30</v>
      </c>
      <c r="G28" s="1" t="s">
        <v>21</v>
      </c>
      <c r="H28" s="1" t="s">
        <v>36</v>
      </c>
      <c r="I28" s="1">
        <v>12.667239</v>
      </c>
      <c r="J28" s="1">
        <v>-8.042783</v>
      </c>
      <c r="K28" s="1" t="s">
        <v>37</v>
      </c>
      <c r="L28" s="1">
        <v>743</v>
      </c>
      <c r="M28" s="1">
        <v>899</v>
      </c>
      <c r="N28" s="1">
        <v>1642</v>
      </c>
      <c r="O28" s="1" t="s">
        <v>32</v>
      </c>
      <c r="P28" s="1">
        <v>49540.03</v>
      </c>
      <c r="Q28" s="1">
        <v>49540.03</v>
      </c>
      <c r="R28" s="1">
        <f t="shared" si="0"/>
        <v>0</v>
      </c>
      <c r="S28" s="1">
        <f>Table1__24[[#This Row],[total_women_beneficiaries]]-Table1__24[[#This Row],[total_men_beneficiaries]]</f>
        <v>156</v>
      </c>
      <c r="T28" s="1" t="str">
        <f t="shared" si="1"/>
        <v>OKAY</v>
      </c>
    </row>
    <row r="29" spans="1:20" x14ac:dyDescent="0.3">
      <c r="A29" s="1">
        <v>1028</v>
      </c>
      <c r="B29" s="1">
        <v>321</v>
      </c>
      <c r="C29" s="1" t="s">
        <v>25</v>
      </c>
      <c r="D29" s="1" t="s">
        <v>33</v>
      </c>
      <c r="E29" s="1" t="s">
        <v>34</v>
      </c>
      <c r="F29" s="1" t="s">
        <v>20</v>
      </c>
      <c r="G29" s="1" t="s">
        <v>21</v>
      </c>
      <c r="H29" s="1" t="s">
        <v>36</v>
      </c>
      <c r="I29" s="1">
        <v>12.739990000000001</v>
      </c>
      <c r="J29" s="1">
        <v>-8.0627300000000002</v>
      </c>
      <c r="K29" s="1" t="s">
        <v>37</v>
      </c>
      <c r="L29" s="1">
        <v>1400</v>
      </c>
      <c r="M29" s="1">
        <v>600</v>
      </c>
      <c r="N29" s="1">
        <v>2000</v>
      </c>
      <c r="O29" s="1" t="s">
        <v>24</v>
      </c>
      <c r="P29" s="1">
        <v>49682.15</v>
      </c>
      <c r="Q29" s="1">
        <v>49682.15</v>
      </c>
      <c r="R29" s="1">
        <f t="shared" si="0"/>
        <v>0</v>
      </c>
      <c r="S29" s="1">
        <f>Table1__24[[#This Row],[total_women_beneficiaries]]-Table1__24[[#This Row],[total_men_beneficiaries]]</f>
        <v>-800</v>
      </c>
      <c r="T29" s="1" t="str">
        <f t="shared" si="1"/>
        <v>OKAY</v>
      </c>
    </row>
    <row r="30" spans="1:20" x14ac:dyDescent="0.3">
      <c r="A30" s="1">
        <v>1029</v>
      </c>
      <c r="B30" s="1">
        <v>259</v>
      </c>
      <c r="C30" s="1" t="s">
        <v>25</v>
      </c>
      <c r="D30" s="1" t="s">
        <v>28</v>
      </c>
      <c r="E30" s="1" t="s">
        <v>29</v>
      </c>
      <c r="F30" s="1" t="s">
        <v>20</v>
      </c>
      <c r="G30" s="1" t="s">
        <v>21</v>
      </c>
      <c r="H30" s="1" t="s">
        <v>42</v>
      </c>
      <c r="I30" s="1">
        <v>15.55552</v>
      </c>
      <c r="J30" s="1">
        <v>2.2479200000000001</v>
      </c>
      <c r="K30" s="1" t="s">
        <v>23</v>
      </c>
      <c r="L30" s="1">
        <v>50</v>
      </c>
      <c r="M30" s="1">
        <v>45</v>
      </c>
      <c r="N30" s="1">
        <v>95</v>
      </c>
      <c r="O30" s="1" t="s">
        <v>35</v>
      </c>
      <c r="P30" s="1">
        <v>50000</v>
      </c>
      <c r="Q30" s="1">
        <v>50000</v>
      </c>
      <c r="R30" s="1">
        <f t="shared" si="0"/>
        <v>0</v>
      </c>
      <c r="S30" s="1">
        <f>Table1__24[[#This Row],[total_women_beneficiaries]]-Table1__24[[#This Row],[total_men_beneficiaries]]</f>
        <v>-5</v>
      </c>
      <c r="T30" s="1" t="str">
        <f t="shared" si="1"/>
        <v>OKAY</v>
      </c>
    </row>
    <row r="31" spans="1:20" x14ac:dyDescent="0.3">
      <c r="A31" s="1">
        <v>1030</v>
      </c>
      <c r="B31" s="1">
        <v>252</v>
      </c>
      <c r="C31" s="1" t="s">
        <v>25</v>
      </c>
      <c r="D31" s="1" t="s">
        <v>28</v>
      </c>
      <c r="E31" s="1" t="s">
        <v>29</v>
      </c>
      <c r="F31" s="1" t="s">
        <v>20</v>
      </c>
      <c r="G31" s="1" t="s">
        <v>21</v>
      </c>
      <c r="H31" s="1" t="s">
        <v>42</v>
      </c>
      <c r="I31" s="1">
        <v>15.915459999999999</v>
      </c>
      <c r="J31" s="1">
        <v>2.3961999999999999</v>
      </c>
      <c r="K31" s="1" t="s">
        <v>23</v>
      </c>
      <c r="L31" s="1">
        <v>50</v>
      </c>
      <c r="M31" s="1">
        <v>45</v>
      </c>
      <c r="N31" s="1">
        <v>95</v>
      </c>
      <c r="O31" s="1" t="s">
        <v>35</v>
      </c>
      <c r="P31" s="1">
        <v>30716.12</v>
      </c>
      <c r="Q31" s="1">
        <v>30716.12</v>
      </c>
      <c r="R31" s="1">
        <f t="shared" si="0"/>
        <v>0</v>
      </c>
      <c r="S31" s="1">
        <f>Table1__24[[#This Row],[total_women_beneficiaries]]-Table1__24[[#This Row],[total_men_beneficiaries]]</f>
        <v>-5</v>
      </c>
      <c r="T31" s="1" t="str">
        <f t="shared" si="1"/>
        <v>OKAY</v>
      </c>
    </row>
    <row r="32" spans="1:20" x14ac:dyDescent="0.3">
      <c r="A32" s="1">
        <v>1031</v>
      </c>
      <c r="B32" s="1">
        <v>132</v>
      </c>
      <c r="C32" s="1" t="s">
        <v>17</v>
      </c>
      <c r="D32" s="1" t="s">
        <v>28</v>
      </c>
      <c r="E32" s="1" t="s">
        <v>29</v>
      </c>
      <c r="F32" s="1" t="s">
        <v>30</v>
      </c>
      <c r="G32" s="1" t="s">
        <v>43</v>
      </c>
      <c r="H32" s="1" t="s">
        <v>44</v>
      </c>
      <c r="I32" s="1">
        <v>33.130401999999997</v>
      </c>
      <c r="J32" s="1">
        <v>35.447144999999999</v>
      </c>
      <c r="K32" s="1" t="s">
        <v>37</v>
      </c>
      <c r="L32" s="1">
        <v>400</v>
      </c>
      <c r="M32" s="1">
        <v>400</v>
      </c>
      <c r="N32" s="1">
        <v>800</v>
      </c>
      <c r="O32" s="1" t="s">
        <v>24</v>
      </c>
      <c r="P32" s="1">
        <v>5894</v>
      </c>
      <c r="Q32" s="1">
        <v>5894</v>
      </c>
      <c r="R32" s="1">
        <f t="shared" si="0"/>
        <v>0</v>
      </c>
      <c r="S32" s="1">
        <f>Table1__24[[#This Row],[total_women_beneficiaries]]-Table1__24[[#This Row],[total_men_beneficiaries]]</f>
        <v>0</v>
      </c>
      <c r="T32" s="1" t="str">
        <f t="shared" si="1"/>
        <v>OKAY</v>
      </c>
    </row>
    <row r="33" spans="1:20" x14ac:dyDescent="0.3">
      <c r="A33" s="1">
        <v>1032</v>
      </c>
      <c r="B33" s="1">
        <v>156</v>
      </c>
      <c r="C33" s="1" t="s">
        <v>17</v>
      </c>
      <c r="D33" s="1" t="s">
        <v>28</v>
      </c>
      <c r="E33" s="1" t="s">
        <v>34</v>
      </c>
      <c r="F33" s="1" t="s">
        <v>45</v>
      </c>
      <c r="G33" s="1" t="s">
        <v>43</v>
      </c>
      <c r="H33" s="1" t="s">
        <v>46</v>
      </c>
      <c r="I33" s="1">
        <v>33.117975000000001</v>
      </c>
      <c r="J33" s="1">
        <v>35.432941</v>
      </c>
      <c r="K33" s="1" t="s">
        <v>37</v>
      </c>
      <c r="L33" s="1">
        <v>150</v>
      </c>
      <c r="M33" s="1">
        <v>153</v>
      </c>
      <c r="N33" s="1">
        <v>303</v>
      </c>
      <c r="O33" s="1" t="s">
        <v>41</v>
      </c>
      <c r="P33" s="1">
        <v>9566</v>
      </c>
      <c r="Q33" s="1">
        <v>9566</v>
      </c>
      <c r="R33" s="1">
        <f t="shared" si="0"/>
        <v>0</v>
      </c>
      <c r="S33" s="1">
        <f>Table1__24[[#This Row],[total_women_beneficiaries]]-Table1__24[[#This Row],[total_men_beneficiaries]]</f>
        <v>3</v>
      </c>
      <c r="T33" s="1" t="str">
        <f t="shared" si="1"/>
        <v>OKAY</v>
      </c>
    </row>
    <row r="34" spans="1:20" x14ac:dyDescent="0.3">
      <c r="A34" s="1">
        <v>1033</v>
      </c>
      <c r="B34" s="1">
        <v>90</v>
      </c>
      <c r="C34" s="1" t="s">
        <v>17</v>
      </c>
      <c r="D34" s="1" t="s">
        <v>28</v>
      </c>
      <c r="E34" s="1" t="s">
        <v>29</v>
      </c>
      <c r="F34" s="1" t="s">
        <v>30</v>
      </c>
      <c r="G34" s="1" t="s">
        <v>43</v>
      </c>
      <c r="H34" s="1" t="s">
        <v>47</v>
      </c>
      <c r="I34" s="1">
        <v>33.208720999999997</v>
      </c>
      <c r="J34" s="1">
        <v>35.403272000000001</v>
      </c>
      <c r="K34" s="1" t="s">
        <v>37</v>
      </c>
      <c r="L34" s="1">
        <v>150</v>
      </c>
      <c r="M34" s="1">
        <v>150</v>
      </c>
      <c r="N34" s="1">
        <v>300</v>
      </c>
      <c r="O34" s="1" t="s">
        <v>31</v>
      </c>
      <c r="P34" s="1">
        <v>22000</v>
      </c>
      <c r="Q34" s="1">
        <v>22000</v>
      </c>
      <c r="R34" s="1">
        <f t="shared" si="0"/>
        <v>0</v>
      </c>
      <c r="S34" s="1">
        <f>Table1__24[[#This Row],[total_women_beneficiaries]]-Table1__24[[#This Row],[total_men_beneficiaries]]</f>
        <v>0</v>
      </c>
      <c r="T34" s="1" t="str">
        <f t="shared" si="1"/>
        <v>OKAY</v>
      </c>
    </row>
    <row r="35" spans="1:20" x14ac:dyDescent="0.3">
      <c r="A35" s="1">
        <v>1034</v>
      </c>
      <c r="B35" s="1">
        <v>48</v>
      </c>
      <c r="C35" s="1" t="s">
        <v>48</v>
      </c>
      <c r="D35" s="1" t="s">
        <v>18</v>
      </c>
      <c r="E35" s="1" t="s">
        <v>29</v>
      </c>
      <c r="F35" s="1" t="s">
        <v>30</v>
      </c>
      <c r="G35" s="1" t="s">
        <v>43</v>
      </c>
      <c r="H35" s="1" t="s">
        <v>49</v>
      </c>
      <c r="I35" s="1">
        <v>33.243079999999999</v>
      </c>
      <c r="J35" s="1">
        <v>35.490054999999998</v>
      </c>
      <c r="K35" s="1" t="s">
        <v>37</v>
      </c>
      <c r="L35" s="1">
        <v>1125</v>
      </c>
      <c r="M35" s="1">
        <v>1125</v>
      </c>
      <c r="N35" s="1">
        <v>2250</v>
      </c>
      <c r="O35" s="1" t="s">
        <v>24</v>
      </c>
      <c r="P35" s="1">
        <v>13500</v>
      </c>
      <c r="Q35" s="1">
        <v>13500</v>
      </c>
      <c r="R35" s="1">
        <f t="shared" si="0"/>
        <v>0</v>
      </c>
      <c r="S35" s="1">
        <f>Table1__24[[#This Row],[total_women_beneficiaries]]-Table1__24[[#This Row],[total_men_beneficiaries]]</f>
        <v>0</v>
      </c>
      <c r="T35" s="1" t="str">
        <f t="shared" si="1"/>
        <v>OKAY</v>
      </c>
    </row>
    <row r="36" spans="1:20" x14ac:dyDescent="0.3">
      <c r="A36" s="1">
        <v>1035</v>
      </c>
      <c r="B36" s="1">
        <v>96</v>
      </c>
      <c r="C36" s="1" t="s">
        <v>17</v>
      </c>
      <c r="D36" s="1" t="s">
        <v>28</v>
      </c>
      <c r="E36" s="1" t="s">
        <v>29</v>
      </c>
      <c r="F36" s="1" t="s">
        <v>30</v>
      </c>
      <c r="G36" s="1" t="s">
        <v>43</v>
      </c>
      <c r="H36" s="1" t="s">
        <v>50</v>
      </c>
      <c r="I36" s="1">
        <v>33.293875999999997</v>
      </c>
      <c r="J36" s="1">
        <v>35.429226</v>
      </c>
      <c r="K36" s="1" t="s">
        <v>37</v>
      </c>
      <c r="L36" s="1">
        <v>18</v>
      </c>
      <c r="M36" s="1">
        <v>0</v>
      </c>
      <c r="N36" s="1">
        <v>18</v>
      </c>
      <c r="O36" s="1" t="s">
        <v>51</v>
      </c>
      <c r="P36" s="1">
        <v>14826</v>
      </c>
      <c r="Q36" s="1">
        <v>14826</v>
      </c>
      <c r="R36" s="1">
        <f t="shared" si="0"/>
        <v>0</v>
      </c>
      <c r="S36" s="1">
        <f>Table1__24[[#This Row],[total_women_beneficiaries]]-Table1__24[[#This Row],[total_men_beneficiaries]]</f>
        <v>-18</v>
      </c>
      <c r="T36" s="1" t="str">
        <f t="shared" si="1"/>
        <v>OKAY</v>
      </c>
    </row>
    <row r="37" spans="1:20" x14ac:dyDescent="0.3">
      <c r="A37" s="1">
        <v>1036</v>
      </c>
      <c r="B37" s="1">
        <v>80</v>
      </c>
      <c r="C37" s="1" t="s">
        <v>48</v>
      </c>
      <c r="D37" s="1" t="s">
        <v>28</v>
      </c>
      <c r="E37" s="1" t="s">
        <v>29</v>
      </c>
      <c r="F37" s="1" t="s">
        <v>30</v>
      </c>
      <c r="G37" s="1" t="s">
        <v>43</v>
      </c>
      <c r="H37" s="1" t="s">
        <v>52</v>
      </c>
      <c r="I37" s="1">
        <v>33.103284000000002</v>
      </c>
      <c r="J37" s="1">
        <v>35.374721000000001</v>
      </c>
      <c r="K37" s="1" t="s">
        <v>37</v>
      </c>
      <c r="L37" s="1">
        <v>1500</v>
      </c>
      <c r="M37" s="1">
        <v>1500</v>
      </c>
      <c r="N37" s="1">
        <v>3000</v>
      </c>
      <c r="O37" s="1" t="s">
        <v>24</v>
      </c>
      <c r="P37" s="1">
        <v>19800</v>
      </c>
      <c r="Q37" s="1">
        <v>19800</v>
      </c>
      <c r="R37" s="1">
        <f t="shared" si="0"/>
        <v>0</v>
      </c>
      <c r="S37" s="1">
        <f>Table1__24[[#This Row],[total_women_beneficiaries]]-Table1__24[[#This Row],[total_men_beneficiaries]]</f>
        <v>0</v>
      </c>
      <c r="T37" s="1" t="str">
        <f t="shared" si="1"/>
        <v>OKAY</v>
      </c>
    </row>
    <row r="38" spans="1:20" x14ac:dyDescent="0.3">
      <c r="A38" s="1">
        <v>1037</v>
      </c>
      <c r="B38" s="1">
        <v>94</v>
      </c>
      <c r="C38" s="1" t="s">
        <v>17</v>
      </c>
      <c r="D38" s="1" t="s">
        <v>28</v>
      </c>
      <c r="E38" s="1" t="s">
        <v>29</v>
      </c>
      <c r="F38" s="1" t="s">
        <v>30</v>
      </c>
      <c r="G38" s="1" t="s">
        <v>43</v>
      </c>
      <c r="H38" s="1" t="s">
        <v>53</v>
      </c>
      <c r="I38" s="1">
        <v>33.175902000000001</v>
      </c>
      <c r="J38" s="1">
        <v>35.512095000000002</v>
      </c>
      <c r="K38" s="1" t="s">
        <v>37</v>
      </c>
      <c r="L38" s="1">
        <v>3500</v>
      </c>
      <c r="M38" s="1">
        <v>3500</v>
      </c>
      <c r="N38" s="1">
        <v>7000</v>
      </c>
      <c r="O38" s="1" t="s">
        <v>24</v>
      </c>
      <c r="P38" s="1">
        <v>20000</v>
      </c>
      <c r="Q38" s="1">
        <v>20000</v>
      </c>
      <c r="R38" s="1">
        <f t="shared" si="0"/>
        <v>0</v>
      </c>
      <c r="S38" s="1">
        <f>Table1__24[[#This Row],[total_women_beneficiaries]]-Table1__24[[#This Row],[total_men_beneficiaries]]</f>
        <v>0</v>
      </c>
      <c r="T38" s="1" t="str">
        <f t="shared" si="1"/>
        <v>OKAY</v>
      </c>
    </row>
    <row r="39" spans="1:20" x14ac:dyDescent="0.3">
      <c r="A39" s="1">
        <v>1038</v>
      </c>
      <c r="B39" s="1">
        <v>174</v>
      </c>
      <c r="C39" s="1" t="s">
        <v>17</v>
      </c>
      <c r="D39" s="1" t="s">
        <v>28</v>
      </c>
      <c r="E39" s="1" t="s">
        <v>34</v>
      </c>
      <c r="F39" s="1" t="s">
        <v>45</v>
      </c>
      <c r="G39" s="1" t="s">
        <v>43</v>
      </c>
      <c r="H39" s="1" t="s">
        <v>54</v>
      </c>
      <c r="I39" s="1">
        <v>33.264173</v>
      </c>
      <c r="J39" s="1">
        <v>35.211266999999999</v>
      </c>
      <c r="K39" s="1" t="s">
        <v>37</v>
      </c>
      <c r="L39" s="1">
        <v>25</v>
      </c>
      <c r="M39" s="1">
        <v>25</v>
      </c>
      <c r="N39" s="1">
        <v>50</v>
      </c>
      <c r="O39" s="1" t="s">
        <v>41</v>
      </c>
      <c r="P39" s="1">
        <v>16581</v>
      </c>
      <c r="Q39" s="1">
        <v>16581</v>
      </c>
      <c r="R39" s="1">
        <f t="shared" si="0"/>
        <v>0</v>
      </c>
      <c r="S39" s="1">
        <f>Table1__24[[#This Row],[total_women_beneficiaries]]-Table1__24[[#This Row],[total_men_beneficiaries]]</f>
        <v>0</v>
      </c>
      <c r="T39" s="1" t="str">
        <f t="shared" si="1"/>
        <v>OKAY</v>
      </c>
    </row>
    <row r="40" spans="1:20" x14ac:dyDescent="0.3">
      <c r="A40" s="1">
        <v>1039</v>
      </c>
      <c r="B40" s="1">
        <v>130</v>
      </c>
      <c r="C40" s="1" t="s">
        <v>17</v>
      </c>
      <c r="D40" s="1" t="s">
        <v>55</v>
      </c>
      <c r="E40" s="1" t="s">
        <v>34</v>
      </c>
      <c r="F40" s="1" t="s">
        <v>45</v>
      </c>
      <c r="G40" s="1" t="s">
        <v>43</v>
      </c>
      <c r="H40" s="1" t="s">
        <v>54</v>
      </c>
      <c r="I40" s="1">
        <v>33.264173</v>
      </c>
      <c r="J40" s="1">
        <v>35.211266999999999</v>
      </c>
      <c r="K40" s="1" t="s">
        <v>37</v>
      </c>
      <c r="L40" s="1">
        <v>0</v>
      </c>
      <c r="M40" s="1">
        <v>22</v>
      </c>
      <c r="N40" s="1">
        <v>22</v>
      </c>
      <c r="O40" s="1" t="s">
        <v>26</v>
      </c>
      <c r="P40" s="1">
        <v>9475</v>
      </c>
      <c r="Q40" s="1">
        <v>9475</v>
      </c>
      <c r="R40" s="1">
        <f t="shared" si="0"/>
        <v>0</v>
      </c>
      <c r="S40" s="1">
        <f>Table1__24[[#This Row],[total_women_beneficiaries]]-Table1__24[[#This Row],[total_men_beneficiaries]]</f>
        <v>22</v>
      </c>
      <c r="T40" s="1" t="str">
        <f t="shared" si="1"/>
        <v>OKAY</v>
      </c>
    </row>
    <row r="41" spans="1:20" x14ac:dyDescent="0.3">
      <c r="A41" s="1">
        <v>1040</v>
      </c>
      <c r="B41" s="1">
        <v>116</v>
      </c>
      <c r="C41" s="1" t="s">
        <v>17</v>
      </c>
      <c r="D41" s="1" t="s">
        <v>18</v>
      </c>
      <c r="E41" s="1" t="s">
        <v>29</v>
      </c>
      <c r="F41" s="1" t="s">
        <v>30</v>
      </c>
      <c r="G41" s="1" t="s">
        <v>43</v>
      </c>
      <c r="H41" s="1" t="s">
        <v>56</v>
      </c>
      <c r="I41" s="1">
        <v>33.349831999999999</v>
      </c>
      <c r="J41" s="1">
        <v>35.748932000000003</v>
      </c>
      <c r="K41" s="1" t="s">
        <v>23</v>
      </c>
      <c r="L41" s="1">
        <v>3500</v>
      </c>
      <c r="M41" s="1">
        <v>3500</v>
      </c>
      <c r="N41" s="1">
        <v>7000</v>
      </c>
      <c r="O41" s="1" t="s">
        <v>24</v>
      </c>
      <c r="P41" s="1">
        <v>5000</v>
      </c>
      <c r="Q41" s="1">
        <v>5000</v>
      </c>
      <c r="R41" s="1">
        <f t="shared" si="0"/>
        <v>0</v>
      </c>
      <c r="S41" s="1">
        <f>Table1__24[[#This Row],[total_women_beneficiaries]]-Table1__24[[#This Row],[total_men_beneficiaries]]</f>
        <v>0</v>
      </c>
      <c r="T41" s="1" t="str">
        <f t="shared" si="1"/>
        <v>OKAY</v>
      </c>
    </row>
    <row r="42" spans="1:20" x14ac:dyDescent="0.3">
      <c r="A42" s="1">
        <v>1041</v>
      </c>
      <c r="B42" s="1">
        <v>142</v>
      </c>
      <c r="C42" s="1" t="s">
        <v>17</v>
      </c>
      <c r="D42" s="1" t="s">
        <v>18</v>
      </c>
      <c r="E42" s="1" t="s">
        <v>29</v>
      </c>
      <c r="F42" s="1" t="s">
        <v>30</v>
      </c>
      <c r="G42" s="1" t="s">
        <v>43</v>
      </c>
      <c r="H42" s="1" t="s">
        <v>57</v>
      </c>
      <c r="I42" s="1">
        <v>33.096217000000003</v>
      </c>
      <c r="J42" s="1">
        <v>35.341715000000001</v>
      </c>
      <c r="K42" s="1" t="s">
        <v>23</v>
      </c>
      <c r="L42" s="1">
        <v>130</v>
      </c>
      <c r="M42" s="1">
        <v>140</v>
      </c>
      <c r="N42" s="1">
        <v>270</v>
      </c>
      <c r="O42" s="1" t="s">
        <v>32</v>
      </c>
      <c r="P42" s="1">
        <v>9900</v>
      </c>
      <c r="Q42" s="1">
        <v>9900</v>
      </c>
      <c r="R42" s="1">
        <f t="shared" si="0"/>
        <v>0</v>
      </c>
      <c r="S42" s="1">
        <f>Table1__24[[#This Row],[total_women_beneficiaries]]-Table1__24[[#This Row],[total_men_beneficiaries]]</f>
        <v>10</v>
      </c>
      <c r="T42" s="1" t="str">
        <f t="shared" si="1"/>
        <v>OKAY</v>
      </c>
    </row>
    <row r="43" spans="1:20" x14ac:dyDescent="0.3">
      <c r="A43" s="1">
        <v>1042</v>
      </c>
      <c r="B43" s="1">
        <v>62</v>
      </c>
      <c r="C43" s="1" t="s">
        <v>48</v>
      </c>
      <c r="D43" s="1" t="s">
        <v>18</v>
      </c>
      <c r="E43" s="1" t="s">
        <v>29</v>
      </c>
      <c r="F43" s="1" t="s">
        <v>30</v>
      </c>
      <c r="G43" s="1" t="s">
        <v>43</v>
      </c>
      <c r="H43" s="1" t="s">
        <v>58</v>
      </c>
      <c r="I43" s="1">
        <v>33.317906999999998</v>
      </c>
      <c r="J43" s="1">
        <v>35.602925999999997</v>
      </c>
      <c r="K43" s="1" t="s">
        <v>23</v>
      </c>
      <c r="L43" s="1">
        <v>24</v>
      </c>
      <c r="M43" s="1">
        <v>24</v>
      </c>
      <c r="N43" s="1">
        <v>48</v>
      </c>
      <c r="O43" s="1" t="s">
        <v>24</v>
      </c>
      <c r="P43" s="1">
        <v>9500</v>
      </c>
      <c r="Q43" s="1">
        <v>9500</v>
      </c>
      <c r="R43" s="1">
        <f t="shared" si="0"/>
        <v>0</v>
      </c>
      <c r="S43" s="1">
        <f>Table1__24[[#This Row],[total_women_beneficiaries]]-Table1__24[[#This Row],[total_men_beneficiaries]]</f>
        <v>0</v>
      </c>
      <c r="T43" s="1" t="str">
        <f t="shared" si="1"/>
        <v>OKAY</v>
      </c>
    </row>
    <row r="44" spans="1:20" x14ac:dyDescent="0.3">
      <c r="A44" s="1">
        <v>1043</v>
      </c>
      <c r="B44" s="1">
        <v>100</v>
      </c>
      <c r="C44" s="1" t="s">
        <v>17</v>
      </c>
      <c r="D44" s="1" t="s">
        <v>28</v>
      </c>
      <c r="E44" s="1" t="s">
        <v>29</v>
      </c>
      <c r="F44" s="1" t="s">
        <v>30</v>
      </c>
      <c r="G44" s="1" t="s">
        <v>43</v>
      </c>
      <c r="H44" s="1" t="s">
        <v>59</v>
      </c>
      <c r="I44" s="1">
        <v>33.356160000000003</v>
      </c>
      <c r="J44" s="1">
        <v>35.699407999999998</v>
      </c>
      <c r="K44" s="1" t="s">
        <v>37</v>
      </c>
      <c r="L44" s="1">
        <v>2000</v>
      </c>
      <c r="M44" s="1">
        <v>2000</v>
      </c>
      <c r="N44" s="1">
        <v>4000</v>
      </c>
      <c r="O44" s="1" t="s">
        <v>31</v>
      </c>
      <c r="P44" s="1">
        <v>20000</v>
      </c>
      <c r="Q44" s="1">
        <v>20000</v>
      </c>
      <c r="R44" s="1">
        <f t="shared" si="0"/>
        <v>0</v>
      </c>
      <c r="S44" s="1">
        <f>Table1__24[[#This Row],[total_women_beneficiaries]]-Table1__24[[#This Row],[total_men_beneficiaries]]</f>
        <v>0</v>
      </c>
      <c r="T44" s="1" t="str">
        <f t="shared" si="1"/>
        <v>OKAY</v>
      </c>
    </row>
    <row r="45" spans="1:20" x14ac:dyDescent="0.3">
      <c r="A45" s="1">
        <v>1044</v>
      </c>
      <c r="B45" s="1">
        <v>78</v>
      </c>
      <c r="C45" s="1" t="s">
        <v>48</v>
      </c>
      <c r="D45" s="1" t="s">
        <v>28</v>
      </c>
      <c r="E45" s="1" t="s">
        <v>29</v>
      </c>
      <c r="F45" s="1" t="s">
        <v>30</v>
      </c>
      <c r="G45" s="1" t="s">
        <v>43</v>
      </c>
      <c r="H45" s="1" t="s">
        <v>60</v>
      </c>
      <c r="I45" s="1">
        <v>33.370956999999997</v>
      </c>
      <c r="J45" s="1">
        <v>35.670997999999997</v>
      </c>
      <c r="K45" s="1" t="s">
        <v>37</v>
      </c>
      <c r="L45" s="1">
        <v>400</v>
      </c>
      <c r="M45" s="1">
        <v>400</v>
      </c>
      <c r="N45" s="1">
        <v>800</v>
      </c>
      <c r="O45" s="1" t="s">
        <v>24</v>
      </c>
      <c r="P45" s="1">
        <v>11800</v>
      </c>
      <c r="Q45" s="1">
        <v>11800</v>
      </c>
      <c r="R45" s="1">
        <f t="shared" si="0"/>
        <v>0</v>
      </c>
      <c r="S45" s="1">
        <f>Table1__24[[#This Row],[total_women_beneficiaries]]-Table1__24[[#This Row],[total_men_beneficiaries]]</f>
        <v>0</v>
      </c>
      <c r="T45" s="1" t="str">
        <f t="shared" si="1"/>
        <v>OKAY</v>
      </c>
    </row>
    <row r="46" spans="1:20" x14ac:dyDescent="0.3">
      <c r="A46" s="1">
        <v>1045</v>
      </c>
      <c r="B46" s="1">
        <v>82</v>
      </c>
      <c r="C46" s="1" t="s">
        <v>48</v>
      </c>
      <c r="D46" s="1" t="s">
        <v>28</v>
      </c>
      <c r="E46" s="1" t="s">
        <v>29</v>
      </c>
      <c r="F46" s="1" t="s">
        <v>30</v>
      </c>
      <c r="G46" s="1" t="s">
        <v>43</v>
      </c>
      <c r="H46" s="1" t="s">
        <v>61</v>
      </c>
      <c r="I46" s="1">
        <v>33.226641000000001</v>
      </c>
      <c r="J46" s="1">
        <v>35.409126000000001</v>
      </c>
      <c r="K46" s="1" t="s">
        <v>37</v>
      </c>
      <c r="L46" s="1">
        <v>6000</v>
      </c>
      <c r="M46" s="1">
        <v>6000</v>
      </c>
      <c r="N46" s="1">
        <v>12000</v>
      </c>
      <c r="O46" s="1" t="s">
        <v>31</v>
      </c>
      <c r="P46" s="1">
        <v>16925</v>
      </c>
      <c r="Q46" s="1">
        <v>16925</v>
      </c>
      <c r="R46" s="1">
        <f t="shared" si="0"/>
        <v>0</v>
      </c>
      <c r="S46" s="1">
        <f>Table1__24[[#This Row],[total_women_beneficiaries]]-Table1__24[[#This Row],[total_men_beneficiaries]]</f>
        <v>0</v>
      </c>
      <c r="T46" s="1" t="str">
        <f t="shared" si="1"/>
        <v>OKAY</v>
      </c>
    </row>
    <row r="47" spans="1:20" x14ac:dyDescent="0.3">
      <c r="A47" s="1">
        <v>1046</v>
      </c>
      <c r="B47" s="1">
        <v>63</v>
      </c>
      <c r="C47" s="1" t="s">
        <v>48</v>
      </c>
      <c r="D47" s="1" t="s">
        <v>18</v>
      </c>
      <c r="E47" s="1" t="s">
        <v>29</v>
      </c>
      <c r="F47" s="1" t="s">
        <v>30</v>
      </c>
      <c r="G47" s="1" t="s">
        <v>43</v>
      </c>
      <c r="H47" s="1" t="s">
        <v>62</v>
      </c>
      <c r="I47" s="1">
        <v>33.155346000000002</v>
      </c>
      <c r="J47" s="1">
        <v>35.503650999999998</v>
      </c>
      <c r="K47" s="1" t="s">
        <v>37</v>
      </c>
      <c r="L47" s="1">
        <v>500</v>
      </c>
      <c r="M47" s="1">
        <v>500</v>
      </c>
      <c r="N47" s="1">
        <v>1000</v>
      </c>
      <c r="O47" s="1" t="s">
        <v>24</v>
      </c>
      <c r="P47" s="1">
        <v>15900</v>
      </c>
      <c r="Q47" s="1">
        <v>15900</v>
      </c>
      <c r="R47" s="1">
        <f t="shared" si="0"/>
        <v>0</v>
      </c>
      <c r="S47" s="1">
        <f>Table1__24[[#This Row],[total_women_beneficiaries]]-Table1__24[[#This Row],[total_men_beneficiaries]]</f>
        <v>0</v>
      </c>
      <c r="T47" s="1" t="str">
        <f t="shared" si="1"/>
        <v>OKAY</v>
      </c>
    </row>
    <row r="48" spans="1:20" x14ac:dyDescent="0.3">
      <c r="A48" s="1">
        <v>1047</v>
      </c>
      <c r="B48" s="1">
        <v>104</v>
      </c>
      <c r="C48" s="1" t="s">
        <v>17</v>
      </c>
      <c r="D48" s="1" t="s">
        <v>18</v>
      </c>
      <c r="E48" s="1" t="s">
        <v>29</v>
      </c>
      <c r="F48" s="1" t="s">
        <v>30</v>
      </c>
      <c r="G48" s="1" t="s">
        <v>43</v>
      </c>
      <c r="H48" s="1" t="s">
        <v>63</v>
      </c>
      <c r="I48" s="1">
        <v>33.134143999999999</v>
      </c>
      <c r="J48" s="1">
        <v>35.507446999999999</v>
      </c>
      <c r="K48" s="1" t="s">
        <v>23</v>
      </c>
      <c r="L48" s="1">
        <v>2000</v>
      </c>
      <c r="M48" s="1">
        <v>2000</v>
      </c>
      <c r="N48" s="1">
        <v>4000</v>
      </c>
      <c r="O48" s="1" t="s">
        <v>24</v>
      </c>
      <c r="P48" s="1">
        <v>16800</v>
      </c>
      <c r="Q48" s="1">
        <v>16800</v>
      </c>
      <c r="R48" s="1">
        <f t="shared" si="0"/>
        <v>0</v>
      </c>
      <c r="S48" s="1">
        <f>Table1__24[[#This Row],[total_women_beneficiaries]]-Table1__24[[#This Row],[total_men_beneficiaries]]</f>
        <v>0</v>
      </c>
      <c r="T48" s="1" t="str">
        <f t="shared" si="1"/>
        <v>OKAY</v>
      </c>
    </row>
    <row r="49" spans="1:20" x14ac:dyDescent="0.3">
      <c r="A49" s="1">
        <v>1048</v>
      </c>
      <c r="B49" s="1">
        <v>138</v>
      </c>
      <c r="C49" s="1" t="s">
        <v>17</v>
      </c>
      <c r="D49" s="1" t="s">
        <v>18</v>
      </c>
      <c r="E49" s="1" t="s">
        <v>29</v>
      </c>
      <c r="F49" s="1" t="s">
        <v>30</v>
      </c>
      <c r="G49" s="1" t="s">
        <v>43</v>
      </c>
      <c r="H49" s="1" t="s">
        <v>64</v>
      </c>
      <c r="I49" s="1">
        <v>33.272015000000003</v>
      </c>
      <c r="J49" s="1">
        <v>35.461391999999996</v>
      </c>
      <c r="K49" s="1" t="s">
        <v>37</v>
      </c>
      <c r="L49" s="1">
        <v>1500</v>
      </c>
      <c r="M49" s="1">
        <v>1500</v>
      </c>
      <c r="N49" s="1">
        <v>3000</v>
      </c>
      <c r="O49" s="1" t="s">
        <v>24</v>
      </c>
      <c r="P49" s="1">
        <v>16660</v>
      </c>
      <c r="Q49" s="1">
        <v>16660</v>
      </c>
      <c r="R49" s="1">
        <f t="shared" si="0"/>
        <v>0</v>
      </c>
      <c r="S49" s="1">
        <f>Table1__24[[#This Row],[total_women_beneficiaries]]-Table1__24[[#This Row],[total_men_beneficiaries]]</f>
        <v>0</v>
      </c>
      <c r="T49" s="1" t="str">
        <f t="shared" si="1"/>
        <v>OKAY</v>
      </c>
    </row>
    <row r="50" spans="1:20" x14ac:dyDescent="0.3">
      <c r="A50" s="1">
        <v>1049</v>
      </c>
      <c r="B50" s="1">
        <v>154</v>
      </c>
      <c r="C50" s="1" t="s">
        <v>17</v>
      </c>
      <c r="D50" s="1" t="s">
        <v>18</v>
      </c>
      <c r="E50" s="1" t="s">
        <v>29</v>
      </c>
      <c r="F50" s="1" t="s">
        <v>30</v>
      </c>
      <c r="G50" s="1" t="s">
        <v>43</v>
      </c>
      <c r="H50" s="1" t="s">
        <v>65</v>
      </c>
      <c r="I50" s="1">
        <v>33.234124999999999</v>
      </c>
      <c r="J50" s="1">
        <v>35.442058000000003</v>
      </c>
      <c r="K50" s="1" t="s">
        <v>37</v>
      </c>
      <c r="L50" s="1">
        <v>500</v>
      </c>
      <c r="M50" s="1">
        <v>500</v>
      </c>
      <c r="N50" s="1">
        <v>1000</v>
      </c>
      <c r="O50" s="1" t="s">
        <v>35</v>
      </c>
      <c r="P50" s="1">
        <v>12777</v>
      </c>
      <c r="Q50" s="1">
        <v>12777</v>
      </c>
      <c r="R50" s="1">
        <f t="shared" si="0"/>
        <v>0</v>
      </c>
      <c r="S50" s="1">
        <f>Table1__24[[#This Row],[total_women_beneficiaries]]-Table1__24[[#This Row],[total_men_beneficiaries]]</f>
        <v>0</v>
      </c>
      <c r="T50" s="1" t="str">
        <f t="shared" si="1"/>
        <v>OKAY</v>
      </c>
    </row>
    <row r="51" spans="1:20" x14ac:dyDescent="0.3">
      <c r="A51" s="1">
        <v>1050</v>
      </c>
      <c r="B51" s="1">
        <v>186</v>
      </c>
      <c r="C51" s="1" t="s">
        <v>25</v>
      </c>
      <c r="D51" s="1" t="s">
        <v>28</v>
      </c>
      <c r="E51" s="1" t="s">
        <v>29</v>
      </c>
      <c r="F51" s="1" t="s">
        <v>30</v>
      </c>
      <c r="G51" s="1" t="s">
        <v>43</v>
      </c>
      <c r="H51" s="1" t="s">
        <v>66</v>
      </c>
      <c r="I51" s="1">
        <v>33.136144000000002</v>
      </c>
      <c r="J51" s="1">
        <v>35.331626</v>
      </c>
      <c r="K51" s="1" t="s">
        <v>37</v>
      </c>
      <c r="L51" s="1">
        <v>360</v>
      </c>
      <c r="M51" s="1">
        <v>540</v>
      </c>
      <c r="N51" s="1">
        <v>900</v>
      </c>
      <c r="O51" s="1" t="s">
        <v>24</v>
      </c>
      <c r="P51" s="1">
        <v>23890</v>
      </c>
      <c r="Q51" s="1">
        <v>23890</v>
      </c>
      <c r="R51" s="1">
        <f t="shared" si="0"/>
        <v>0</v>
      </c>
      <c r="S51" s="1">
        <f>Table1__24[[#This Row],[total_women_beneficiaries]]-Table1__24[[#This Row],[total_men_beneficiaries]]</f>
        <v>180</v>
      </c>
      <c r="T51" s="1" t="str">
        <f t="shared" si="1"/>
        <v>OKAY</v>
      </c>
    </row>
    <row r="52" spans="1:20" x14ac:dyDescent="0.3">
      <c r="A52" s="1">
        <v>1051</v>
      </c>
      <c r="B52" s="1">
        <v>99</v>
      </c>
      <c r="C52" s="1" t="s">
        <v>17</v>
      </c>
      <c r="D52" s="1" t="s">
        <v>18</v>
      </c>
      <c r="E52" s="1" t="s">
        <v>29</v>
      </c>
      <c r="F52" s="1" t="s">
        <v>30</v>
      </c>
      <c r="G52" s="1" t="s">
        <v>43</v>
      </c>
      <c r="H52" s="1" t="s">
        <v>67</v>
      </c>
      <c r="I52" s="1">
        <v>33.320022999999999</v>
      </c>
      <c r="J52" s="1">
        <v>35.693764999999999</v>
      </c>
      <c r="K52" s="1" t="s">
        <v>37</v>
      </c>
      <c r="L52" s="1">
        <v>750</v>
      </c>
      <c r="M52" s="1">
        <v>750</v>
      </c>
      <c r="N52" s="1">
        <v>1500</v>
      </c>
      <c r="O52" s="1" t="s">
        <v>35</v>
      </c>
      <c r="P52" s="1">
        <v>22945</v>
      </c>
      <c r="Q52" s="1">
        <v>22945</v>
      </c>
      <c r="R52" s="1">
        <f t="shared" si="0"/>
        <v>0</v>
      </c>
      <c r="S52" s="1">
        <f>Table1__24[[#This Row],[total_women_beneficiaries]]-Table1__24[[#This Row],[total_men_beneficiaries]]</f>
        <v>0</v>
      </c>
      <c r="T52" s="1" t="str">
        <f t="shared" si="1"/>
        <v>OKAY</v>
      </c>
    </row>
    <row r="53" spans="1:20" x14ac:dyDescent="0.3">
      <c r="A53" s="1">
        <v>1052</v>
      </c>
      <c r="B53" s="1">
        <v>38</v>
      </c>
      <c r="C53" s="1" t="s">
        <v>48</v>
      </c>
      <c r="D53" s="1" t="s">
        <v>28</v>
      </c>
      <c r="E53" s="1" t="s">
        <v>29</v>
      </c>
      <c r="F53" s="1" t="s">
        <v>30</v>
      </c>
      <c r="G53" s="1" t="s">
        <v>43</v>
      </c>
      <c r="H53" s="1" t="s">
        <v>68</v>
      </c>
      <c r="I53" s="1">
        <v>33.226770999999999</v>
      </c>
      <c r="J53" s="1">
        <v>35.307206999999998</v>
      </c>
      <c r="K53" s="1" t="s">
        <v>37</v>
      </c>
      <c r="L53" s="1">
        <v>85</v>
      </c>
      <c r="M53" s="1">
        <v>85</v>
      </c>
      <c r="N53" s="1">
        <v>170</v>
      </c>
      <c r="O53" s="1" t="s">
        <v>32</v>
      </c>
      <c r="P53" s="1">
        <v>7245</v>
      </c>
      <c r="Q53" s="1">
        <v>7245</v>
      </c>
      <c r="R53" s="1">
        <f t="shared" si="0"/>
        <v>0</v>
      </c>
      <c r="S53" s="1">
        <f>Table1__24[[#This Row],[total_women_beneficiaries]]-Table1__24[[#This Row],[total_men_beneficiaries]]</f>
        <v>0</v>
      </c>
      <c r="T53" s="1" t="str">
        <f t="shared" si="1"/>
        <v>OKAY</v>
      </c>
    </row>
    <row r="54" spans="1:20" x14ac:dyDescent="0.3">
      <c r="A54" s="1">
        <v>1053</v>
      </c>
      <c r="B54" s="1">
        <v>38</v>
      </c>
      <c r="C54" s="1" t="s">
        <v>48</v>
      </c>
      <c r="D54" s="1" t="s">
        <v>18</v>
      </c>
      <c r="E54" s="1" t="s">
        <v>29</v>
      </c>
      <c r="F54" s="1" t="s">
        <v>30</v>
      </c>
      <c r="G54" s="1" t="s">
        <v>43</v>
      </c>
      <c r="H54" s="1" t="s">
        <v>69</v>
      </c>
      <c r="I54" s="1">
        <v>33.200975</v>
      </c>
      <c r="J54" s="1">
        <v>35.336562000000001</v>
      </c>
      <c r="K54" s="1" t="s">
        <v>37</v>
      </c>
      <c r="L54" s="1">
        <v>1175</v>
      </c>
      <c r="M54" s="1">
        <v>1175</v>
      </c>
      <c r="N54" s="1">
        <v>2350</v>
      </c>
      <c r="O54" s="1" t="s">
        <v>24</v>
      </c>
      <c r="P54" s="1">
        <v>7950</v>
      </c>
      <c r="Q54" s="1">
        <v>7950</v>
      </c>
      <c r="R54" s="1">
        <f t="shared" si="0"/>
        <v>0</v>
      </c>
      <c r="S54" s="1">
        <f>Table1__24[[#This Row],[total_women_beneficiaries]]-Table1__24[[#This Row],[total_men_beneficiaries]]</f>
        <v>0</v>
      </c>
      <c r="T54" s="1" t="str">
        <f t="shared" si="1"/>
        <v>OKAY</v>
      </c>
    </row>
    <row r="55" spans="1:20" x14ac:dyDescent="0.3">
      <c r="A55" s="1">
        <v>1054</v>
      </c>
      <c r="B55" s="1">
        <v>115</v>
      </c>
      <c r="C55" s="1" t="s">
        <v>17</v>
      </c>
      <c r="D55" s="1" t="s">
        <v>28</v>
      </c>
      <c r="E55" s="1" t="s">
        <v>29</v>
      </c>
      <c r="F55" s="1" t="s">
        <v>30</v>
      </c>
      <c r="G55" s="1" t="s">
        <v>43</v>
      </c>
      <c r="H55" s="1" t="s">
        <v>70</v>
      </c>
      <c r="I55" s="1">
        <v>33.111060999999999</v>
      </c>
      <c r="J55" s="1">
        <v>35.482827</v>
      </c>
      <c r="K55" s="1" t="s">
        <v>23</v>
      </c>
      <c r="L55" s="1">
        <v>4000</v>
      </c>
      <c r="M55" s="1">
        <v>4000</v>
      </c>
      <c r="N55" s="1">
        <v>8000</v>
      </c>
      <c r="O55" s="1" t="s">
        <v>24</v>
      </c>
      <c r="P55" s="1">
        <v>23000</v>
      </c>
      <c r="Q55" s="1">
        <v>23000</v>
      </c>
      <c r="R55" s="1">
        <f t="shared" si="0"/>
        <v>0</v>
      </c>
      <c r="S55" s="1">
        <f>Table1__24[[#This Row],[total_women_beneficiaries]]-Table1__24[[#This Row],[total_men_beneficiaries]]</f>
        <v>0</v>
      </c>
      <c r="T55" s="1" t="str">
        <f t="shared" si="1"/>
        <v>OKAY</v>
      </c>
    </row>
    <row r="56" spans="1:20" x14ac:dyDescent="0.3">
      <c r="A56" s="1">
        <v>1055</v>
      </c>
      <c r="B56" s="1">
        <v>123</v>
      </c>
      <c r="C56" s="1" t="s">
        <v>17</v>
      </c>
      <c r="D56" s="1" t="s">
        <v>28</v>
      </c>
      <c r="E56" s="1" t="s">
        <v>29</v>
      </c>
      <c r="F56" s="1" t="s">
        <v>30</v>
      </c>
      <c r="G56" s="1" t="s">
        <v>43</v>
      </c>
      <c r="H56" s="1" t="s">
        <v>71</v>
      </c>
      <c r="I56" s="1">
        <v>33.175505000000001</v>
      </c>
      <c r="J56" s="1">
        <v>35.442036000000002</v>
      </c>
      <c r="K56" s="1" t="s">
        <v>37</v>
      </c>
      <c r="L56" s="1">
        <v>200</v>
      </c>
      <c r="M56" s="1">
        <v>450</v>
      </c>
      <c r="N56" s="1">
        <v>650</v>
      </c>
      <c r="O56" s="1" t="s">
        <v>24</v>
      </c>
      <c r="P56" s="1">
        <v>19981</v>
      </c>
      <c r="Q56" s="1">
        <v>19981</v>
      </c>
      <c r="R56" s="1">
        <f t="shared" si="0"/>
        <v>0</v>
      </c>
      <c r="S56" s="1">
        <f>Table1__24[[#This Row],[total_women_beneficiaries]]-Table1__24[[#This Row],[total_men_beneficiaries]]</f>
        <v>250</v>
      </c>
      <c r="T56" s="1" t="str">
        <f t="shared" si="1"/>
        <v>OKAY</v>
      </c>
    </row>
    <row r="57" spans="1:20" x14ac:dyDescent="0.3">
      <c r="A57" s="1">
        <v>1056</v>
      </c>
      <c r="B57" s="1">
        <v>110</v>
      </c>
      <c r="C57" s="1" t="s">
        <v>17</v>
      </c>
      <c r="D57" s="1" t="s">
        <v>28</v>
      </c>
      <c r="E57" s="1" t="s">
        <v>29</v>
      </c>
      <c r="F57" s="1" t="s">
        <v>30</v>
      </c>
      <c r="G57" s="1" t="s">
        <v>43</v>
      </c>
      <c r="H57" s="1" t="s">
        <v>72</v>
      </c>
      <c r="I57" s="1">
        <v>33.340888999999997</v>
      </c>
      <c r="J57" s="1">
        <v>35.672314999999998</v>
      </c>
      <c r="K57" s="1" t="s">
        <v>37</v>
      </c>
      <c r="L57" s="1">
        <v>500</v>
      </c>
      <c r="M57" s="1">
        <v>500</v>
      </c>
      <c r="N57" s="1">
        <v>1000</v>
      </c>
      <c r="O57" s="1" t="s">
        <v>24</v>
      </c>
      <c r="P57" s="1">
        <v>11420</v>
      </c>
      <c r="Q57" s="1">
        <v>11420</v>
      </c>
      <c r="R57" s="1">
        <f t="shared" si="0"/>
        <v>0</v>
      </c>
      <c r="S57" s="1">
        <f>Table1__24[[#This Row],[total_women_beneficiaries]]-Table1__24[[#This Row],[total_men_beneficiaries]]</f>
        <v>0</v>
      </c>
      <c r="T57" s="1" t="str">
        <f t="shared" si="1"/>
        <v>OKAY</v>
      </c>
    </row>
    <row r="58" spans="1:20" x14ac:dyDescent="0.3">
      <c r="A58" s="1">
        <v>1057</v>
      </c>
      <c r="B58" s="1">
        <v>69</v>
      </c>
      <c r="C58" s="1" t="s">
        <v>48</v>
      </c>
      <c r="D58" s="1" t="s">
        <v>28</v>
      </c>
      <c r="E58" s="1" t="s">
        <v>29</v>
      </c>
      <c r="F58" s="1" t="s">
        <v>30</v>
      </c>
      <c r="G58" s="1" t="s">
        <v>43</v>
      </c>
      <c r="H58" s="1" t="s">
        <v>73</v>
      </c>
      <c r="I58" s="1">
        <v>33.217218000000003</v>
      </c>
      <c r="J58" s="1">
        <v>35.335920999999999</v>
      </c>
      <c r="K58" s="1" t="s">
        <v>37</v>
      </c>
      <c r="L58" s="1">
        <v>330</v>
      </c>
      <c r="M58" s="1">
        <v>345</v>
      </c>
      <c r="N58" s="1">
        <v>675</v>
      </c>
      <c r="O58" s="1" t="s">
        <v>24</v>
      </c>
      <c r="P58" s="1">
        <v>14770</v>
      </c>
      <c r="Q58" s="1">
        <v>14770</v>
      </c>
      <c r="R58" s="1">
        <f t="shared" si="0"/>
        <v>0</v>
      </c>
      <c r="S58" s="1">
        <f>Table1__24[[#This Row],[total_women_beneficiaries]]-Table1__24[[#This Row],[total_men_beneficiaries]]</f>
        <v>15</v>
      </c>
      <c r="T58" s="1" t="str">
        <f t="shared" si="1"/>
        <v>OKAY</v>
      </c>
    </row>
    <row r="59" spans="1:20" x14ac:dyDescent="0.3">
      <c r="A59" s="1">
        <v>1058</v>
      </c>
      <c r="B59" s="1">
        <v>62</v>
      </c>
      <c r="C59" s="1" t="s">
        <v>48</v>
      </c>
      <c r="D59" s="1" t="s">
        <v>18</v>
      </c>
      <c r="E59" s="1" t="s">
        <v>29</v>
      </c>
      <c r="F59" s="1" t="s">
        <v>30</v>
      </c>
      <c r="G59" s="1" t="s">
        <v>43</v>
      </c>
      <c r="H59" s="1" t="s">
        <v>74</v>
      </c>
      <c r="I59" s="1">
        <v>33.206603000000001</v>
      </c>
      <c r="J59" s="1">
        <v>35.51144</v>
      </c>
      <c r="K59" s="1" t="s">
        <v>37</v>
      </c>
      <c r="L59" s="1">
        <v>100</v>
      </c>
      <c r="M59" s="1">
        <v>100</v>
      </c>
      <c r="N59" s="1">
        <v>200</v>
      </c>
      <c r="O59" s="1" t="s">
        <v>24</v>
      </c>
      <c r="P59" s="1">
        <v>7002</v>
      </c>
      <c r="Q59" s="1">
        <v>7002</v>
      </c>
      <c r="R59" s="1">
        <f t="shared" si="0"/>
        <v>0</v>
      </c>
      <c r="S59" s="1">
        <f>Table1__24[[#This Row],[total_women_beneficiaries]]-Table1__24[[#This Row],[total_men_beneficiaries]]</f>
        <v>0</v>
      </c>
      <c r="T59" s="1" t="str">
        <f t="shared" si="1"/>
        <v>OKAY</v>
      </c>
    </row>
    <row r="60" spans="1:20" x14ac:dyDescent="0.3">
      <c r="A60" s="1">
        <v>1059</v>
      </c>
      <c r="B60" s="1">
        <v>151</v>
      </c>
      <c r="C60" s="1" t="s">
        <v>17</v>
      </c>
      <c r="D60" s="1" t="s">
        <v>28</v>
      </c>
      <c r="E60" s="1" t="s">
        <v>34</v>
      </c>
      <c r="F60" s="1" t="s">
        <v>45</v>
      </c>
      <c r="G60" s="1" t="s">
        <v>43</v>
      </c>
      <c r="H60" s="1" t="s">
        <v>54</v>
      </c>
      <c r="I60" s="1">
        <v>33.264173</v>
      </c>
      <c r="J60" s="1">
        <v>35.211266999999999</v>
      </c>
      <c r="K60" s="1" t="s">
        <v>37</v>
      </c>
      <c r="L60" s="1">
        <v>40</v>
      </c>
      <c r="M60" s="1">
        <v>35</v>
      </c>
      <c r="N60" s="1">
        <v>75</v>
      </c>
      <c r="O60" s="1" t="s">
        <v>35</v>
      </c>
      <c r="P60" s="1">
        <v>9976</v>
      </c>
      <c r="Q60" s="1">
        <v>9976</v>
      </c>
      <c r="R60" s="1">
        <f t="shared" si="0"/>
        <v>0</v>
      </c>
      <c r="S60" s="1">
        <f>Table1__24[[#This Row],[total_women_beneficiaries]]-Table1__24[[#This Row],[total_men_beneficiaries]]</f>
        <v>-5</v>
      </c>
      <c r="T60" s="1" t="str">
        <f t="shared" si="1"/>
        <v>OKAY</v>
      </c>
    </row>
    <row r="61" spans="1:20" x14ac:dyDescent="0.3">
      <c r="A61" s="1">
        <v>1060</v>
      </c>
      <c r="B61" s="1">
        <v>177</v>
      </c>
      <c r="C61" s="1" t="s">
        <v>17</v>
      </c>
      <c r="D61" s="1" t="s">
        <v>28</v>
      </c>
      <c r="E61" s="1" t="s">
        <v>29</v>
      </c>
      <c r="F61" s="1" t="s">
        <v>30</v>
      </c>
      <c r="G61" s="1" t="s">
        <v>43</v>
      </c>
      <c r="H61" s="1" t="s">
        <v>75</v>
      </c>
      <c r="I61" s="1">
        <v>33.249727</v>
      </c>
      <c r="J61" s="1">
        <v>35.518144999999997</v>
      </c>
      <c r="K61" s="1" t="s">
        <v>37</v>
      </c>
      <c r="L61" s="1">
        <v>2500</v>
      </c>
      <c r="M61" s="1">
        <v>2500</v>
      </c>
      <c r="N61" s="1">
        <v>5000</v>
      </c>
      <c r="O61" s="1" t="s">
        <v>51</v>
      </c>
      <c r="P61" s="1">
        <v>15945</v>
      </c>
      <c r="Q61" s="1">
        <v>15945</v>
      </c>
      <c r="R61" s="1">
        <f t="shared" si="0"/>
        <v>0</v>
      </c>
      <c r="S61" s="1">
        <f>Table1__24[[#This Row],[total_women_beneficiaries]]-Table1__24[[#This Row],[total_men_beneficiaries]]</f>
        <v>0</v>
      </c>
      <c r="T61" s="1" t="str">
        <f t="shared" si="1"/>
        <v>OKAY</v>
      </c>
    </row>
    <row r="62" spans="1:20" x14ac:dyDescent="0.3">
      <c r="A62" s="1">
        <v>1061</v>
      </c>
      <c r="B62" s="1">
        <v>85</v>
      </c>
      <c r="C62" s="1" t="s">
        <v>48</v>
      </c>
      <c r="D62" s="1" t="s">
        <v>28</v>
      </c>
      <c r="E62" s="1" t="s">
        <v>29</v>
      </c>
      <c r="F62" s="1" t="s">
        <v>30</v>
      </c>
      <c r="G62" s="1" t="s">
        <v>43</v>
      </c>
      <c r="H62" s="1" t="s">
        <v>76</v>
      </c>
      <c r="I62" s="1">
        <v>33.119213999999999</v>
      </c>
      <c r="J62" s="1">
        <v>35.368682999999997</v>
      </c>
      <c r="K62" s="1" t="s">
        <v>37</v>
      </c>
      <c r="L62" s="1">
        <v>160</v>
      </c>
      <c r="M62" s="1">
        <v>195</v>
      </c>
      <c r="N62" s="1">
        <v>355</v>
      </c>
      <c r="O62" s="1" t="s">
        <v>32</v>
      </c>
      <c r="P62" s="1">
        <v>22088</v>
      </c>
      <c r="Q62" s="1">
        <v>22088</v>
      </c>
      <c r="R62" s="1">
        <f t="shared" si="0"/>
        <v>0</v>
      </c>
      <c r="S62" s="1">
        <f>Table1__24[[#This Row],[total_women_beneficiaries]]-Table1__24[[#This Row],[total_men_beneficiaries]]</f>
        <v>35</v>
      </c>
      <c r="T62" s="1" t="str">
        <f t="shared" si="1"/>
        <v>OKAY</v>
      </c>
    </row>
    <row r="63" spans="1:20" x14ac:dyDescent="0.3">
      <c r="A63" s="1">
        <v>1062</v>
      </c>
      <c r="B63" s="1">
        <v>144</v>
      </c>
      <c r="C63" s="1" t="s">
        <v>17</v>
      </c>
      <c r="D63" s="1" t="s">
        <v>28</v>
      </c>
      <c r="E63" s="1" t="s">
        <v>29</v>
      </c>
      <c r="F63" s="1" t="s">
        <v>45</v>
      </c>
      <c r="G63" s="1" t="s">
        <v>43</v>
      </c>
      <c r="H63" s="1" t="s">
        <v>77</v>
      </c>
      <c r="I63" s="1">
        <v>33.141174999999997</v>
      </c>
      <c r="J63" s="1">
        <v>35.398902999999997</v>
      </c>
      <c r="K63" s="1" t="s">
        <v>37</v>
      </c>
      <c r="L63" s="1">
        <v>200</v>
      </c>
      <c r="M63" s="1">
        <v>200</v>
      </c>
      <c r="N63" s="1">
        <v>400</v>
      </c>
      <c r="O63" s="1" t="s">
        <v>24</v>
      </c>
      <c r="P63" s="1">
        <v>11550</v>
      </c>
      <c r="Q63" s="1">
        <v>11550</v>
      </c>
      <c r="R63" s="1">
        <f t="shared" si="0"/>
        <v>0</v>
      </c>
      <c r="S63" s="1">
        <f>Table1__24[[#This Row],[total_women_beneficiaries]]-Table1__24[[#This Row],[total_men_beneficiaries]]</f>
        <v>0</v>
      </c>
      <c r="T63" s="1" t="str">
        <f t="shared" si="1"/>
        <v>OKAY</v>
      </c>
    </row>
    <row r="64" spans="1:20" x14ac:dyDescent="0.3">
      <c r="A64" s="1">
        <v>1063</v>
      </c>
      <c r="B64" s="1">
        <v>148</v>
      </c>
      <c r="C64" s="1" t="s">
        <v>17</v>
      </c>
      <c r="D64" s="1" t="s">
        <v>28</v>
      </c>
      <c r="E64" s="1" t="s">
        <v>34</v>
      </c>
      <c r="F64" s="1" t="s">
        <v>30</v>
      </c>
      <c r="G64" s="1" t="s">
        <v>43</v>
      </c>
      <c r="H64" s="1" t="s">
        <v>78</v>
      </c>
      <c r="I64" s="1">
        <v>33.35866</v>
      </c>
      <c r="J64" s="1">
        <v>35.576369</v>
      </c>
      <c r="K64" s="1" t="s">
        <v>37</v>
      </c>
      <c r="L64" s="1">
        <v>12</v>
      </c>
      <c r="M64" s="1">
        <v>13</v>
      </c>
      <c r="N64" s="1">
        <v>25</v>
      </c>
      <c r="O64" s="1" t="s">
        <v>51</v>
      </c>
      <c r="P64" s="1">
        <v>9937</v>
      </c>
      <c r="Q64" s="1">
        <v>9937</v>
      </c>
      <c r="R64" s="1">
        <f t="shared" si="0"/>
        <v>0</v>
      </c>
      <c r="S64" s="1">
        <f>Table1__24[[#This Row],[total_women_beneficiaries]]-Table1__24[[#This Row],[total_men_beneficiaries]]</f>
        <v>1</v>
      </c>
      <c r="T64" s="1" t="str">
        <f t="shared" si="1"/>
        <v>OKAY</v>
      </c>
    </row>
    <row r="65" spans="1:20" x14ac:dyDescent="0.3">
      <c r="A65" s="1">
        <v>1064</v>
      </c>
      <c r="B65" s="1">
        <v>48</v>
      </c>
      <c r="C65" s="1" t="s">
        <v>48</v>
      </c>
      <c r="D65" s="1" t="s">
        <v>28</v>
      </c>
      <c r="E65" s="1" t="s">
        <v>29</v>
      </c>
      <c r="F65" s="1" t="s">
        <v>30</v>
      </c>
      <c r="G65" s="1" t="s">
        <v>43</v>
      </c>
      <c r="H65" s="1" t="s">
        <v>78</v>
      </c>
      <c r="I65" s="1">
        <v>33.35866</v>
      </c>
      <c r="J65" s="1">
        <v>35.576369</v>
      </c>
      <c r="K65" s="1" t="s">
        <v>37</v>
      </c>
      <c r="L65" s="1">
        <v>123</v>
      </c>
      <c r="M65" s="1">
        <v>122</v>
      </c>
      <c r="N65" s="1">
        <v>245</v>
      </c>
      <c r="O65" s="1" t="s">
        <v>24</v>
      </c>
      <c r="P65" s="1">
        <v>15000</v>
      </c>
      <c r="Q65" s="1">
        <v>15000</v>
      </c>
      <c r="R65" s="1">
        <f t="shared" si="0"/>
        <v>0</v>
      </c>
      <c r="S65" s="1">
        <f>Table1__24[[#This Row],[total_women_beneficiaries]]-Table1__24[[#This Row],[total_men_beneficiaries]]</f>
        <v>-1</v>
      </c>
      <c r="T65" s="1" t="str">
        <f t="shared" si="1"/>
        <v>OKAY</v>
      </c>
    </row>
    <row r="66" spans="1:20" x14ac:dyDescent="0.3">
      <c r="A66" s="1">
        <v>1065</v>
      </c>
      <c r="B66" s="1">
        <v>37</v>
      </c>
      <c r="C66" s="1" t="s">
        <v>48</v>
      </c>
      <c r="D66" s="1" t="s">
        <v>28</v>
      </c>
      <c r="E66" s="1" t="s">
        <v>29</v>
      </c>
      <c r="F66" s="1" t="s">
        <v>30</v>
      </c>
      <c r="G66" s="1" t="s">
        <v>43</v>
      </c>
      <c r="H66" s="1" t="s">
        <v>79</v>
      </c>
      <c r="I66" s="1">
        <v>33.171892</v>
      </c>
      <c r="J66" s="1">
        <v>35.348655999999998</v>
      </c>
      <c r="K66" s="1" t="s">
        <v>37</v>
      </c>
      <c r="L66" s="1">
        <v>160</v>
      </c>
      <c r="M66" s="1">
        <v>240</v>
      </c>
      <c r="N66" s="1">
        <v>400</v>
      </c>
      <c r="O66" s="1" t="s">
        <v>32</v>
      </c>
      <c r="P66" s="1">
        <v>8862</v>
      </c>
      <c r="Q66" s="1">
        <v>8862</v>
      </c>
      <c r="R66" s="1">
        <f t="shared" ref="R66:R129" si="2">Q66-P66</f>
        <v>0</v>
      </c>
      <c r="S66" s="1">
        <f>Table1__24[[#This Row],[total_women_beneficiaries]]-Table1__24[[#This Row],[total_men_beneficiaries]]</f>
        <v>80</v>
      </c>
      <c r="T66" s="1" t="str">
        <f t="shared" ref="T66:T129" si="3">IF(Q66&gt;P66, "REVIEW REQUIRED", "OKAY")</f>
        <v>OKAY</v>
      </c>
    </row>
    <row r="67" spans="1:20" x14ac:dyDescent="0.3">
      <c r="A67" s="1">
        <v>1066</v>
      </c>
      <c r="B67" s="1">
        <v>82</v>
      </c>
      <c r="C67" s="1" t="s">
        <v>48</v>
      </c>
      <c r="D67" s="1" t="s">
        <v>18</v>
      </c>
      <c r="E67" s="1" t="s">
        <v>29</v>
      </c>
      <c r="F67" s="1" t="s">
        <v>30</v>
      </c>
      <c r="G67" s="1" t="s">
        <v>43</v>
      </c>
      <c r="H67" s="1" t="s">
        <v>80</v>
      </c>
      <c r="I67" s="1">
        <v>33.082135000000001</v>
      </c>
      <c r="J67" s="1">
        <v>35.421242999999997</v>
      </c>
      <c r="K67" s="1" t="s">
        <v>23</v>
      </c>
      <c r="L67" s="1">
        <v>1750</v>
      </c>
      <c r="M67" s="1">
        <v>1750</v>
      </c>
      <c r="N67" s="1">
        <v>3500</v>
      </c>
      <c r="O67" s="1" t="s">
        <v>24</v>
      </c>
      <c r="P67" s="1">
        <v>1500</v>
      </c>
      <c r="Q67" s="1">
        <v>1500</v>
      </c>
      <c r="R67" s="1">
        <f t="shared" si="2"/>
        <v>0</v>
      </c>
      <c r="S67" s="1">
        <f>Table1__24[[#This Row],[total_women_beneficiaries]]-Table1__24[[#This Row],[total_men_beneficiaries]]</f>
        <v>0</v>
      </c>
      <c r="T67" s="1" t="str">
        <f t="shared" si="3"/>
        <v>OKAY</v>
      </c>
    </row>
    <row r="68" spans="1:20" x14ac:dyDescent="0.3">
      <c r="A68" s="1">
        <v>1067</v>
      </c>
      <c r="B68" s="1">
        <v>83</v>
      </c>
      <c r="C68" s="1" t="s">
        <v>48</v>
      </c>
      <c r="D68" s="1" t="s">
        <v>33</v>
      </c>
      <c r="E68" s="1" t="s">
        <v>29</v>
      </c>
      <c r="F68" s="1" t="s">
        <v>30</v>
      </c>
      <c r="G68" s="1" t="s">
        <v>43</v>
      </c>
      <c r="H68" s="1" t="s">
        <v>56</v>
      </c>
      <c r="I68" s="1">
        <v>33.349831999999999</v>
      </c>
      <c r="J68" s="1">
        <v>35.748932000000003</v>
      </c>
      <c r="K68" s="1" t="s">
        <v>23</v>
      </c>
      <c r="L68" s="1">
        <v>30</v>
      </c>
      <c r="M68" s="1">
        <v>0</v>
      </c>
      <c r="N68" s="1">
        <v>30</v>
      </c>
      <c r="O68" s="1" t="s">
        <v>31</v>
      </c>
      <c r="P68" s="1">
        <v>20278</v>
      </c>
      <c r="Q68" s="1">
        <v>20278</v>
      </c>
      <c r="R68" s="1">
        <f t="shared" si="2"/>
        <v>0</v>
      </c>
      <c r="S68" s="1">
        <f>Table1__24[[#This Row],[total_women_beneficiaries]]-Table1__24[[#This Row],[total_men_beneficiaries]]</f>
        <v>-30</v>
      </c>
      <c r="T68" s="1" t="str">
        <f t="shared" si="3"/>
        <v>OKAY</v>
      </c>
    </row>
    <row r="69" spans="1:20" x14ac:dyDescent="0.3">
      <c r="A69" s="1">
        <v>1068</v>
      </c>
      <c r="B69" s="1">
        <v>64</v>
      </c>
      <c r="C69" s="1" t="s">
        <v>48</v>
      </c>
      <c r="D69" s="1" t="s">
        <v>28</v>
      </c>
      <c r="E69" s="1" t="s">
        <v>29</v>
      </c>
      <c r="F69" s="1" t="s">
        <v>30</v>
      </c>
      <c r="G69" s="1" t="s">
        <v>43</v>
      </c>
      <c r="H69" s="1" t="s">
        <v>81</v>
      </c>
      <c r="I69" s="1">
        <v>33.178851000000002</v>
      </c>
      <c r="J69" s="1">
        <v>35.469143000000003</v>
      </c>
      <c r="K69" s="1" t="s">
        <v>37</v>
      </c>
      <c r="L69" s="1">
        <v>450</v>
      </c>
      <c r="M69" s="1">
        <v>450</v>
      </c>
      <c r="N69" s="1">
        <v>900</v>
      </c>
      <c r="O69" s="1" t="s">
        <v>24</v>
      </c>
      <c r="P69" s="1">
        <v>10475</v>
      </c>
      <c r="Q69" s="1">
        <v>10475</v>
      </c>
      <c r="R69" s="1">
        <f t="shared" si="2"/>
        <v>0</v>
      </c>
      <c r="S69" s="1">
        <f>Table1__24[[#This Row],[total_women_beneficiaries]]-Table1__24[[#This Row],[total_men_beneficiaries]]</f>
        <v>0</v>
      </c>
      <c r="T69" s="1" t="str">
        <f t="shared" si="3"/>
        <v>OKAY</v>
      </c>
    </row>
    <row r="70" spans="1:20" x14ac:dyDescent="0.3">
      <c r="A70" s="1">
        <v>1069</v>
      </c>
      <c r="B70" s="1">
        <v>119</v>
      </c>
      <c r="C70" s="1" t="s">
        <v>17</v>
      </c>
      <c r="D70" s="1" t="s">
        <v>28</v>
      </c>
      <c r="E70" s="1" t="s">
        <v>19</v>
      </c>
      <c r="F70" s="1" t="s">
        <v>45</v>
      </c>
      <c r="G70" s="1" t="s">
        <v>43</v>
      </c>
      <c r="H70" s="1" t="s">
        <v>82</v>
      </c>
      <c r="I70" s="1">
        <v>33.119188999999999</v>
      </c>
      <c r="J70" s="1">
        <v>35.430871000000003</v>
      </c>
      <c r="K70" s="1" t="s">
        <v>37</v>
      </c>
      <c r="L70" s="1">
        <v>7</v>
      </c>
      <c r="M70" s="1">
        <v>18</v>
      </c>
      <c r="N70" s="1">
        <v>25</v>
      </c>
      <c r="O70" s="1" t="s">
        <v>31</v>
      </c>
      <c r="P70" s="1">
        <v>8718</v>
      </c>
      <c r="Q70" s="1">
        <v>8600</v>
      </c>
      <c r="R70" s="1">
        <f t="shared" si="2"/>
        <v>-118</v>
      </c>
      <c r="S70" s="1">
        <f>Table1__24[[#This Row],[total_women_beneficiaries]]-Table1__24[[#This Row],[total_men_beneficiaries]]</f>
        <v>11</v>
      </c>
      <c r="T70" s="1" t="str">
        <f t="shared" si="3"/>
        <v>OKAY</v>
      </c>
    </row>
    <row r="71" spans="1:20" x14ac:dyDescent="0.3">
      <c r="A71" s="1">
        <v>1070</v>
      </c>
      <c r="B71" s="1">
        <v>71</v>
      </c>
      <c r="C71" s="1" t="s">
        <v>48</v>
      </c>
      <c r="D71" s="1" t="s">
        <v>28</v>
      </c>
      <c r="E71" s="1" t="s">
        <v>29</v>
      </c>
      <c r="F71" s="1" t="s">
        <v>30</v>
      </c>
      <c r="G71" s="1" t="s">
        <v>43</v>
      </c>
      <c r="H71" s="1" t="s">
        <v>83</v>
      </c>
      <c r="I71" s="1">
        <v>33.317901999999997</v>
      </c>
      <c r="J71" s="1">
        <v>35.644421000000001</v>
      </c>
      <c r="K71" s="1" t="s">
        <v>23</v>
      </c>
      <c r="L71" s="1">
        <v>1750</v>
      </c>
      <c r="M71" s="1">
        <v>1750</v>
      </c>
      <c r="N71" s="1">
        <v>3500</v>
      </c>
      <c r="O71" s="1" t="s">
        <v>31</v>
      </c>
      <c r="P71" s="1">
        <v>15150</v>
      </c>
      <c r="Q71" s="1">
        <v>15150</v>
      </c>
      <c r="R71" s="1">
        <f t="shared" si="2"/>
        <v>0</v>
      </c>
      <c r="S71" s="1">
        <f>Table1__24[[#This Row],[total_women_beneficiaries]]-Table1__24[[#This Row],[total_men_beneficiaries]]</f>
        <v>0</v>
      </c>
      <c r="T71" s="1" t="str">
        <f t="shared" si="3"/>
        <v>OKAY</v>
      </c>
    </row>
    <row r="72" spans="1:20" x14ac:dyDescent="0.3">
      <c r="A72" s="1">
        <v>1071</v>
      </c>
      <c r="B72" s="1">
        <v>91</v>
      </c>
      <c r="C72" s="1" t="s">
        <v>17</v>
      </c>
      <c r="D72" s="1" t="s">
        <v>18</v>
      </c>
      <c r="E72" s="1" t="s">
        <v>29</v>
      </c>
      <c r="F72" s="1" t="s">
        <v>30</v>
      </c>
      <c r="G72" s="1" t="s">
        <v>43</v>
      </c>
      <c r="H72" s="1" t="s">
        <v>78</v>
      </c>
      <c r="I72" s="1">
        <v>33.35866</v>
      </c>
      <c r="J72" s="1">
        <v>35.576369</v>
      </c>
      <c r="K72" s="1" t="s">
        <v>37</v>
      </c>
      <c r="L72" s="1">
        <v>8</v>
      </c>
      <c r="M72" s="1">
        <v>0</v>
      </c>
      <c r="N72" s="1">
        <v>8</v>
      </c>
      <c r="O72" s="1" t="s">
        <v>40</v>
      </c>
      <c r="P72" s="1">
        <v>25000</v>
      </c>
      <c r="Q72" s="1">
        <v>25000</v>
      </c>
      <c r="R72" s="1">
        <f t="shared" si="2"/>
        <v>0</v>
      </c>
      <c r="S72" s="1">
        <f>Table1__24[[#This Row],[total_women_beneficiaries]]-Table1__24[[#This Row],[total_men_beneficiaries]]</f>
        <v>-8</v>
      </c>
      <c r="T72" s="1" t="str">
        <f t="shared" si="3"/>
        <v>OKAY</v>
      </c>
    </row>
    <row r="73" spans="1:20" x14ac:dyDescent="0.3">
      <c r="A73" s="1">
        <v>1072</v>
      </c>
      <c r="B73" s="1">
        <v>79</v>
      </c>
      <c r="C73" s="1" t="s">
        <v>48</v>
      </c>
      <c r="D73" s="1" t="s">
        <v>28</v>
      </c>
      <c r="E73" s="1" t="s">
        <v>29</v>
      </c>
      <c r="F73" s="1" t="s">
        <v>30</v>
      </c>
      <c r="G73" s="1" t="s">
        <v>43</v>
      </c>
      <c r="H73" s="1" t="s">
        <v>84</v>
      </c>
      <c r="I73" s="1">
        <v>33.259205000000001</v>
      </c>
      <c r="J73" s="1">
        <v>35.303128000000001</v>
      </c>
      <c r="K73" s="1" t="s">
        <v>37</v>
      </c>
      <c r="L73" s="1">
        <v>900</v>
      </c>
      <c r="M73" s="1">
        <v>1100</v>
      </c>
      <c r="N73" s="1">
        <v>2000</v>
      </c>
      <c r="O73" s="1" t="s">
        <v>24</v>
      </c>
      <c r="P73" s="1">
        <v>24679</v>
      </c>
      <c r="Q73" s="1">
        <v>24679</v>
      </c>
      <c r="R73" s="1">
        <f t="shared" si="2"/>
        <v>0</v>
      </c>
      <c r="S73" s="1">
        <f>Table1__24[[#This Row],[total_women_beneficiaries]]-Table1__24[[#This Row],[total_men_beneficiaries]]</f>
        <v>200</v>
      </c>
      <c r="T73" s="1" t="str">
        <f t="shared" si="3"/>
        <v>OKAY</v>
      </c>
    </row>
    <row r="74" spans="1:20" x14ac:dyDescent="0.3">
      <c r="A74" s="1">
        <v>1073</v>
      </c>
      <c r="B74" s="1">
        <v>118</v>
      </c>
      <c r="C74" s="1" t="s">
        <v>17</v>
      </c>
      <c r="D74" s="1" t="s">
        <v>28</v>
      </c>
      <c r="E74" s="1" t="s">
        <v>29</v>
      </c>
      <c r="F74" s="1" t="s">
        <v>30</v>
      </c>
      <c r="G74" s="1" t="s">
        <v>43</v>
      </c>
      <c r="H74" s="1" t="s">
        <v>85</v>
      </c>
      <c r="I74" s="1">
        <v>33.35866</v>
      </c>
      <c r="J74" s="1">
        <v>35.576369</v>
      </c>
      <c r="K74" s="1" t="s">
        <v>23</v>
      </c>
      <c r="L74" s="1">
        <v>20000</v>
      </c>
      <c r="M74" s="1">
        <v>20000</v>
      </c>
      <c r="N74" s="1">
        <v>40000</v>
      </c>
      <c r="O74" s="1" t="s">
        <v>51</v>
      </c>
      <c r="P74" s="1">
        <v>25000</v>
      </c>
      <c r="Q74" s="1">
        <v>25000</v>
      </c>
      <c r="R74" s="1">
        <f t="shared" si="2"/>
        <v>0</v>
      </c>
      <c r="S74" s="1">
        <f>Table1__24[[#This Row],[total_women_beneficiaries]]-Table1__24[[#This Row],[total_men_beneficiaries]]</f>
        <v>0</v>
      </c>
      <c r="T74" s="1" t="str">
        <f t="shared" si="3"/>
        <v>OKAY</v>
      </c>
    </row>
    <row r="75" spans="1:20" x14ac:dyDescent="0.3">
      <c r="A75" s="1">
        <v>1074</v>
      </c>
      <c r="B75" s="1">
        <v>84</v>
      </c>
      <c r="C75" s="1" t="s">
        <v>48</v>
      </c>
      <c r="D75" s="1" t="s">
        <v>28</v>
      </c>
      <c r="E75" s="1" t="s">
        <v>29</v>
      </c>
      <c r="F75" s="1" t="s">
        <v>30</v>
      </c>
      <c r="G75" s="1" t="s">
        <v>43</v>
      </c>
      <c r="H75" s="1" t="s">
        <v>86</v>
      </c>
      <c r="I75" s="1">
        <v>33.229801000000002</v>
      </c>
      <c r="J75" s="1">
        <v>35.487234999999998</v>
      </c>
      <c r="K75" s="1" t="s">
        <v>37</v>
      </c>
      <c r="L75" s="1">
        <v>1650</v>
      </c>
      <c r="M75" s="1">
        <v>1650</v>
      </c>
      <c r="N75" s="1">
        <v>3300</v>
      </c>
      <c r="O75" s="1" t="s">
        <v>24</v>
      </c>
      <c r="P75" s="1">
        <v>15326</v>
      </c>
      <c r="Q75" s="1">
        <v>15326</v>
      </c>
      <c r="R75" s="1">
        <f t="shared" si="2"/>
        <v>0</v>
      </c>
      <c r="S75" s="1">
        <f>Table1__24[[#This Row],[total_women_beneficiaries]]-Table1__24[[#This Row],[total_men_beneficiaries]]</f>
        <v>0</v>
      </c>
      <c r="T75" s="1" t="str">
        <f t="shared" si="3"/>
        <v>OKAY</v>
      </c>
    </row>
    <row r="76" spans="1:20" x14ac:dyDescent="0.3">
      <c r="A76" s="1">
        <v>1075</v>
      </c>
      <c r="B76" s="1">
        <v>85</v>
      </c>
      <c r="C76" s="1" t="s">
        <v>48</v>
      </c>
      <c r="D76" s="1" t="s">
        <v>28</v>
      </c>
      <c r="E76" s="1" t="s">
        <v>29</v>
      </c>
      <c r="F76" s="1" t="s">
        <v>30</v>
      </c>
      <c r="G76" s="1" t="s">
        <v>43</v>
      </c>
      <c r="H76" s="1" t="s">
        <v>87</v>
      </c>
      <c r="I76" s="1">
        <v>33.187044</v>
      </c>
      <c r="J76" s="1">
        <v>35.308273</v>
      </c>
      <c r="K76" s="1" t="s">
        <v>37</v>
      </c>
      <c r="L76" s="1">
        <v>104</v>
      </c>
      <c r="M76" s="1">
        <v>104</v>
      </c>
      <c r="N76" s="1">
        <v>208</v>
      </c>
      <c r="O76" s="1" t="s">
        <v>32</v>
      </c>
      <c r="P76" s="1">
        <v>18463</v>
      </c>
      <c r="Q76" s="1">
        <v>18463</v>
      </c>
      <c r="R76" s="1">
        <f t="shared" si="2"/>
        <v>0</v>
      </c>
      <c r="S76" s="1">
        <f>Table1__24[[#This Row],[total_women_beneficiaries]]-Table1__24[[#This Row],[total_men_beneficiaries]]</f>
        <v>0</v>
      </c>
      <c r="T76" s="1" t="str">
        <f t="shared" si="3"/>
        <v>OKAY</v>
      </c>
    </row>
    <row r="77" spans="1:20" x14ac:dyDescent="0.3">
      <c r="A77" s="1">
        <v>1076</v>
      </c>
      <c r="B77" s="1">
        <v>90</v>
      </c>
      <c r="C77" s="1" t="s">
        <v>17</v>
      </c>
      <c r="D77" s="1" t="s">
        <v>28</v>
      </c>
      <c r="E77" s="1" t="s">
        <v>29</v>
      </c>
      <c r="F77" s="1" t="s">
        <v>30</v>
      </c>
      <c r="G77" s="1" t="s">
        <v>43</v>
      </c>
      <c r="H77" s="1" t="s">
        <v>88</v>
      </c>
      <c r="I77" s="1">
        <v>33.101041000000002</v>
      </c>
      <c r="J77" s="1">
        <v>35.254747000000002</v>
      </c>
      <c r="K77" s="1" t="s">
        <v>23</v>
      </c>
      <c r="L77" s="1">
        <v>43</v>
      </c>
      <c r="M77" s="1">
        <v>63</v>
      </c>
      <c r="N77" s="1">
        <v>106</v>
      </c>
      <c r="O77" s="1" t="s">
        <v>32</v>
      </c>
      <c r="P77" s="1">
        <v>12792</v>
      </c>
      <c r="Q77" s="1">
        <v>12792</v>
      </c>
      <c r="R77" s="1">
        <f t="shared" si="2"/>
        <v>0</v>
      </c>
      <c r="S77" s="1">
        <f>Table1__24[[#This Row],[total_women_beneficiaries]]-Table1__24[[#This Row],[total_men_beneficiaries]]</f>
        <v>20</v>
      </c>
      <c r="T77" s="1" t="str">
        <f t="shared" si="3"/>
        <v>OKAY</v>
      </c>
    </row>
    <row r="78" spans="1:20" x14ac:dyDescent="0.3">
      <c r="A78" s="1">
        <v>1077</v>
      </c>
      <c r="B78" s="1">
        <v>48</v>
      </c>
      <c r="C78" s="1" t="s">
        <v>48</v>
      </c>
      <c r="D78" s="1" t="s">
        <v>28</v>
      </c>
      <c r="E78" s="1" t="s">
        <v>29</v>
      </c>
      <c r="F78" s="1" t="s">
        <v>30</v>
      </c>
      <c r="G78" s="1" t="s">
        <v>43</v>
      </c>
      <c r="H78" s="1" t="s">
        <v>89</v>
      </c>
      <c r="I78" s="1">
        <v>33.217986000000003</v>
      </c>
      <c r="J78" s="1">
        <v>35.465364999999998</v>
      </c>
      <c r="K78" s="1" t="s">
        <v>37</v>
      </c>
      <c r="L78" s="1">
        <v>7500</v>
      </c>
      <c r="M78" s="1">
        <v>7500</v>
      </c>
      <c r="N78" s="1">
        <v>15000</v>
      </c>
      <c r="O78" s="1" t="s">
        <v>24</v>
      </c>
      <c r="P78" s="1">
        <v>15000</v>
      </c>
      <c r="Q78" s="1">
        <v>15000</v>
      </c>
      <c r="R78" s="1">
        <f t="shared" si="2"/>
        <v>0</v>
      </c>
      <c r="S78" s="1">
        <f>Table1__24[[#This Row],[total_women_beneficiaries]]-Table1__24[[#This Row],[total_men_beneficiaries]]</f>
        <v>0</v>
      </c>
      <c r="T78" s="1" t="str">
        <f t="shared" si="3"/>
        <v>OKAY</v>
      </c>
    </row>
    <row r="79" spans="1:20" x14ac:dyDescent="0.3">
      <c r="A79" s="1">
        <v>1078</v>
      </c>
      <c r="B79" s="1">
        <v>62</v>
      </c>
      <c r="C79" s="1" t="s">
        <v>48</v>
      </c>
      <c r="D79" s="1" t="s">
        <v>18</v>
      </c>
      <c r="E79" s="1" t="s">
        <v>29</v>
      </c>
      <c r="F79" s="1" t="s">
        <v>30</v>
      </c>
      <c r="G79" s="1" t="s">
        <v>43</v>
      </c>
      <c r="H79" s="1" t="s">
        <v>90</v>
      </c>
      <c r="I79" s="1">
        <v>33.269356000000002</v>
      </c>
      <c r="J79" s="1">
        <v>35.488495999999998</v>
      </c>
      <c r="K79" s="1" t="s">
        <v>37</v>
      </c>
      <c r="L79" s="1">
        <v>500</v>
      </c>
      <c r="M79" s="1">
        <v>500</v>
      </c>
      <c r="N79" s="1">
        <v>1000</v>
      </c>
      <c r="O79" s="1" t="s">
        <v>24</v>
      </c>
      <c r="P79" s="1">
        <v>18554</v>
      </c>
      <c r="Q79" s="1">
        <v>18554</v>
      </c>
      <c r="R79" s="1">
        <f t="shared" si="2"/>
        <v>0</v>
      </c>
      <c r="S79" s="1">
        <f>Table1__24[[#This Row],[total_women_beneficiaries]]-Table1__24[[#This Row],[total_men_beneficiaries]]</f>
        <v>0</v>
      </c>
      <c r="T79" s="1" t="str">
        <f t="shared" si="3"/>
        <v>OKAY</v>
      </c>
    </row>
    <row r="80" spans="1:20" x14ac:dyDescent="0.3">
      <c r="A80" s="1">
        <v>1079</v>
      </c>
      <c r="B80" s="1">
        <v>172</v>
      </c>
      <c r="C80" s="1" t="s">
        <v>17</v>
      </c>
      <c r="D80" s="1" t="s">
        <v>28</v>
      </c>
      <c r="E80" s="1" t="s">
        <v>29</v>
      </c>
      <c r="F80" s="1" t="s">
        <v>30</v>
      </c>
      <c r="G80" s="1" t="s">
        <v>43</v>
      </c>
      <c r="H80" s="1" t="s">
        <v>91</v>
      </c>
      <c r="I80" s="1">
        <v>33.278683000000001</v>
      </c>
      <c r="J80" s="1">
        <v>35.519038000000002</v>
      </c>
      <c r="K80" s="1" t="s">
        <v>37</v>
      </c>
      <c r="L80" s="1">
        <v>2500</v>
      </c>
      <c r="M80" s="1">
        <v>2500</v>
      </c>
      <c r="N80" s="1">
        <v>5000</v>
      </c>
      <c r="O80" s="1" t="s">
        <v>24</v>
      </c>
      <c r="P80" s="1">
        <v>20000</v>
      </c>
      <c r="Q80" s="1">
        <v>20000</v>
      </c>
      <c r="R80" s="1">
        <f t="shared" si="2"/>
        <v>0</v>
      </c>
      <c r="S80" s="1">
        <f>Table1__24[[#This Row],[total_women_beneficiaries]]-Table1__24[[#This Row],[total_men_beneficiaries]]</f>
        <v>0</v>
      </c>
      <c r="T80" s="1" t="str">
        <f t="shared" si="3"/>
        <v>OKAY</v>
      </c>
    </row>
    <row r="81" spans="1:20" x14ac:dyDescent="0.3">
      <c r="A81" s="1">
        <v>1080</v>
      </c>
      <c r="B81" s="1">
        <v>64</v>
      </c>
      <c r="C81" s="1" t="s">
        <v>48</v>
      </c>
      <c r="D81" s="1" t="s">
        <v>55</v>
      </c>
      <c r="E81" s="1" t="s">
        <v>34</v>
      </c>
      <c r="F81" s="1" t="s">
        <v>45</v>
      </c>
      <c r="G81" s="1" t="s">
        <v>43</v>
      </c>
      <c r="H81" s="1" t="s">
        <v>54</v>
      </c>
      <c r="I81" s="1">
        <v>33.264173</v>
      </c>
      <c r="J81" s="1">
        <v>35.211266999999999</v>
      </c>
      <c r="K81" s="1" t="s">
        <v>37</v>
      </c>
      <c r="L81" s="1">
        <v>0</v>
      </c>
      <c r="M81" s="1">
        <v>1650</v>
      </c>
      <c r="N81" s="1">
        <v>1650</v>
      </c>
      <c r="O81" s="1" t="s">
        <v>26</v>
      </c>
      <c r="P81" s="1">
        <v>10670</v>
      </c>
      <c r="Q81" s="1">
        <v>10670</v>
      </c>
      <c r="R81" s="1">
        <f t="shared" si="2"/>
        <v>0</v>
      </c>
      <c r="S81" s="1">
        <f>Table1__24[[#This Row],[total_women_beneficiaries]]-Table1__24[[#This Row],[total_men_beneficiaries]]</f>
        <v>1650</v>
      </c>
      <c r="T81" s="1" t="str">
        <f t="shared" si="3"/>
        <v>OKAY</v>
      </c>
    </row>
    <row r="82" spans="1:20" x14ac:dyDescent="0.3">
      <c r="A82" s="1">
        <v>1081</v>
      </c>
      <c r="B82" s="1">
        <v>36</v>
      </c>
      <c r="C82" s="1" t="s">
        <v>48</v>
      </c>
      <c r="D82" s="1" t="s">
        <v>28</v>
      </c>
      <c r="E82" s="1" t="s">
        <v>29</v>
      </c>
      <c r="F82" s="1" t="s">
        <v>30</v>
      </c>
      <c r="G82" s="1" t="s">
        <v>43</v>
      </c>
      <c r="H82" s="1" t="s">
        <v>92</v>
      </c>
      <c r="I82" s="1">
        <v>33.250591</v>
      </c>
      <c r="J82" s="1">
        <v>35.296796999999998</v>
      </c>
      <c r="K82" s="1" t="s">
        <v>37</v>
      </c>
      <c r="L82" s="1">
        <v>750</v>
      </c>
      <c r="M82" s="1">
        <v>750</v>
      </c>
      <c r="N82" s="1">
        <v>1500</v>
      </c>
      <c r="O82" s="1" t="s">
        <v>24</v>
      </c>
      <c r="P82" s="1">
        <v>24775</v>
      </c>
      <c r="Q82" s="1">
        <v>24775</v>
      </c>
      <c r="R82" s="1">
        <f t="shared" si="2"/>
        <v>0</v>
      </c>
      <c r="S82" s="1">
        <f>Table1__24[[#This Row],[total_women_beneficiaries]]-Table1__24[[#This Row],[total_men_beneficiaries]]</f>
        <v>0</v>
      </c>
      <c r="T82" s="1" t="str">
        <f t="shared" si="3"/>
        <v>OKAY</v>
      </c>
    </row>
    <row r="83" spans="1:20" x14ac:dyDescent="0.3">
      <c r="A83" s="1">
        <v>1082</v>
      </c>
      <c r="B83" s="1">
        <v>82</v>
      </c>
      <c r="C83" s="1" t="s">
        <v>48</v>
      </c>
      <c r="D83" s="1" t="s">
        <v>28</v>
      </c>
      <c r="E83" s="1" t="s">
        <v>29</v>
      </c>
      <c r="F83" s="1" t="s">
        <v>30</v>
      </c>
      <c r="G83" s="1" t="s">
        <v>43</v>
      </c>
      <c r="H83" s="1" t="s">
        <v>70</v>
      </c>
      <c r="I83" s="1">
        <v>33.111060999999999</v>
      </c>
      <c r="J83" s="1">
        <v>35.482827</v>
      </c>
      <c r="K83" s="1" t="s">
        <v>23</v>
      </c>
      <c r="L83" s="1">
        <v>116</v>
      </c>
      <c r="M83" s="1">
        <v>174</v>
      </c>
      <c r="N83" s="1">
        <v>290</v>
      </c>
      <c r="O83" s="1" t="s">
        <v>32</v>
      </c>
      <c r="P83" s="1">
        <v>24587</v>
      </c>
      <c r="Q83" s="1">
        <v>24587</v>
      </c>
      <c r="R83" s="1">
        <f t="shared" si="2"/>
        <v>0</v>
      </c>
      <c r="S83" s="1">
        <f>Table1__24[[#This Row],[total_women_beneficiaries]]-Table1__24[[#This Row],[total_men_beneficiaries]]</f>
        <v>58</v>
      </c>
      <c r="T83" s="1" t="str">
        <f t="shared" si="3"/>
        <v>OKAY</v>
      </c>
    </row>
    <row r="84" spans="1:20" x14ac:dyDescent="0.3">
      <c r="A84" s="1">
        <v>1083</v>
      </c>
      <c r="B84" s="1">
        <v>119</v>
      </c>
      <c r="C84" s="1" t="s">
        <v>17</v>
      </c>
      <c r="D84" s="1" t="s">
        <v>28</v>
      </c>
      <c r="E84" s="1" t="s">
        <v>29</v>
      </c>
      <c r="F84" s="1" t="s">
        <v>30</v>
      </c>
      <c r="G84" s="1" t="s">
        <v>43</v>
      </c>
      <c r="H84" s="1" t="s">
        <v>93</v>
      </c>
      <c r="I84" s="1">
        <v>33.296574</v>
      </c>
      <c r="J84" s="1">
        <v>35.350172999999998</v>
      </c>
      <c r="K84" s="1" t="s">
        <v>37</v>
      </c>
      <c r="L84" s="1">
        <v>81</v>
      </c>
      <c r="M84" s="1">
        <v>122</v>
      </c>
      <c r="N84" s="1">
        <v>203</v>
      </c>
      <c r="O84" s="1" t="s">
        <v>32</v>
      </c>
      <c r="P84" s="1">
        <v>9240</v>
      </c>
      <c r="Q84" s="1">
        <v>9240</v>
      </c>
      <c r="R84" s="1">
        <f t="shared" si="2"/>
        <v>0</v>
      </c>
      <c r="S84" s="1">
        <f>Table1__24[[#This Row],[total_women_beneficiaries]]-Table1__24[[#This Row],[total_men_beneficiaries]]</f>
        <v>41</v>
      </c>
      <c r="T84" s="1" t="str">
        <f t="shared" si="3"/>
        <v>OKAY</v>
      </c>
    </row>
    <row r="85" spans="1:20" x14ac:dyDescent="0.3">
      <c r="A85" s="1">
        <v>1084</v>
      </c>
      <c r="B85" s="1">
        <v>112</v>
      </c>
      <c r="C85" s="1" t="s">
        <v>17</v>
      </c>
      <c r="D85" s="1" t="s">
        <v>28</v>
      </c>
      <c r="E85" s="1" t="s">
        <v>29</v>
      </c>
      <c r="F85" s="1" t="s">
        <v>30</v>
      </c>
      <c r="G85" s="1" t="s">
        <v>43</v>
      </c>
      <c r="H85" s="1" t="s">
        <v>57</v>
      </c>
      <c r="I85" s="1">
        <v>33.096217000000003</v>
      </c>
      <c r="J85" s="1">
        <v>35.341715000000001</v>
      </c>
      <c r="K85" s="1" t="s">
        <v>23</v>
      </c>
      <c r="L85" s="1">
        <v>66</v>
      </c>
      <c r="M85" s="1">
        <v>99</v>
      </c>
      <c r="N85" s="1">
        <v>165</v>
      </c>
      <c r="O85" s="1" t="s">
        <v>32</v>
      </c>
      <c r="P85" s="1">
        <v>24852</v>
      </c>
      <c r="Q85" s="1">
        <v>24852</v>
      </c>
      <c r="R85" s="1">
        <f t="shared" si="2"/>
        <v>0</v>
      </c>
      <c r="S85" s="1">
        <f>Table1__24[[#This Row],[total_women_beneficiaries]]-Table1__24[[#This Row],[total_men_beneficiaries]]</f>
        <v>33</v>
      </c>
      <c r="T85" s="1" t="str">
        <f t="shared" si="3"/>
        <v>OKAY</v>
      </c>
    </row>
    <row r="86" spans="1:20" x14ac:dyDescent="0.3">
      <c r="A86" s="1">
        <v>1085</v>
      </c>
      <c r="B86" s="1">
        <v>141</v>
      </c>
      <c r="C86" s="1" t="s">
        <v>17</v>
      </c>
      <c r="D86" s="1" t="s">
        <v>18</v>
      </c>
      <c r="E86" s="1" t="s">
        <v>29</v>
      </c>
      <c r="F86" s="1" t="s">
        <v>30</v>
      </c>
      <c r="G86" s="1" t="s">
        <v>43</v>
      </c>
      <c r="H86" s="1" t="s">
        <v>94</v>
      </c>
      <c r="I86" s="1">
        <v>33.215921999999999</v>
      </c>
      <c r="J86" s="1">
        <v>35.344816000000002</v>
      </c>
      <c r="K86" s="1" t="s">
        <v>37</v>
      </c>
      <c r="L86" s="1">
        <v>650</v>
      </c>
      <c r="M86" s="1">
        <v>650</v>
      </c>
      <c r="N86" s="1">
        <v>1300</v>
      </c>
      <c r="O86" s="1" t="s">
        <v>24</v>
      </c>
      <c r="P86" s="1">
        <v>21014</v>
      </c>
      <c r="Q86" s="1">
        <v>21014</v>
      </c>
      <c r="R86" s="1">
        <f t="shared" si="2"/>
        <v>0</v>
      </c>
      <c r="S86" s="1">
        <f>Table1__24[[#This Row],[total_women_beneficiaries]]-Table1__24[[#This Row],[total_men_beneficiaries]]</f>
        <v>0</v>
      </c>
      <c r="T86" s="1" t="str">
        <f t="shared" si="3"/>
        <v>OKAY</v>
      </c>
    </row>
    <row r="87" spans="1:20" x14ac:dyDescent="0.3">
      <c r="A87" s="1">
        <v>1086</v>
      </c>
      <c r="B87" s="1">
        <v>121</v>
      </c>
      <c r="C87" s="1" t="s">
        <v>17</v>
      </c>
      <c r="D87" s="1" t="s">
        <v>18</v>
      </c>
      <c r="E87" s="1" t="s">
        <v>29</v>
      </c>
      <c r="F87" s="1" t="s">
        <v>30</v>
      </c>
      <c r="G87" s="1" t="s">
        <v>43</v>
      </c>
      <c r="H87" s="1" t="s">
        <v>95</v>
      </c>
      <c r="I87" s="1">
        <v>33.387785999999998</v>
      </c>
      <c r="J87" s="1">
        <v>35.632739999999998</v>
      </c>
      <c r="K87" s="1" t="s">
        <v>23</v>
      </c>
      <c r="L87" s="1">
        <v>2000</v>
      </c>
      <c r="M87" s="1">
        <v>2000</v>
      </c>
      <c r="N87" s="1">
        <v>4000</v>
      </c>
      <c r="O87" s="1" t="s">
        <v>24</v>
      </c>
      <c r="P87" s="1">
        <v>15146</v>
      </c>
      <c r="Q87" s="1">
        <v>15146</v>
      </c>
      <c r="R87" s="1">
        <f t="shared" si="2"/>
        <v>0</v>
      </c>
      <c r="S87" s="1">
        <f>Table1__24[[#This Row],[total_women_beneficiaries]]-Table1__24[[#This Row],[total_men_beneficiaries]]</f>
        <v>0</v>
      </c>
      <c r="T87" s="1" t="str">
        <f t="shared" si="3"/>
        <v>OKAY</v>
      </c>
    </row>
    <row r="88" spans="1:20" x14ac:dyDescent="0.3">
      <c r="A88" s="1">
        <v>1087</v>
      </c>
      <c r="B88" s="1">
        <v>93</v>
      </c>
      <c r="C88" s="1" t="s">
        <v>17</v>
      </c>
      <c r="D88" s="1" t="s">
        <v>28</v>
      </c>
      <c r="E88" s="1" t="s">
        <v>29</v>
      </c>
      <c r="F88" s="1" t="s">
        <v>30</v>
      </c>
      <c r="G88" s="1" t="s">
        <v>43</v>
      </c>
      <c r="H88" s="1" t="s">
        <v>77</v>
      </c>
      <c r="I88" s="1">
        <v>33.141174999999997</v>
      </c>
      <c r="J88" s="1">
        <v>35.398902999999997</v>
      </c>
      <c r="K88" s="1" t="s">
        <v>37</v>
      </c>
      <c r="L88" s="1">
        <v>200</v>
      </c>
      <c r="M88" s="1">
        <v>200</v>
      </c>
      <c r="N88" s="1">
        <v>400</v>
      </c>
      <c r="O88" s="1" t="s">
        <v>24</v>
      </c>
      <c r="P88" s="1">
        <v>10670</v>
      </c>
      <c r="Q88" s="1">
        <v>10670</v>
      </c>
      <c r="R88" s="1">
        <f t="shared" si="2"/>
        <v>0</v>
      </c>
      <c r="S88" s="1">
        <f>Table1__24[[#This Row],[total_women_beneficiaries]]-Table1__24[[#This Row],[total_men_beneficiaries]]</f>
        <v>0</v>
      </c>
      <c r="T88" s="1" t="str">
        <f t="shared" si="3"/>
        <v>OKAY</v>
      </c>
    </row>
    <row r="89" spans="1:20" x14ac:dyDescent="0.3">
      <c r="A89" s="1">
        <v>1088</v>
      </c>
      <c r="B89" s="1">
        <v>94</v>
      </c>
      <c r="C89" s="1" t="s">
        <v>17</v>
      </c>
      <c r="D89" s="1" t="s">
        <v>18</v>
      </c>
      <c r="E89" s="1" t="s">
        <v>29</v>
      </c>
      <c r="F89" s="1" t="s">
        <v>30</v>
      </c>
      <c r="G89" s="1" t="s">
        <v>43</v>
      </c>
      <c r="H89" s="1" t="s">
        <v>58</v>
      </c>
      <c r="I89" s="1">
        <v>33.317906999999998</v>
      </c>
      <c r="J89" s="1">
        <v>35.602925999999997</v>
      </c>
      <c r="K89" s="1" t="s">
        <v>23</v>
      </c>
      <c r="L89" s="1">
        <v>3600</v>
      </c>
      <c r="M89" s="1">
        <v>3600</v>
      </c>
      <c r="N89" s="1">
        <v>7200</v>
      </c>
      <c r="O89" s="1" t="s">
        <v>24</v>
      </c>
      <c r="P89" s="1">
        <v>21660</v>
      </c>
      <c r="Q89" s="1">
        <v>21660</v>
      </c>
      <c r="R89" s="1">
        <f t="shared" si="2"/>
        <v>0</v>
      </c>
      <c r="S89" s="1">
        <f>Table1__24[[#This Row],[total_women_beneficiaries]]-Table1__24[[#This Row],[total_men_beneficiaries]]</f>
        <v>0</v>
      </c>
      <c r="T89" s="1" t="str">
        <f t="shared" si="3"/>
        <v>OKAY</v>
      </c>
    </row>
    <row r="90" spans="1:20" x14ac:dyDescent="0.3">
      <c r="A90" s="1">
        <v>1089</v>
      </c>
      <c r="B90" s="1">
        <v>92</v>
      </c>
      <c r="C90" s="1" t="s">
        <v>17</v>
      </c>
      <c r="D90" s="1" t="s">
        <v>18</v>
      </c>
      <c r="E90" s="1" t="s">
        <v>29</v>
      </c>
      <c r="F90" s="1" t="s">
        <v>30</v>
      </c>
      <c r="G90" s="1" t="s">
        <v>43</v>
      </c>
      <c r="H90" s="1" t="s">
        <v>81</v>
      </c>
      <c r="I90" s="1">
        <v>33.178851000000002</v>
      </c>
      <c r="J90" s="1">
        <v>35.469143000000003</v>
      </c>
      <c r="K90" s="1" t="s">
        <v>23</v>
      </c>
      <c r="L90" s="1">
        <v>6000</v>
      </c>
      <c r="M90" s="1">
        <v>6000</v>
      </c>
      <c r="N90" s="1">
        <v>12000</v>
      </c>
      <c r="O90" s="1" t="s">
        <v>32</v>
      </c>
      <c r="P90" s="1">
        <v>5100</v>
      </c>
      <c r="Q90" s="1">
        <v>5100</v>
      </c>
      <c r="R90" s="1">
        <f t="shared" si="2"/>
        <v>0</v>
      </c>
      <c r="S90" s="1">
        <f>Table1__24[[#This Row],[total_women_beneficiaries]]-Table1__24[[#This Row],[total_men_beneficiaries]]</f>
        <v>0</v>
      </c>
      <c r="T90" s="1" t="str">
        <f t="shared" si="3"/>
        <v>OKAY</v>
      </c>
    </row>
    <row r="91" spans="1:20" x14ac:dyDescent="0.3">
      <c r="A91" s="1">
        <v>1090</v>
      </c>
      <c r="B91" s="1">
        <v>37</v>
      </c>
      <c r="C91" s="1" t="s">
        <v>48</v>
      </c>
      <c r="D91" s="1" t="s">
        <v>55</v>
      </c>
      <c r="E91" s="1" t="s">
        <v>34</v>
      </c>
      <c r="F91" s="1" t="s">
        <v>45</v>
      </c>
      <c r="G91" s="1" t="s">
        <v>43</v>
      </c>
      <c r="H91" s="1" t="s">
        <v>65</v>
      </c>
      <c r="I91" s="1">
        <v>33.234124999999999</v>
      </c>
      <c r="J91" s="1">
        <v>35.442058000000003</v>
      </c>
      <c r="K91" s="1" t="s">
        <v>37</v>
      </c>
      <c r="L91" s="1">
        <v>0</v>
      </c>
      <c r="M91" s="1">
        <v>20</v>
      </c>
      <c r="N91" s="1">
        <v>20</v>
      </c>
      <c r="O91" s="1" t="s">
        <v>26</v>
      </c>
      <c r="P91" s="1">
        <v>1300</v>
      </c>
      <c r="Q91" s="1">
        <v>1300</v>
      </c>
      <c r="R91" s="1">
        <f t="shared" si="2"/>
        <v>0</v>
      </c>
      <c r="S91" s="1">
        <f>Table1__24[[#This Row],[total_women_beneficiaries]]-Table1__24[[#This Row],[total_men_beneficiaries]]</f>
        <v>20</v>
      </c>
      <c r="T91" s="1" t="str">
        <f t="shared" si="3"/>
        <v>OKAY</v>
      </c>
    </row>
    <row r="92" spans="1:20" x14ac:dyDescent="0.3">
      <c r="A92" s="1">
        <v>1091</v>
      </c>
      <c r="B92" s="1">
        <v>99</v>
      </c>
      <c r="C92" s="1" t="s">
        <v>17</v>
      </c>
      <c r="D92" s="1" t="s">
        <v>55</v>
      </c>
      <c r="E92" s="1" t="s">
        <v>19</v>
      </c>
      <c r="F92" s="1" t="s">
        <v>45</v>
      </c>
      <c r="G92" s="1" t="s">
        <v>43</v>
      </c>
      <c r="H92" s="1" t="s">
        <v>96</v>
      </c>
      <c r="I92" s="1">
        <v>33.264173</v>
      </c>
      <c r="J92" s="1">
        <v>35.211266999999999</v>
      </c>
      <c r="K92" s="1" t="s">
        <v>37</v>
      </c>
      <c r="L92" s="1">
        <v>56</v>
      </c>
      <c r="M92" s="1">
        <v>57</v>
      </c>
      <c r="N92" s="1">
        <v>113</v>
      </c>
      <c r="O92" s="1" t="s">
        <v>32</v>
      </c>
      <c r="P92" s="1">
        <v>10460</v>
      </c>
      <c r="Q92" s="1">
        <v>10460</v>
      </c>
      <c r="R92" s="1">
        <f t="shared" si="2"/>
        <v>0</v>
      </c>
      <c r="S92" s="1">
        <f>Table1__24[[#This Row],[total_women_beneficiaries]]-Table1__24[[#This Row],[total_men_beneficiaries]]</f>
        <v>1</v>
      </c>
      <c r="T92" s="1" t="str">
        <f t="shared" si="3"/>
        <v>OKAY</v>
      </c>
    </row>
    <row r="93" spans="1:20" x14ac:dyDescent="0.3">
      <c r="A93" s="1">
        <v>1092</v>
      </c>
      <c r="B93" s="1">
        <v>108</v>
      </c>
      <c r="C93" s="1" t="s">
        <v>17</v>
      </c>
      <c r="D93" s="1" t="s">
        <v>97</v>
      </c>
      <c r="E93" s="1" t="s">
        <v>19</v>
      </c>
      <c r="F93" s="1" t="s">
        <v>30</v>
      </c>
      <c r="G93" s="1" t="s">
        <v>43</v>
      </c>
      <c r="H93" s="1" t="s">
        <v>82</v>
      </c>
      <c r="I93" s="1">
        <v>33.301405000000003</v>
      </c>
      <c r="J93" s="1">
        <v>35.309511999999998</v>
      </c>
      <c r="K93" s="1" t="s">
        <v>37</v>
      </c>
      <c r="L93" s="1">
        <v>1200</v>
      </c>
      <c r="M93" s="1">
        <v>1800</v>
      </c>
      <c r="N93" s="1">
        <v>3000</v>
      </c>
      <c r="O93" s="1" t="s">
        <v>32</v>
      </c>
      <c r="P93" s="1">
        <v>5890</v>
      </c>
      <c r="Q93" s="1">
        <v>5890</v>
      </c>
      <c r="R93" s="1">
        <f t="shared" si="2"/>
        <v>0</v>
      </c>
      <c r="S93" s="1">
        <f>Table1__24[[#This Row],[total_women_beneficiaries]]-Table1__24[[#This Row],[total_men_beneficiaries]]</f>
        <v>600</v>
      </c>
      <c r="T93" s="1" t="str">
        <f t="shared" si="3"/>
        <v>OKAY</v>
      </c>
    </row>
    <row r="94" spans="1:20" x14ac:dyDescent="0.3">
      <c r="A94" s="1">
        <v>1093</v>
      </c>
      <c r="B94" s="1">
        <v>156</v>
      </c>
      <c r="C94" s="1" t="s">
        <v>17</v>
      </c>
      <c r="D94" s="1" t="s">
        <v>28</v>
      </c>
      <c r="E94" s="1" t="s">
        <v>29</v>
      </c>
      <c r="F94" s="1" t="s">
        <v>30</v>
      </c>
      <c r="G94" s="1" t="s">
        <v>43</v>
      </c>
      <c r="H94" s="1" t="s">
        <v>98</v>
      </c>
      <c r="I94" s="1">
        <v>33.261000000000003</v>
      </c>
      <c r="J94" s="1">
        <v>35.365969</v>
      </c>
      <c r="K94" s="1" t="s">
        <v>37</v>
      </c>
      <c r="L94" s="1">
        <v>2000</v>
      </c>
      <c r="M94" s="1">
        <v>2000</v>
      </c>
      <c r="N94" s="1">
        <v>4000</v>
      </c>
      <c r="O94" s="1" t="s">
        <v>24</v>
      </c>
      <c r="P94" s="1">
        <v>18140</v>
      </c>
      <c r="Q94" s="1">
        <v>18140</v>
      </c>
      <c r="R94" s="1">
        <f t="shared" si="2"/>
        <v>0</v>
      </c>
      <c r="S94" s="1">
        <f>Table1__24[[#This Row],[total_women_beneficiaries]]-Table1__24[[#This Row],[total_men_beneficiaries]]</f>
        <v>0</v>
      </c>
      <c r="T94" s="1" t="str">
        <f t="shared" si="3"/>
        <v>OKAY</v>
      </c>
    </row>
    <row r="95" spans="1:20" x14ac:dyDescent="0.3">
      <c r="A95" s="1">
        <v>1094</v>
      </c>
      <c r="B95" s="1">
        <v>105</v>
      </c>
      <c r="C95" s="1" t="s">
        <v>17</v>
      </c>
      <c r="D95" s="1" t="s">
        <v>18</v>
      </c>
      <c r="E95" s="1" t="s">
        <v>29</v>
      </c>
      <c r="F95" s="1" t="s">
        <v>30</v>
      </c>
      <c r="G95" s="1" t="s">
        <v>43</v>
      </c>
      <c r="H95" s="1" t="s">
        <v>99</v>
      </c>
      <c r="I95" s="1">
        <v>33.352378999999999</v>
      </c>
      <c r="J95" s="1">
        <v>35.653644999999997</v>
      </c>
      <c r="K95" s="1" t="s">
        <v>23</v>
      </c>
      <c r="L95" s="1">
        <v>60</v>
      </c>
      <c r="M95" s="1">
        <v>65</v>
      </c>
      <c r="N95" s="1">
        <v>125</v>
      </c>
      <c r="O95" s="1" t="s">
        <v>24</v>
      </c>
      <c r="P95" s="1">
        <v>13000</v>
      </c>
      <c r="Q95" s="1">
        <v>13000</v>
      </c>
      <c r="R95" s="1">
        <f t="shared" si="2"/>
        <v>0</v>
      </c>
      <c r="S95" s="1">
        <f>Table1__24[[#This Row],[total_women_beneficiaries]]-Table1__24[[#This Row],[total_men_beneficiaries]]</f>
        <v>5</v>
      </c>
      <c r="T95" s="1" t="str">
        <f t="shared" si="3"/>
        <v>OKAY</v>
      </c>
    </row>
    <row r="96" spans="1:20" x14ac:dyDescent="0.3">
      <c r="A96" s="1">
        <v>1095</v>
      </c>
      <c r="B96" s="1">
        <v>185</v>
      </c>
      <c r="C96" s="1" t="s">
        <v>25</v>
      </c>
      <c r="D96" s="1" t="s">
        <v>18</v>
      </c>
      <c r="E96" s="1" t="s">
        <v>29</v>
      </c>
      <c r="F96" s="1" t="s">
        <v>30</v>
      </c>
      <c r="G96" s="1" t="s">
        <v>43</v>
      </c>
      <c r="H96" s="1" t="s">
        <v>100</v>
      </c>
      <c r="I96" s="1">
        <v>33.109009</v>
      </c>
      <c r="J96" s="1">
        <v>35.130406999999998</v>
      </c>
      <c r="K96" s="1" t="s">
        <v>23</v>
      </c>
      <c r="L96" s="1">
        <v>2400</v>
      </c>
      <c r="M96" s="1">
        <v>2400</v>
      </c>
      <c r="N96" s="1">
        <v>4800</v>
      </c>
      <c r="O96" s="1" t="s">
        <v>32</v>
      </c>
      <c r="P96" s="1">
        <v>24660</v>
      </c>
      <c r="Q96" s="1">
        <v>24660</v>
      </c>
      <c r="R96" s="1">
        <f t="shared" si="2"/>
        <v>0</v>
      </c>
      <c r="S96" s="1">
        <f>Table1__24[[#This Row],[total_women_beneficiaries]]-Table1__24[[#This Row],[total_men_beneficiaries]]</f>
        <v>0</v>
      </c>
      <c r="T96" s="1" t="str">
        <f t="shared" si="3"/>
        <v>OKAY</v>
      </c>
    </row>
    <row r="97" spans="1:20" x14ac:dyDescent="0.3">
      <c r="A97" s="1">
        <v>1096</v>
      </c>
      <c r="B97" s="1">
        <v>126</v>
      </c>
      <c r="C97" s="1" t="s">
        <v>17</v>
      </c>
      <c r="D97" s="1" t="s">
        <v>18</v>
      </c>
      <c r="E97" s="1" t="s">
        <v>29</v>
      </c>
      <c r="F97" s="1" t="s">
        <v>30</v>
      </c>
      <c r="G97" s="1" t="s">
        <v>43</v>
      </c>
      <c r="H97" s="1" t="s">
        <v>101</v>
      </c>
      <c r="I97" s="1">
        <v>33.381377999999998</v>
      </c>
      <c r="J97" s="1">
        <v>35.656886</v>
      </c>
      <c r="K97" s="1" t="s">
        <v>23</v>
      </c>
      <c r="L97" s="1">
        <v>75</v>
      </c>
      <c r="M97" s="1">
        <v>75</v>
      </c>
      <c r="N97" s="1">
        <v>150</v>
      </c>
      <c r="O97" s="1" t="s">
        <v>32</v>
      </c>
      <c r="P97" s="1">
        <v>3400</v>
      </c>
      <c r="Q97" s="1">
        <v>3400</v>
      </c>
      <c r="R97" s="1">
        <f t="shared" si="2"/>
        <v>0</v>
      </c>
      <c r="S97" s="1">
        <f>Table1__24[[#This Row],[total_women_beneficiaries]]-Table1__24[[#This Row],[total_men_beneficiaries]]</f>
        <v>0</v>
      </c>
      <c r="T97" s="1" t="str">
        <f t="shared" si="3"/>
        <v>OKAY</v>
      </c>
    </row>
    <row r="98" spans="1:20" x14ac:dyDescent="0.3">
      <c r="A98" s="1">
        <v>1097</v>
      </c>
      <c r="B98" s="1">
        <v>111</v>
      </c>
      <c r="C98" s="1" t="s">
        <v>17</v>
      </c>
      <c r="D98" s="1" t="s">
        <v>18</v>
      </c>
      <c r="E98" s="1" t="s">
        <v>29</v>
      </c>
      <c r="F98" s="1" t="s">
        <v>30</v>
      </c>
      <c r="G98" s="1" t="s">
        <v>43</v>
      </c>
      <c r="H98" s="1" t="s">
        <v>102</v>
      </c>
      <c r="I98" s="1">
        <v>33.231195999999997</v>
      </c>
      <c r="J98" s="1">
        <v>35.514848999999998</v>
      </c>
      <c r="K98" s="1" t="s">
        <v>23</v>
      </c>
      <c r="L98" s="1">
        <v>7500</v>
      </c>
      <c r="M98" s="1">
        <v>7500</v>
      </c>
      <c r="N98" s="1">
        <v>15000</v>
      </c>
      <c r="O98" s="1" t="s">
        <v>32</v>
      </c>
      <c r="P98" s="1">
        <v>15000</v>
      </c>
      <c r="Q98" s="1">
        <v>15000</v>
      </c>
      <c r="R98" s="1">
        <f t="shared" si="2"/>
        <v>0</v>
      </c>
      <c r="S98" s="1">
        <f>Table1__24[[#This Row],[total_women_beneficiaries]]-Table1__24[[#This Row],[total_men_beneficiaries]]</f>
        <v>0</v>
      </c>
      <c r="T98" s="1" t="str">
        <f t="shared" si="3"/>
        <v>OKAY</v>
      </c>
    </row>
    <row r="99" spans="1:20" x14ac:dyDescent="0.3">
      <c r="A99" s="1">
        <v>1098</v>
      </c>
      <c r="B99" s="1">
        <v>54</v>
      </c>
      <c r="C99" s="1" t="s">
        <v>48</v>
      </c>
      <c r="D99" s="1" t="s">
        <v>18</v>
      </c>
      <c r="E99" s="1" t="s">
        <v>29</v>
      </c>
      <c r="F99" s="1" t="s">
        <v>30</v>
      </c>
      <c r="G99" s="1" t="s">
        <v>43</v>
      </c>
      <c r="H99" s="1" t="s">
        <v>52</v>
      </c>
      <c r="I99" s="1">
        <v>33.103284000000002</v>
      </c>
      <c r="J99" s="1">
        <v>35.374721000000001</v>
      </c>
      <c r="K99" s="1" t="s">
        <v>37</v>
      </c>
      <c r="L99" s="1">
        <v>750</v>
      </c>
      <c r="M99" s="1">
        <v>750</v>
      </c>
      <c r="N99" s="1">
        <v>1500</v>
      </c>
      <c r="O99" s="1" t="s">
        <v>32</v>
      </c>
      <c r="P99" s="1">
        <v>11100</v>
      </c>
      <c r="Q99" s="1">
        <v>11100</v>
      </c>
      <c r="R99" s="1">
        <f t="shared" si="2"/>
        <v>0</v>
      </c>
      <c r="S99" s="1">
        <f>Table1__24[[#This Row],[total_women_beneficiaries]]-Table1__24[[#This Row],[total_men_beneficiaries]]</f>
        <v>0</v>
      </c>
      <c r="T99" s="1" t="str">
        <f t="shared" si="3"/>
        <v>OKAY</v>
      </c>
    </row>
    <row r="100" spans="1:20" x14ac:dyDescent="0.3">
      <c r="A100" s="1">
        <v>1099</v>
      </c>
      <c r="B100" s="1">
        <v>20</v>
      </c>
      <c r="C100" s="1" t="s">
        <v>48</v>
      </c>
      <c r="D100" s="1" t="s">
        <v>28</v>
      </c>
      <c r="E100" s="1" t="s">
        <v>29</v>
      </c>
      <c r="F100" s="1" t="s">
        <v>30</v>
      </c>
      <c r="G100" s="1" t="s">
        <v>43</v>
      </c>
      <c r="H100" s="1" t="s">
        <v>103</v>
      </c>
      <c r="I100" s="1">
        <v>33.255868</v>
      </c>
      <c r="J100" s="1">
        <v>35.404767999999997</v>
      </c>
      <c r="K100" s="1" t="s">
        <v>37</v>
      </c>
      <c r="L100" s="1">
        <v>200</v>
      </c>
      <c r="M100" s="1">
        <v>200</v>
      </c>
      <c r="N100" s="1">
        <v>400</v>
      </c>
      <c r="O100" s="1" t="s">
        <v>32</v>
      </c>
      <c r="P100" s="1">
        <v>10907</v>
      </c>
      <c r="Q100" s="1">
        <v>10907</v>
      </c>
      <c r="R100" s="1">
        <f t="shared" si="2"/>
        <v>0</v>
      </c>
      <c r="S100" s="1">
        <f>Table1__24[[#This Row],[total_women_beneficiaries]]-Table1__24[[#This Row],[total_men_beneficiaries]]</f>
        <v>0</v>
      </c>
      <c r="T100" s="1" t="str">
        <f t="shared" si="3"/>
        <v>OKAY</v>
      </c>
    </row>
    <row r="101" spans="1:20" x14ac:dyDescent="0.3">
      <c r="A101" s="1">
        <v>1100</v>
      </c>
      <c r="B101" s="1">
        <v>54</v>
      </c>
      <c r="C101" s="1" t="s">
        <v>48</v>
      </c>
      <c r="D101" s="1" t="s">
        <v>55</v>
      </c>
      <c r="E101" s="1" t="s">
        <v>19</v>
      </c>
      <c r="F101" s="1" t="s">
        <v>30</v>
      </c>
      <c r="G101" s="1" t="s">
        <v>43</v>
      </c>
      <c r="H101" s="1" t="s">
        <v>100</v>
      </c>
      <c r="I101" s="1">
        <v>33.109009</v>
      </c>
      <c r="J101" s="1">
        <v>35.130406999999998</v>
      </c>
      <c r="K101" s="1" t="s">
        <v>23</v>
      </c>
      <c r="L101" s="1">
        <v>12</v>
      </c>
      <c r="M101" s="1">
        <v>0</v>
      </c>
      <c r="N101" s="1">
        <v>12</v>
      </c>
      <c r="O101" s="1" t="s">
        <v>35</v>
      </c>
      <c r="P101" s="1">
        <v>2406</v>
      </c>
      <c r="Q101" s="1">
        <v>2406</v>
      </c>
      <c r="R101" s="1">
        <f t="shared" si="2"/>
        <v>0</v>
      </c>
      <c r="S101" s="1">
        <f>Table1__24[[#This Row],[total_women_beneficiaries]]-Table1__24[[#This Row],[total_men_beneficiaries]]</f>
        <v>-12</v>
      </c>
      <c r="T101" s="1" t="str">
        <f t="shared" si="3"/>
        <v>OKAY</v>
      </c>
    </row>
    <row r="102" spans="1:20" x14ac:dyDescent="0.3">
      <c r="A102" s="1">
        <v>1101</v>
      </c>
      <c r="B102" s="1">
        <v>70</v>
      </c>
      <c r="C102" s="1" t="s">
        <v>48</v>
      </c>
      <c r="D102" s="1" t="s">
        <v>55</v>
      </c>
      <c r="E102" s="1" t="s">
        <v>19</v>
      </c>
      <c r="F102" s="1" t="s">
        <v>45</v>
      </c>
      <c r="G102" s="1" t="s">
        <v>43</v>
      </c>
      <c r="H102" s="1" t="s">
        <v>104</v>
      </c>
      <c r="I102" s="1">
        <v>33.299737</v>
      </c>
      <c r="J102" s="1">
        <v>35.547508999999998</v>
      </c>
      <c r="K102" s="1" t="s">
        <v>37</v>
      </c>
      <c r="L102" s="1">
        <v>0</v>
      </c>
      <c r="M102" s="1">
        <v>30</v>
      </c>
      <c r="N102" s="1">
        <v>30</v>
      </c>
      <c r="O102" s="1" t="s">
        <v>26</v>
      </c>
      <c r="P102" s="1">
        <v>4400</v>
      </c>
      <c r="Q102" s="1">
        <v>4400</v>
      </c>
      <c r="R102" s="1">
        <f t="shared" si="2"/>
        <v>0</v>
      </c>
      <c r="S102" s="1">
        <f>Table1__24[[#This Row],[total_women_beneficiaries]]-Table1__24[[#This Row],[total_men_beneficiaries]]</f>
        <v>30</v>
      </c>
      <c r="T102" s="1" t="str">
        <f t="shared" si="3"/>
        <v>OKAY</v>
      </c>
    </row>
    <row r="103" spans="1:20" x14ac:dyDescent="0.3">
      <c r="A103" s="1">
        <v>1102</v>
      </c>
      <c r="B103" s="1">
        <v>111</v>
      </c>
      <c r="C103" s="1" t="s">
        <v>17</v>
      </c>
      <c r="D103" s="1" t="s">
        <v>28</v>
      </c>
      <c r="E103" s="1" t="s">
        <v>29</v>
      </c>
      <c r="F103" s="1" t="s">
        <v>30</v>
      </c>
      <c r="G103" s="1" t="s">
        <v>43</v>
      </c>
      <c r="H103" s="1" t="s">
        <v>105</v>
      </c>
      <c r="I103" s="1">
        <v>33.155467000000002</v>
      </c>
      <c r="J103" s="1">
        <v>35.360635000000002</v>
      </c>
      <c r="K103" s="1" t="s">
        <v>37</v>
      </c>
      <c r="L103" s="1">
        <v>90</v>
      </c>
      <c r="M103" s="1">
        <v>90</v>
      </c>
      <c r="N103" s="1">
        <v>180</v>
      </c>
      <c r="O103" s="1" t="s">
        <v>24</v>
      </c>
      <c r="P103" s="1">
        <v>11440</v>
      </c>
      <c r="Q103" s="1">
        <v>11440</v>
      </c>
      <c r="R103" s="1">
        <f t="shared" si="2"/>
        <v>0</v>
      </c>
      <c r="S103" s="1">
        <f>Table1__24[[#This Row],[total_women_beneficiaries]]-Table1__24[[#This Row],[total_men_beneficiaries]]</f>
        <v>0</v>
      </c>
      <c r="T103" s="1" t="str">
        <f t="shared" si="3"/>
        <v>OKAY</v>
      </c>
    </row>
    <row r="104" spans="1:20" x14ac:dyDescent="0.3">
      <c r="A104" s="1">
        <v>1103</v>
      </c>
      <c r="B104" s="1">
        <v>81</v>
      </c>
      <c r="C104" s="1" t="s">
        <v>48</v>
      </c>
      <c r="D104" s="1" t="s">
        <v>33</v>
      </c>
      <c r="E104" s="1" t="s">
        <v>29</v>
      </c>
      <c r="F104" s="1" t="s">
        <v>30</v>
      </c>
      <c r="G104" s="1" t="s">
        <v>43</v>
      </c>
      <c r="H104" s="1" t="s">
        <v>106</v>
      </c>
      <c r="I104" s="1">
        <v>33.314912999999997</v>
      </c>
      <c r="J104" s="1">
        <v>35.300064999999996</v>
      </c>
      <c r="K104" s="1" t="s">
        <v>37</v>
      </c>
      <c r="L104" s="1">
        <v>1500</v>
      </c>
      <c r="M104" s="1">
        <v>1000</v>
      </c>
      <c r="N104" s="1">
        <v>2500</v>
      </c>
      <c r="O104" s="1" t="s">
        <v>51</v>
      </c>
      <c r="P104" s="1">
        <v>22013</v>
      </c>
      <c r="Q104" s="1">
        <v>22013</v>
      </c>
      <c r="R104" s="1">
        <f t="shared" si="2"/>
        <v>0</v>
      </c>
      <c r="S104" s="1">
        <f>Table1__24[[#This Row],[total_women_beneficiaries]]-Table1__24[[#This Row],[total_men_beneficiaries]]</f>
        <v>-500</v>
      </c>
      <c r="T104" s="1" t="str">
        <f t="shared" si="3"/>
        <v>OKAY</v>
      </c>
    </row>
    <row r="105" spans="1:20" x14ac:dyDescent="0.3">
      <c r="A105" s="1">
        <v>1104</v>
      </c>
      <c r="B105" s="1">
        <v>103</v>
      </c>
      <c r="C105" s="1" t="s">
        <v>17</v>
      </c>
      <c r="D105" s="1" t="s">
        <v>28</v>
      </c>
      <c r="E105" s="1" t="s">
        <v>29</v>
      </c>
      <c r="F105" s="1" t="s">
        <v>30</v>
      </c>
      <c r="G105" s="1" t="s">
        <v>43</v>
      </c>
      <c r="H105" s="1" t="s">
        <v>107</v>
      </c>
      <c r="I105" s="1">
        <v>33.283712999999999</v>
      </c>
      <c r="J105" s="1">
        <v>35.338769999999997</v>
      </c>
      <c r="K105" s="1" t="s">
        <v>37</v>
      </c>
      <c r="L105" s="1">
        <v>3500</v>
      </c>
      <c r="M105" s="1">
        <v>3000</v>
      </c>
      <c r="N105" s="1">
        <v>6500</v>
      </c>
      <c r="O105" s="1" t="s">
        <v>51</v>
      </c>
      <c r="P105" s="1">
        <v>22700</v>
      </c>
      <c r="Q105" s="1">
        <v>22700</v>
      </c>
      <c r="R105" s="1">
        <f t="shared" si="2"/>
        <v>0</v>
      </c>
      <c r="S105" s="1">
        <f>Table1__24[[#This Row],[total_women_beneficiaries]]-Table1__24[[#This Row],[total_men_beneficiaries]]</f>
        <v>-500</v>
      </c>
      <c r="T105" s="1" t="str">
        <f t="shared" si="3"/>
        <v>OKAY</v>
      </c>
    </row>
    <row r="106" spans="1:20" x14ac:dyDescent="0.3">
      <c r="A106" s="1">
        <v>1105</v>
      </c>
      <c r="B106" s="1">
        <v>55</v>
      </c>
      <c r="C106" s="1" t="s">
        <v>48</v>
      </c>
      <c r="D106" s="1" t="s">
        <v>55</v>
      </c>
      <c r="E106" s="1" t="s">
        <v>19</v>
      </c>
      <c r="F106" s="1" t="s">
        <v>45</v>
      </c>
      <c r="G106" s="1" t="s">
        <v>43</v>
      </c>
      <c r="H106" s="1" t="s">
        <v>108</v>
      </c>
      <c r="I106" s="1">
        <v>33.297820999999999</v>
      </c>
      <c r="J106" s="1">
        <v>35.270780000000002</v>
      </c>
      <c r="K106" s="1" t="s">
        <v>37</v>
      </c>
      <c r="L106" s="1">
        <v>0</v>
      </c>
      <c r="M106" s="1">
        <v>25</v>
      </c>
      <c r="N106" s="1">
        <v>25</v>
      </c>
      <c r="O106" s="1" t="s">
        <v>26</v>
      </c>
      <c r="P106" s="1">
        <v>5100</v>
      </c>
      <c r="Q106" s="1">
        <v>5100</v>
      </c>
      <c r="R106" s="1">
        <f t="shared" si="2"/>
        <v>0</v>
      </c>
      <c r="S106" s="1">
        <f>Table1__24[[#This Row],[total_women_beneficiaries]]-Table1__24[[#This Row],[total_men_beneficiaries]]</f>
        <v>25</v>
      </c>
      <c r="T106" s="1" t="str">
        <f t="shared" si="3"/>
        <v>OKAY</v>
      </c>
    </row>
    <row r="107" spans="1:20" x14ac:dyDescent="0.3">
      <c r="A107" s="1">
        <v>1106</v>
      </c>
      <c r="B107" s="1">
        <v>119</v>
      </c>
      <c r="C107" s="1" t="s">
        <v>17</v>
      </c>
      <c r="D107" s="1" t="s">
        <v>33</v>
      </c>
      <c r="E107" s="1" t="s">
        <v>29</v>
      </c>
      <c r="F107" s="1" t="s">
        <v>30</v>
      </c>
      <c r="G107" s="1" t="s">
        <v>43</v>
      </c>
      <c r="H107" s="1" t="s">
        <v>54</v>
      </c>
      <c r="I107" s="1">
        <v>33.264173</v>
      </c>
      <c r="J107" s="1">
        <v>35.211266999999999</v>
      </c>
      <c r="K107" s="1" t="s">
        <v>37</v>
      </c>
      <c r="L107" s="1">
        <v>44</v>
      </c>
      <c r="M107" s="1">
        <v>43</v>
      </c>
      <c r="N107" s="1">
        <v>87</v>
      </c>
      <c r="O107" s="1" t="s">
        <v>24</v>
      </c>
      <c r="P107" s="1">
        <v>23726</v>
      </c>
      <c r="Q107" s="1">
        <v>23726</v>
      </c>
      <c r="R107" s="1">
        <f t="shared" si="2"/>
        <v>0</v>
      </c>
      <c r="S107" s="1">
        <f>Table1__24[[#This Row],[total_women_beneficiaries]]-Table1__24[[#This Row],[total_men_beneficiaries]]</f>
        <v>-1</v>
      </c>
      <c r="T107" s="1" t="str">
        <f t="shared" si="3"/>
        <v>OKAY</v>
      </c>
    </row>
    <row r="108" spans="1:20" x14ac:dyDescent="0.3">
      <c r="A108" s="1">
        <v>1107</v>
      </c>
      <c r="B108" s="1">
        <v>66</v>
      </c>
      <c r="C108" s="1" t="s">
        <v>48</v>
      </c>
      <c r="D108" s="1" t="s">
        <v>18</v>
      </c>
      <c r="E108" s="1" t="s">
        <v>29</v>
      </c>
      <c r="F108" s="1" t="s">
        <v>30</v>
      </c>
      <c r="G108" s="1" t="s">
        <v>43</v>
      </c>
      <c r="H108" s="1" t="s">
        <v>109</v>
      </c>
      <c r="I108" s="1">
        <v>33.368650000000002</v>
      </c>
      <c r="J108" s="1">
        <v>35.654535000000003</v>
      </c>
      <c r="K108" s="1" t="s">
        <v>23</v>
      </c>
      <c r="L108" s="1">
        <v>600</v>
      </c>
      <c r="M108" s="1">
        <v>600</v>
      </c>
      <c r="N108" s="1">
        <v>1200</v>
      </c>
      <c r="O108" s="1" t="s">
        <v>24</v>
      </c>
      <c r="P108" s="1">
        <v>13000</v>
      </c>
      <c r="Q108" s="1">
        <v>13000</v>
      </c>
      <c r="R108" s="1">
        <f t="shared" si="2"/>
        <v>0</v>
      </c>
      <c r="S108" s="1">
        <f>Table1__24[[#This Row],[total_women_beneficiaries]]-Table1__24[[#This Row],[total_men_beneficiaries]]</f>
        <v>0</v>
      </c>
      <c r="T108" s="1" t="str">
        <f t="shared" si="3"/>
        <v>OKAY</v>
      </c>
    </row>
    <row r="109" spans="1:20" x14ac:dyDescent="0.3">
      <c r="A109" s="1">
        <v>1108</v>
      </c>
      <c r="B109" s="1">
        <v>172</v>
      </c>
      <c r="C109" s="1" t="s">
        <v>17</v>
      </c>
      <c r="D109" s="1" t="s">
        <v>18</v>
      </c>
      <c r="E109" s="1" t="s">
        <v>29</v>
      </c>
      <c r="F109" s="1" t="s">
        <v>30</v>
      </c>
      <c r="G109" s="1" t="s">
        <v>43</v>
      </c>
      <c r="H109" s="1" t="s">
        <v>110</v>
      </c>
      <c r="I109" s="1">
        <v>33.282103999999997</v>
      </c>
      <c r="J109" s="1">
        <v>35.381830000000001</v>
      </c>
      <c r="K109" s="1" t="s">
        <v>37</v>
      </c>
      <c r="L109" s="1">
        <v>1500</v>
      </c>
      <c r="M109" s="1">
        <v>1825</v>
      </c>
      <c r="N109" s="1">
        <v>3325</v>
      </c>
      <c r="O109" s="1" t="s">
        <v>24</v>
      </c>
      <c r="P109" s="1">
        <v>21953</v>
      </c>
      <c r="Q109" s="1">
        <v>21953</v>
      </c>
      <c r="R109" s="1">
        <f t="shared" si="2"/>
        <v>0</v>
      </c>
      <c r="S109" s="1">
        <f>Table1__24[[#This Row],[total_women_beneficiaries]]-Table1__24[[#This Row],[total_men_beneficiaries]]</f>
        <v>325</v>
      </c>
      <c r="T109" s="1" t="str">
        <f t="shared" si="3"/>
        <v>OKAY</v>
      </c>
    </row>
    <row r="110" spans="1:20" x14ac:dyDescent="0.3">
      <c r="A110" s="1">
        <v>1109</v>
      </c>
      <c r="B110" s="1">
        <v>188</v>
      </c>
      <c r="C110" s="1" t="s">
        <v>25</v>
      </c>
      <c r="D110" s="1" t="s">
        <v>33</v>
      </c>
      <c r="E110" s="1" t="s">
        <v>29</v>
      </c>
      <c r="F110" s="1" t="s">
        <v>30</v>
      </c>
      <c r="G110" s="1" t="s">
        <v>43</v>
      </c>
      <c r="H110" s="1" t="s">
        <v>111</v>
      </c>
      <c r="I110" s="1">
        <v>33.250518999999997</v>
      </c>
      <c r="J110" s="1">
        <v>35.464283000000002</v>
      </c>
      <c r="K110" s="1" t="s">
        <v>37</v>
      </c>
      <c r="L110" s="1">
        <v>1400</v>
      </c>
      <c r="M110" s="1">
        <v>1400</v>
      </c>
      <c r="N110" s="1">
        <v>2800</v>
      </c>
      <c r="O110" s="1" t="s">
        <v>24</v>
      </c>
      <c r="P110" s="1">
        <v>16900</v>
      </c>
      <c r="Q110" s="1">
        <v>16900</v>
      </c>
      <c r="R110" s="1">
        <f t="shared" si="2"/>
        <v>0</v>
      </c>
      <c r="S110" s="1">
        <f>Table1__24[[#This Row],[total_women_beneficiaries]]-Table1__24[[#This Row],[total_men_beneficiaries]]</f>
        <v>0</v>
      </c>
      <c r="T110" s="1" t="str">
        <f t="shared" si="3"/>
        <v>OKAY</v>
      </c>
    </row>
    <row r="111" spans="1:20" x14ac:dyDescent="0.3">
      <c r="A111" s="1">
        <v>1110</v>
      </c>
      <c r="B111" s="1">
        <v>32</v>
      </c>
      <c r="C111" s="1" t="s">
        <v>48</v>
      </c>
      <c r="D111" s="1" t="s">
        <v>18</v>
      </c>
      <c r="E111" s="1" t="s">
        <v>29</v>
      </c>
      <c r="F111" s="1" t="s">
        <v>30</v>
      </c>
      <c r="G111" s="1" t="s">
        <v>43</v>
      </c>
      <c r="H111" s="1" t="s">
        <v>112</v>
      </c>
      <c r="I111" s="1">
        <v>33.248151999999997</v>
      </c>
      <c r="J111" s="1">
        <v>35.538463</v>
      </c>
      <c r="K111" s="1" t="s">
        <v>37</v>
      </c>
      <c r="L111" s="1">
        <v>2000</v>
      </c>
      <c r="M111" s="1">
        <v>2000</v>
      </c>
      <c r="N111" s="1">
        <v>4000</v>
      </c>
      <c r="O111" s="1" t="s">
        <v>24</v>
      </c>
      <c r="P111" s="1">
        <v>15000</v>
      </c>
      <c r="Q111" s="1">
        <v>15000</v>
      </c>
      <c r="R111" s="1">
        <f t="shared" si="2"/>
        <v>0</v>
      </c>
      <c r="S111" s="1">
        <f>Table1__24[[#This Row],[total_women_beneficiaries]]-Table1__24[[#This Row],[total_men_beneficiaries]]</f>
        <v>0</v>
      </c>
      <c r="T111" s="1" t="str">
        <f t="shared" si="3"/>
        <v>OKAY</v>
      </c>
    </row>
    <row r="112" spans="1:20" x14ac:dyDescent="0.3">
      <c r="A112" s="1">
        <v>1111</v>
      </c>
      <c r="B112" s="1">
        <v>44</v>
      </c>
      <c r="C112" s="1" t="s">
        <v>48</v>
      </c>
      <c r="D112" s="1" t="s">
        <v>33</v>
      </c>
      <c r="E112" s="1" t="s">
        <v>29</v>
      </c>
      <c r="F112" s="1" t="s">
        <v>30</v>
      </c>
      <c r="G112" s="1" t="s">
        <v>43</v>
      </c>
      <c r="H112" s="1" t="s">
        <v>113</v>
      </c>
      <c r="I112" s="1">
        <v>33.332428</v>
      </c>
      <c r="J112" s="1">
        <v>35.561736000000003</v>
      </c>
      <c r="K112" s="1" t="s">
        <v>37</v>
      </c>
      <c r="L112" s="1">
        <v>2900</v>
      </c>
      <c r="M112" s="1">
        <v>2960</v>
      </c>
      <c r="N112" s="1">
        <v>5860</v>
      </c>
      <c r="O112" s="1" t="s">
        <v>24</v>
      </c>
      <c r="P112" s="1">
        <v>9950</v>
      </c>
      <c r="Q112" s="1">
        <v>9950</v>
      </c>
      <c r="R112" s="1">
        <f t="shared" si="2"/>
        <v>0</v>
      </c>
      <c r="S112" s="1">
        <f>Table1__24[[#This Row],[total_women_beneficiaries]]-Table1__24[[#This Row],[total_men_beneficiaries]]</f>
        <v>60</v>
      </c>
      <c r="T112" s="1" t="str">
        <f t="shared" si="3"/>
        <v>OKAY</v>
      </c>
    </row>
    <row r="113" spans="1:20" x14ac:dyDescent="0.3">
      <c r="A113" s="1">
        <v>1112</v>
      </c>
      <c r="B113" s="1">
        <v>80</v>
      </c>
      <c r="C113" s="1" t="s">
        <v>48</v>
      </c>
      <c r="D113" s="1" t="s">
        <v>18</v>
      </c>
      <c r="E113" s="1" t="s">
        <v>29</v>
      </c>
      <c r="F113" s="1" t="s">
        <v>30</v>
      </c>
      <c r="G113" s="1" t="s">
        <v>43</v>
      </c>
      <c r="H113" s="1" t="s">
        <v>114</v>
      </c>
      <c r="I113" s="1">
        <v>33.116236999999998</v>
      </c>
      <c r="J113" s="1">
        <v>35.285274000000001</v>
      </c>
      <c r="K113" s="1" t="s">
        <v>23</v>
      </c>
      <c r="L113" s="1">
        <v>200</v>
      </c>
      <c r="M113" s="1">
        <v>0</v>
      </c>
      <c r="N113" s="1">
        <v>200</v>
      </c>
      <c r="O113" s="1" t="s">
        <v>35</v>
      </c>
      <c r="P113" s="1">
        <v>24990</v>
      </c>
      <c r="Q113" s="1">
        <v>24990</v>
      </c>
      <c r="R113" s="1">
        <f t="shared" si="2"/>
        <v>0</v>
      </c>
      <c r="S113" s="1">
        <f>Table1__24[[#This Row],[total_women_beneficiaries]]-Table1__24[[#This Row],[total_men_beneficiaries]]</f>
        <v>-200</v>
      </c>
      <c r="T113" s="1" t="str">
        <f t="shared" si="3"/>
        <v>OKAY</v>
      </c>
    </row>
    <row r="114" spans="1:20" x14ac:dyDescent="0.3">
      <c r="A114" s="1">
        <v>1113</v>
      </c>
      <c r="B114" s="1">
        <v>33</v>
      </c>
      <c r="C114" s="1" t="s">
        <v>48</v>
      </c>
      <c r="D114" s="1" t="s">
        <v>28</v>
      </c>
      <c r="E114" s="1" t="s">
        <v>29</v>
      </c>
      <c r="F114" s="1" t="s">
        <v>30</v>
      </c>
      <c r="G114" s="1" t="s">
        <v>43</v>
      </c>
      <c r="H114" s="1" t="s">
        <v>78</v>
      </c>
      <c r="I114" s="1">
        <v>33.35866</v>
      </c>
      <c r="J114" s="1">
        <v>35.576369</v>
      </c>
      <c r="K114" s="1" t="s">
        <v>37</v>
      </c>
      <c r="L114" s="1">
        <v>97</v>
      </c>
      <c r="M114" s="1">
        <v>130</v>
      </c>
      <c r="N114" s="1">
        <v>227</v>
      </c>
      <c r="O114" s="1" t="s">
        <v>32</v>
      </c>
      <c r="P114" s="1">
        <v>9006</v>
      </c>
      <c r="Q114" s="1">
        <v>9006</v>
      </c>
      <c r="R114" s="1">
        <f t="shared" si="2"/>
        <v>0</v>
      </c>
      <c r="S114" s="1">
        <f>Table1__24[[#This Row],[total_women_beneficiaries]]-Table1__24[[#This Row],[total_men_beneficiaries]]</f>
        <v>33</v>
      </c>
      <c r="T114" s="1" t="str">
        <f t="shared" si="3"/>
        <v>OKAY</v>
      </c>
    </row>
    <row r="115" spans="1:20" x14ac:dyDescent="0.3">
      <c r="A115" s="1">
        <v>1114</v>
      </c>
      <c r="B115" s="1">
        <v>94</v>
      </c>
      <c r="C115" s="1" t="s">
        <v>17</v>
      </c>
      <c r="D115" s="1" t="s">
        <v>18</v>
      </c>
      <c r="E115" s="1" t="s">
        <v>29</v>
      </c>
      <c r="F115" s="1" t="s">
        <v>30</v>
      </c>
      <c r="G115" s="1" t="s">
        <v>43</v>
      </c>
      <c r="H115" s="1" t="s">
        <v>63</v>
      </c>
      <c r="I115" s="1">
        <v>33.134143999999999</v>
      </c>
      <c r="J115" s="1">
        <v>35.507446999999999</v>
      </c>
      <c r="K115" s="1" t="s">
        <v>23</v>
      </c>
      <c r="L115" s="1">
        <v>800</v>
      </c>
      <c r="M115" s="1">
        <v>700</v>
      </c>
      <c r="N115" s="1">
        <v>1500</v>
      </c>
      <c r="O115" s="1" t="s">
        <v>35</v>
      </c>
      <c r="P115" s="1">
        <v>15000</v>
      </c>
      <c r="Q115" s="1">
        <v>150000</v>
      </c>
      <c r="R115" s="1">
        <f t="shared" si="2"/>
        <v>135000</v>
      </c>
      <c r="S115" s="1">
        <f>Table1__24[[#This Row],[total_women_beneficiaries]]-Table1__24[[#This Row],[total_men_beneficiaries]]</f>
        <v>-100</v>
      </c>
      <c r="T115" s="1" t="str">
        <f t="shared" si="3"/>
        <v>REVIEW REQUIRED</v>
      </c>
    </row>
    <row r="116" spans="1:20" x14ac:dyDescent="0.3">
      <c r="A116" s="1">
        <v>1115</v>
      </c>
      <c r="B116" s="1">
        <v>103</v>
      </c>
      <c r="C116" s="1" t="s">
        <v>17</v>
      </c>
      <c r="D116" s="1" t="s">
        <v>28</v>
      </c>
      <c r="E116" s="1" t="s">
        <v>29</v>
      </c>
      <c r="F116" s="1" t="s">
        <v>30</v>
      </c>
      <c r="G116" s="1" t="s">
        <v>43</v>
      </c>
      <c r="H116" s="1" t="s">
        <v>115</v>
      </c>
      <c r="I116" s="1">
        <v>33.275525000000002</v>
      </c>
      <c r="J116" s="1">
        <v>35.435651</v>
      </c>
      <c r="K116" s="1" t="s">
        <v>37</v>
      </c>
      <c r="L116" s="1">
        <v>25</v>
      </c>
      <c r="M116" s="1">
        <v>22</v>
      </c>
      <c r="N116" s="1">
        <v>47</v>
      </c>
      <c r="O116" s="1" t="s">
        <v>32</v>
      </c>
      <c r="P116" s="1">
        <v>14483</v>
      </c>
      <c r="Q116" s="1">
        <v>14483</v>
      </c>
      <c r="R116" s="1">
        <f t="shared" si="2"/>
        <v>0</v>
      </c>
      <c r="S116" s="1">
        <f>Table1__24[[#This Row],[total_women_beneficiaries]]-Table1__24[[#This Row],[total_men_beneficiaries]]</f>
        <v>-3</v>
      </c>
      <c r="T116" s="1" t="str">
        <f t="shared" si="3"/>
        <v>OKAY</v>
      </c>
    </row>
    <row r="117" spans="1:20" x14ac:dyDescent="0.3">
      <c r="A117" s="1">
        <v>1116</v>
      </c>
      <c r="B117" s="1">
        <v>97</v>
      </c>
      <c r="C117" s="1" t="s">
        <v>17</v>
      </c>
      <c r="D117" s="1" t="s">
        <v>55</v>
      </c>
      <c r="E117" s="1" t="s">
        <v>34</v>
      </c>
      <c r="F117" s="1" t="s">
        <v>45</v>
      </c>
      <c r="G117" s="1" t="s">
        <v>43</v>
      </c>
      <c r="H117" s="1" t="s">
        <v>82</v>
      </c>
      <c r="I117" s="1">
        <v>33.301405000000003</v>
      </c>
      <c r="J117" s="1">
        <v>35.309511999999998</v>
      </c>
      <c r="K117" s="1" t="s">
        <v>37</v>
      </c>
      <c r="L117" s="1">
        <v>1480</v>
      </c>
      <c r="M117" s="1">
        <v>1480</v>
      </c>
      <c r="N117" s="1">
        <v>2960</v>
      </c>
      <c r="O117" s="1" t="s">
        <v>32</v>
      </c>
      <c r="P117" s="1">
        <v>9508</v>
      </c>
      <c r="Q117" s="1">
        <v>9508</v>
      </c>
      <c r="R117" s="1">
        <f t="shared" si="2"/>
        <v>0</v>
      </c>
      <c r="S117" s="1">
        <f>Table1__24[[#This Row],[total_women_beneficiaries]]-Table1__24[[#This Row],[total_men_beneficiaries]]</f>
        <v>0</v>
      </c>
      <c r="T117" s="1" t="str">
        <f t="shared" si="3"/>
        <v>OKAY</v>
      </c>
    </row>
    <row r="118" spans="1:20" x14ac:dyDescent="0.3">
      <c r="A118" s="1">
        <v>1117</v>
      </c>
      <c r="B118" s="1">
        <v>166</v>
      </c>
      <c r="C118" s="1" t="s">
        <v>17</v>
      </c>
      <c r="D118" s="1" t="s">
        <v>55</v>
      </c>
      <c r="E118" s="1" t="s">
        <v>34</v>
      </c>
      <c r="F118" s="1" t="s">
        <v>45</v>
      </c>
      <c r="G118" s="1" t="s">
        <v>43</v>
      </c>
      <c r="H118" s="1" t="s">
        <v>54</v>
      </c>
      <c r="I118" s="1">
        <v>33.264173</v>
      </c>
      <c r="J118" s="1">
        <v>35.211266999999999</v>
      </c>
      <c r="K118" s="1" t="s">
        <v>37</v>
      </c>
      <c r="L118" s="1">
        <v>0</v>
      </c>
      <c r="M118" s="1">
        <v>28</v>
      </c>
      <c r="N118" s="1">
        <v>28</v>
      </c>
      <c r="O118" s="1" t="s">
        <v>26</v>
      </c>
      <c r="P118" s="1">
        <v>5373</v>
      </c>
      <c r="Q118" s="1">
        <v>5373</v>
      </c>
      <c r="R118" s="1">
        <f t="shared" si="2"/>
        <v>0</v>
      </c>
      <c r="S118" s="1">
        <f>Table1__24[[#This Row],[total_women_beneficiaries]]-Table1__24[[#This Row],[total_men_beneficiaries]]</f>
        <v>28</v>
      </c>
      <c r="T118" s="1" t="str">
        <f t="shared" si="3"/>
        <v>OKAY</v>
      </c>
    </row>
    <row r="119" spans="1:20" x14ac:dyDescent="0.3">
      <c r="A119" s="1">
        <v>1118</v>
      </c>
      <c r="B119" s="1">
        <v>52</v>
      </c>
      <c r="C119" s="1" t="s">
        <v>48</v>
      </c>
      <c r="D119" s="1" t="s">
        <v>28</v>
      </c>
      <c r="E119" s="1" t="s">
        <v>29</v>
      </c>
      <c r="F119" s="1" t="s">
        <v>30</v>
      </c>
      <c r="G119" s="1" t="s">
        <v>43</v>
      </c>
      <c r="H119" s="1" t="s">
        <v>116</v>
      </c>
      <c r="I119" s="1">
        <v>33.147264</v>
      </c>
      <c r="J119" s="1">
        <v>35.452190999999999</v>
      </c>
      <c r="K119" s="1" t="s">
        <v>37</v>
      </c>
      <c r="L119" s="1">
        <v>1800</v>
      </c>
      <c r="M119" s="1">
        <v>1700</v>
      </c>
      <c r="N119" s="1">
        <v>3500</v>
      </c>
      <c r="O119" s="1" t="s">
        <v>24</v>
      </c>
      <c r="P119" s="1">
        <v>8712</v>
      </c>
      <c r="Q119" s="1">
        <v>8712</v>
      </c>
      <c r="R119" s="1">
        <f t="shared" si="2"/>
        <v>0</v>
      </c>
      <c r="S119" s="1">
        <f>Table1__24[[#This Row],[total_women_beneficiaries]]-Table1__24[[#This Row],[total_men_beneficiaries]]</f>
        <v>-100</v>
      </c>
      <c r="T119" s="1" t="str">
        <f t="shared" si="3"/>
        <v>OKAY</v>
      </c>
    </row>
    <row r="120" spans="1:20" x14ac:dyDescent="0.3">
      <c r="A120" s="1">
        <v>1119</v>
      </c>
      <c r="B120" s="1">
        <v>58</v>
      </c>
      <c r="C120" s="1" t="s">
        <v>48</v>
      </c>
      <c r="D120" s="1" t="s">
        <v>55</v>
      </c>
      <c r="E120" s="1" t="s">
        <v>34</v>
      </c>
      <c r="F120" s="1" t="s">
        <v>30</v>
      </c>
      <c r="G120" s="1" t="s">
        <v>43</v>
      </c>
      <c r="H120" s="1" t="s">
        <v>87</v>
      </c>
      <c r="I120" s="1">
        <v>33.187044</v>
      </c>
      <c r="J120" s="1">
        <v>35.308273</v>
      </c>
      <c r="K120" s="1" t="s">
        <v>37</v>
      </c>
      <c r="L120" s="1">
        <v>9</v>
      </c>
      <c r="M120" s="1">
        <v>16</v>
      </c>
      <c r="N120" s="1">
        <v>25</v>
      </c>
      <c r="O120" s="1" t="s">
        <v>35</v>
      </c>
      <c r="P120" s="1">
        <v>6960</v>
      </c>
      <c r="Q120" s="1">
        <v>6960</v>
      </c>
      <c r="R120" s="1">
        <f t="shared" si="2"/>
        <v>0</v>
      </c>
      <c r="S120" s="1">
        <f>Table1__24[[#This Row],[total_women_beneficiaries]]-Table1__24[[#This Row],[total_men_beneficiaries]]</f>
        <v>7</v>
      </c>
      <c r="T120" s="1" t="str">
        <f t="shared" si="3"/>
        <v>OKAY</v>
      </c>
    </row>
    <row r="121" spans="1:20" x14ac:dyDescent="0.3">
      <c r="A121" s="1">
        <v>1120</v>
      </c>
      <c r="B121" s="1">
        <v>98</v>
      </c>
      <c r="C121" s="1" t="s">
        <v>17</v>
      </c>
      <c r="D121" s="1" t="s">
        <v>28</v>
      </c>
      <c r="E121" s="1" t="s">
        <v>29</v>
      </c>
      <c r="F121" s="1" t="s">
        <v>30</v>
      </c>
      <c r="G121" s="1" t="s">
        <v>43</v>
      </c>
      <c r="H121" s="1" t="s">
        <v>117</v>
      </c>
      <c r="I121" s="1">
        <v>33.293309000000001</v>
      </c>
      <c r="J121" s="1">
        <v>35.500436000000001</v>
      </c>
      <c r="K121" s="1" t="s">
        <v>37</v>
      </c>
      <c r="L121" s="1">
        <v>1500</v>
      </c>
      <c r="M121" s="1">
        <v>1500</v>
      </c>
      <c r="N121" s="1">
        <v>3000</v>
      </c>
      <c r="O121" s="1" t="s">
        <v>24</v>
      </c>
      <c r="P121" s="1">
        <v>10000</v>
      </c>
      <c r="Q121" s="1">
        <v>10000</v>
      </c>
      <c r="R121" s="1">
        <f t="shared" si="2"/>
        <v>0</v>
      </c>
      <c r="S121" s="1">
        <f>Table1__24[[#This Row],[total_women_beneficiaries]]-Table1__24[[#This Row],[total_men_beneficiaries]]</f>
        <v>0</v>
      </c>
      <c r="T121" s="1" t="str">
        <f t="shared" si="3"/>
        <v>OKAY</v>
      </c>
    </row>
    <row r="122" spans="1:20" x14ac:dyDescent="0.3">
      <c r="A122" s="1">
        <v>1121</v>
      </c>
      <c r="B122" s="1">
        <v>31</v>
      </c>
      <c r="C122" s="1" t="s">
        <v>48</v>
      </c>
      <c r="D122" s="1" t="s">
        <v>28</v>
      </c>
      <c r="E122" s="1" t="s">
        <v>29</v>
      </c>
      <c r="F122" s="1" t="s">
        <v>30</v>
      </c>
      <c r="G122" s="1" t="s">
        <v>43</v>
      </c>
      <c r="H122" s="1" t="s">
        <v>118</v>
      </c>
      <c r="I122" s="1">
        <v>33.207962999999999</v>
      </c>
      <c r="J122" s="1">
        <v>35.300185999999997</v>
      </c>
      <c r="K122" s="1" t="s">
        <v>37</v>
      </c>
      <c r="L122" s="1">
        <v>2000</v>
      </c>
      <c r="M122" s="1">
        <v>2000</v>
      </c>
      <c r="N122" s="1">
        <v>4000</v>
      </c>
      <c r="O122" s="1" t="s">
        <v>24</v>
      </c>
      <c r="P122" s="1">
        <v>5998</v>
      </c>
      <c r="Q122" s="1">
        <v>5988</v>
      </c>
      <c r="R122" s="1">
        <f t="shared" si="2"/>
        <v>-10</v>
      </c>
      <c r="S122" s="1">
        <f>Table1__24[[#This Row],[total_women_beneficiaries]]-Table1__24[[#This Row],[total_men_beneficiaries]]</f>
        <v>0</v>
      </c>
      <c r="T122" s="1" t="str">
        <f t="shared" si="3"/>
        <v>OKAY</v>
      </c>
    </row>
    <row r="123" spans="1:20" x14ac:dyDescent="0.3">
      <c r="A123" s="1">
        <v>1122</v>
      </c>
      <c r="B123" s="1">
        <v>98</v>
      </c>
      <c r="C123" s="1" t="s">
        <v>17</v>
      </c>
      <c r="D123" s="1" t="s">
        <v>28</v>
      </c>
      <c r="E123" s="1" t="s">
        <v>29</v>
      </c>
      <c r="F123" s="1" t="s">
        <v>30</v>
      </c>
      <c r="G123" s="1" t="s">
        <v>43</v>
      </c>
      <c r="H123" s="1" t="s">
        <v>59</v>
      </c>
      <c r="I123" s="1">
        <v>33.356160000000003</v>
      </c>
      <c r="J123" s="1">
        <v>35.699407999999998</v>
      </c>
      <c r="K123" s="1" t="s">
        <v>23</v>
      </c>
      <c r="L123" s="1">
        <v>2000</v>
      </c>
      <c r="M123" s="1">
        <v>2000</v>
      </c>
      <c r="N123" s="1">
        <v>4000</v>
      </c>
      <c r="O123" s="1" t="s">
        <v>51</v>
      </c>
      <c r="P123" s="1">
        <v>13000</v>
      </c>
      <c r="Q123" s="1">
        <v>13000</v>
      </c>
      <c r="R123" s="1">
        <f t="shared" si="2"/>
        <v>0</v>
      </c>
      <c r="S123" s="1">
        <f>Table1__24[[#This Row],[total_women_beneficiaries]]-Table1__24[[#This Row],[total_men_beneficiaries]]</f>
        <v>0</v>
      </c>
      <c r="T123" s="1" t="str">
        <f t="shared" si="3"/>
        <v>OKAY</v>
      </c>
    </row>
    <row r="124" spans="1:20" x14ac:dyDescent="0.3">
      <c r="A124" s="1">
        <v>1123</v>
      </c>
      <c r="B124" s="1">
        <v>31</v>
      </c>
      <c r="C124" s="1" t="s">
        <v>48</v>
      </c>
      <c r="D124" s="1" t="s">
        <v>28</v>
      </c>
      <c r="E124" s="1" t="s">
        <v>29</v>
      </c>
      <c r="F124" s="1" t="s">
        <v>30</v>
      </c>
      <c r="G124" s="1" t="s">
        <v>43</v>
      </c>
      <c r="H124" s="1" t="s">
        <v>72</v>
      </c>
      <c r="I124" s="1">
        <v>33.340888999999997</v>
      </c>
      <c r="J124" s="1">
        <v>35.672314999999998</v>
      </c>
      <c r="K124" s="1" t="s">
        <v>23</v>
      </c>
      <c r="L124" s="1">
        <v>1800</v>
      </c>
      <c r="M124" s="1">
        <v>1200</v>
      </c>
      <c r="N124" s="1">
        <v>3000</v>
      </c>
      <c r="O124" s="1" t="s">
        <v>51</v>
      </c>
      <c r="P124" s="1">
        <v>13000</v>
      </c>
      <c r="Q124" s="1">
        <v>13000</v>
      </c>
      <c r="R124" s="1">
        <f t="shared" si="2"/>
        <v>0</v>
      </c>
      <c r="S124" s="1">
        <f>Table1__24[[#This Row],[total_women_beneficiaries]]-Table1__24[[#This Row],[total_men_beneficiaries]]</f>
        <v>-600</v>
      </c>
      <c r="T124" s="1" t="str">
        <f t="shared" si="3"/>
        <v>OKAY</v>
      </c>
    </row>
    <row r="125" spans="1:20" x14ac:dyDescent="0.3">
      <c r="A125" s="1">
        <v>1124</v>
      </c>
      <c r="B125" s="1">
        <v>69</v>
      </c>
      <c r="C125" s="1" t="s">
        <v>48</v>
      </c>
      <c r="D125" s="1" t="s">
        <v>28</v>
      </c>
      <c r="E125" s="1" t="s">
        <v>29</v>
      </c>
      <c r="F125" s="1" t="s">
        <v>30</v>
      </c>
      <c r="G125" s="1" t="s">
        <v>43</v>
      </c>
      <c r="H125" s="1" t="s">
        <v>54</v>
      </c>
      <c r="I125" s="1">
        <v>33.264173</v>
      </c>
      <c r="J125" s="1">
        <v>35.211266999999999</v>
      </c>
      <c r="K125" s="1" t="s">
        <v>37</v>
      </c>
      <c r="L125" s="1">
        <v>20</v>
      </c>
      <c r="M125" s="1">
        <v>0</v>
      </c>
      <c r="N125" s="1">
        <v>20</v>
      </c>
      <c r="O125" s="1" t="s">
        <v>51</v>
      </c>
      <c r="P125" s="1">
        <v>4545</v>
      </c>
      <c r="Q125" s="1">
        <v>4545</v>
      </c>
      <c r="R125" s="1">
        <f t="shared" si="2"/>
        <v>0</v>
      </c>
      <c r="S125" s="1">
        <f>Table1__24[[#This Row],[total_women_beneficiaries]]-Table1__24[[#This Row],[total_men_beneficiaries]]</f>
        <v>-20</v>
      </c>
      <c r="T125" s="1" t="str">
        <f t="shared" si="3"/>
        <v>OKAY</v>
      </c>
    </row>
    <row r="126" spans="1:20" x14ac:dyDescent="0.3">
      <c r="A126" s="1">
        <v>1125</v>
      </c>
      <c r="B126" s="1">
        <v>111</v>
      </c>
      <c r="C126" s="1" t="s">
        <v>17</v>
      </c>
      <c r="D126" s="1" t="s">
        <v>55</v>
      </c>
      <c r="E126" s="1" t="s">
        <v>34</v>
      </c>
      <c r="F126" s="1" t="s">
        <v>45</v>
      </c>
      <c r="G126" s="1" t="s">
        <v>43</v>
      </c>
      <c r="H126" s="1" t="s">
        <v>57</v>
      </c>
      <c r="I126" s="1">
        <v>33.096217000000003</v>
      </c>
      <c r="J126" s="1">
        <v>35.341715000000001</v>
      </c>
      <c r="K126" s="1" t="s">
        <v>23</v>
      </c>
      <c r="L126" s="1">
        <v>660</v>
      </c>
      <c r="M126" s="1">
        <v>665</v>
      </c>
      <c r="N126" s="1">
        <v>1325</v>
      </c>
      <c r="O126" s="1" t="s">
        <v>35</v>
      </c>
      <c r="P126" s="1">
        <v>4667</v>
      </c>
      <c r="Q126" s="1">
        <v>4667</v>
      </c>
      <c r="R126" s="1">
        <f t="shared" si="2"/>
        <v>0</v>
      </c>
      <c r="S126" s="1">
        <f>Table1__24[[#This Row],[total_women_beneficiaries]]-Table1__24[[#This Row],[total_men_beneficiaries]]</f>
        <v>5</v>
      </c>
      <c r="T126" s="1" t="str">
        <f t="shared" si="3"/>
        <v>OKAY</v>
      </c>
    </row>
    <row r="127" spans="1:20" x14ac:dyDescent="0.3">
      <c r="A127" s="1">
        <v>1126</v>
      </c>
      <c r="B127" s="1">
        <v>49</v>
      </c>
      <c r="C127" s="1" t="s">
        <v>48</v>
      </c>
      <c r="D127" s="1" t="s">
        <v>28</v>
      </c>
      <c r="E127" s="1" t="s">
        <v>29</v>
      </c>
      <c r="F127" s="1" t="s">
        <v>45</v>
      </c>
      <c r="G127" s="1" t="s">
        <v>43</v>
      </c>
      <c r="H127" s="1" t="s">
        <v>91</v>
      </c>
      <c r="I127" s="1">
        <v>33.278683000000001</v>
      </c>
      <c r="J127" s="1">
        <v>35.519038000000002</v>
      </c>
      <c r="K127" s="1" t="s">
        <v>37</v>
      </c>
      <c r="L127" s="1">
        <v>32</v>
      </c>
      <c r="M127" s="1">
        <v>33</v>
      </c>
      <c r="N127" s="1">
        <v>65</v>
      </c>
      <c r="O127" s="1" t="s">
        <v>24</v>
      </c>
      <c r="P127" s="1">
        <v>5738</v>
      </c>
      <c r="Q127" s="1">
        <v>5738</v>
      </c>
      <c r="R127" s="1">
        <f t="shared" si="2"/>
        <v>0</v>
      </c>
      <c r="S127" s="1">
        <f>Table1__24[[#This Row],[total_women_beneficiaries]]-Table1__24[[#This Row],[total_men_beneficiaries]]</f>
        <v>1</v>
      </c>
      <c r="T127" s="1" t="str">
        <f t="shared" si="3"/>
        <v>OKAY</v>
      </c>
    </row>
    <row r="128" spans="1:20" x14ac:dyDescent="0.3">
      <c r="A128" s="1">
        <v>1127</v>
      </c>
      <c r="B128" s="1">
        <v>142</v>
      </c>
      <c r="C128" s="1" t="s">
        <v>17</v>
      </c>
      <c r="D128" s="1" t="s">
        <v>33</v>
      </c>
      <c r="E128" s="1" t="s">
        <v>29</v>
      </c>
      <c r="F128" s="1" t="s">
        <v>30</v>
      </c>
      <c r="G128" s="1" t="s">
        <v>43</v>
      </c>
      <c r="H128" s="1" t="s">
        <v>58</v>
      </c>
      <c r="I128" s="1">
        <v>33.317906999999998</v>
      </c>
      <c r="J128" s="1">
        <v>35.602925999999997</v>
      </c>
      <c r="K128" s="1" t="s">
        <v>23</v>
      </c>
      <c r="L128" s="1">
        <v>19</v>
      </c>
      <c r="M128" s="1">
        <v>0</v>
      </c>
      <c r="N128" s="1">
        <v>19</v>
      </c>
      <c r="O128" s="1" t="s">
        <v>51</v>
      </c>
      <c r="P128" s="1">
        <v>9984</v>
      </c>
      <c r="Q128" s="1">
        <v>9984</v>
      </c>
      <c r="R128" s="1">
        <f t="shared" si="2"/>
        <v>0</v>
      </c>
      <c r="S128" s="1">
        <f>Table1__24[[#This Row],[total_women_beneficiaries]]-Table1__24[[#This Row],[total_men_beneficiaries]]</f>
        <v>-19</v>
      </c>
      <c r="T128" s="1" t="str">
        <f t="shared" si="3"/>
        <v>OKAY</v>
      </c>
    </row>
    <row r="129" spans="1:20" x14ac:dyDescent="0.3">
      <c r="A129" s="1">
        <v>1128</v>
      </c>
      <c r="B129" s="1">
        <v>101</v>
      </c>
      <c r="C129" s="1" t="s">
        <v>17</v>
      </c>
      <c r="D129" s="1" t="s">
        <v>28</v>
      </c>
      <c r="E129" s="1" t="s">
        <v>29</v>
      </c>
      <c r="F129" s="1" t="s">
        <v>30</v>
      </c>
      <c r="G129" s="1" t="s">
        <v>43</v>
      </c>
      <c r="H129" s="1" t="s">
        <v>74</v>
      </c>
      <c r="I129" s="1">
        <v>33.206603000000001</v>
      </c>
      <c r="J129" s="1">
        <v>35.51144</v>
      </c>
      <c r="K129" s="1" t="s">
        <v>37</v>
      </c>
      <c r="L129" s="1">
        <v>186</v>
      </c>
      <c r="M129" s="1">
        <v>189</v>
      </c>
      <c r="N129" s="1">
        <v>375</v>
      </c>
      <c r="O129" s="1" t="s">
        <v>32</v>
      </c>
      <c r="P129" s="1">
        <v>15000</v>
      </c>
      <c r="Q129" s="1">
        <v>15000</v>
      </c>
      <c r="R129" s="1">
        <f t="shared" si="2"/>
        <v>0</v>
      </c>
      <c r="S129" s="1">
        <f>Table1__24[[#This Row],[total_women_beneficiaries]]-Table1__24[[#This Row],[total_men_beneficiaries]]</f>
        <v>3</v>
      </c>
      <c r="T129" s="1" t="str">
        <f t="shared" si="3"/>
        <v>OKAY</v>
      </c>
    </row>
    <row r="130" spans="1:20" x14ac:dyDescent="0.3">
      <c r="A130" s="1">
        <v>1129</v>
      </c>
      <c r="B130" s="1">
        <v>13</v>
      </c>
      <c r="C130" s="1" t="s">
        <v>48</v>
      </c>
      <c r="D130" s="1" t="s">
        <v>28</v>
      </c>
      <c r="E130" s="1" t="s">
        <v>29</v>
      </c>
      <c r="F130" s="1" t="s">
        <v>30</v>
      </c>
      <c r="G130" s="1" t="s">
        <v>43</v>
      </c>
      <c r="H130" s="1" t="s">
        <v>119</v>
      </c>
      <c r="I130" s="1">
        <v>33.251033</v>
      </c>
      <c r="J130" s="1">
        <v>35.419989000000001</v>
      </c>
      <c r="K130" s="1" t="s">
        <v>37</v>
      </c>
      <c r="L130" s="1">
        <v>124</v>
      </c>
      <c r="M130" s="1">
        <v>125</v>
      </c>
      <c r="N130" s="1">
        <v>249</v>
      </c>
      <c r="O130" s="1" t="s">
        <v>32</v>
      </c>
      <c r="P130" s="1">
        <v>1500</v>
      </c>
      <c r="Q130" s="1">
        <v>1500</v>
      </c>
      <c r="R130" s="1">
        <f t="shared" ref="R130:R193" si="4">Q130-P130</f>
        <v>0</v>
      </c>
      <c r="S130" s="1">
        <f>Table1__24[[#This Row],[total_women_beneficiaries]]-Table1__24[[#This Row],[total_men_beneficiaries]]</f>
        <v>1</v>
      </c>
      <c r="T130" s="1" t="str">
        <f t="shared" ref="T130:T193" si="5">IF(Q130&gt;P130, "REVIEW REQUIRED", "OKAY")</f>
        <v>OKAY</v>
      </c>
    </row>
    <row r="131" spans="1:20" x14ac:dyDescent="0.3">
      <c r="A131" s="1">
        <v>1130</v>
      </c>
      <c r="B131" s="1">
        <v>139</v>
      </c>
      <c r="C131" s="1" t="s">
        <v>17</v>
      </c>
      <c r="D131" s="1" t="s">
        <v>18</v>
      </c>
      <c r="E131" s="1" t="s">
        <v>29</v>
      </c>
      <c r="F131" s="1" t="s">
        <v>30</v>
      </c>
      <c r="G131" s="1" t="s">
        <v>43</v>
      </c>
      <c r="H131" s="1" t="s">
        <v>67</v>
      </c>
      <c r="I131" s="1">
        <v>33.320022999999999</v>
      </c>
      <c r="J131" s="1">
        <v>35.693764999999999</v>
      </c>
      <c r="K131" s="1" t="s">
        <v>23</v>
      </c>
      <c r="L131" s="1">
        <v>2900</v>
      </c>
      <c r="M131" s="1">
        <v>2900</v>
      </c>
      <c r="N131" s="1">
        <v>5800</v>
      </c>
      <c r="O131" s="1" t="s">
        <v>24</v>
      </c>
      <c r="P131" s="1">
        <v>20000</v>
      </c>
      <c r="Q131" s="1">
        <v>20000</v>
      </c>
      <c r="R131" s="1">
        <f t="shared" si="4"/>
        <v>0</v>
      </c>
      <c r="S131" s="1">
        <f>Table1__24[[#This Row],[total_women_beneficiaries]]-Table1__24[[#This Row],[total_men_beneficiaries]]</f>
        <v>0</v>
      </c>
      <c r="T131" s="1" t="str">
        <f t="shared" si="5"/>
        <v>OKAY</v>
      </c>
    </row>
    <row r="132" spans="1:20" x14ac:dyDescent="0.3">
      <c r="A132" s="1">
        <v>1131</v>
      </c>
      <c r="B132" s="1"/>
      <c r="C132" s="1"/>
      <c r="D132" s="1" t="s">
        <v>39</v>
      </c>
      <c r="E132" s="1" t="s">
        <v>29</v>
      </c>
      <c r="F132" s="1" t="s">
        <v>30</v>
      </c>
      <c r="G132" s="1" t="s">
        <v>43</v>
      </c>
      <c r="H132" s="1" t="s">
        <v>82</v>
      </c>
      <c r="I132" s="1">
        <v>33.264173</v>
      </c>
      <c r="J132" s="1">
        <v>35.211266999999999</v>
      </c>
      <c r="K132" s="1" t="s">
        <v>37</v>
      </c>
      <c r="L132" s="1">
        <v>175</v>
      </c>
      <c r="M132" s="1">
        <v>175</v>
      </c>
      <c r="N132" s="1">
        <v>350</v>
      </c>
      <c r="O132" s="1" t="s">
        <v>40</v>
      </c>
      <c r="P132" s="1">
        <v>16150</v>
      </c>
      <c r="Q132" s="1">
        <v>8075</v>
      </c>
      <c r="R132" s="1">
        <f t="shared" si="4"/>
        <v>-8075</v>
      </c>
      <c r="S132" s="1">
        <f>Table1__24[[#This Row],[total_women_beneficiaries]]-Table1__24[[#This Row],[total_men_beneficiaries]]</f>
        <v>0</v>
      </c>
      <c r="T132" s="1" t="str">
        <f t="shared" si="5"/>
        <v>OKAY</v>
      </c>
    </row>
    <row r="133" spans="1:20" x14ac:dyDescent="0.3">
      <c r="A133" s="1">
        <v>1132</v>
      </c>
      <c r="B133" s="1">
        <v>74</v>
      </c>
      <c r="C133" s="1" t="s">
        <v>48</v>
      </c>
      <c r="D133" s="1" t="s">
        <v>28</v>
      </c>
      <c r="E133" s="1" t="s">
        <v>29</v>
      </c>
      <c r="F133" s="1" t="s">
        <v>30</v>
      </c>
      <c r="G133" s="1" t="s">
        <v>43</v>
      </c>
      <c r="H133" s="1" t="s">
        <v>64</v>
      </c>
      <c r="I133" s="1">
        <v>33.272015000000003</v>
      </c>
      <c r="J133" s="1">
        <v>35.461391999999996</v>
      </c>
      <c r="K133" s="1" t="s">
        <v>37</v>
      </c>
      <c r="L133" s="1">
        <v>750</v>
      </c>
      <c r="M133" s="1">
        <v>750</v>
      </c>
      <c r="N133" s="1">
        <v>1500</v>
      </c>
      <c r="O133" s="1" t="s">
        <v>24</v>
      </c>
      <c r="P133" s="1">
        <v>10080</v>
      </c>
      <c r="Q133" s="1">
        <v>10080</v>
      </c>
      <c r="R133" s="1">
        <f t="shared" si="4"/>
        <v>0</v>
      </c>
      <c r="S133" s="1">
        <f>Table1__24[[#This Row],[total_women_beneficiaries]]-Table1__24[[#This Row],[total_men_beneficiaries]]</f>
        <v>0</v>
      </c>
      <c r="T133" s="1" t="str">
        <f t="shared" si="5"/>
        <v>OKAY</v>
      </c>
    </row>
    <row r="134" spans="1:20" x14ac:dyDescent="0.3">
      <c r="A134" s="1">
        <v>1133</v>
      </c>
      <c r="B134" s="1">
        <v>156</v>
      </c>
      <c r="C134" s="1" t="s">
        <v>17</v>
      </c>
      <c r="D134" s="1" t="s">
        <v>28</v>
      </c>
      <c r="E134" s="1" t="s">
        <v>29</v>
      </c>
      <c r="F134" s="1" t="s">
        <v>30</v>
      </c>
      <c r="G134" s="1" t="s">
        <v>43</v>
      </c>
      <c r="H134" s="1" t="s">
        <v>44</v>
      </c>
      <c r="I134" s="1">
        <v>33.130401999999997</v>
      </c>
      <c r="J134" s="1">
        <v>35.447144999999999</v>
      </c>
      <c r="K134" s="1" t="s">
        <v>37</v>
      </c>
      <c r="L134" s="1">
        <v>2000</v>
      </c>
      <c r="M134" s="1">
        <v>2000</v>
      </c>
      <c r="N134" s="1">
        <v>4000</v>
      </c>
      <c r="O134" s="1" t="s">
        <v>24</v>
      </c>
      <c r="P134" s="1">
        <v>22500</v>
      </c>
      <c r="Q134" s="1">
        <v>22500</v>
      </c>
      <c r="R134" s="1">
        <f t="shared" si="4"/>
        <v>0</v>
      </c>
      <c r="S134" s="1">
        <f>Table1__24[[#This Row],[total_women_beneficiaries]]-Table1__24[[#This Row],[total_men_beneficiaries]]</f>
        <v>0</v>
      </c>
      <c r="T134" s="1" t="str">
        <f t="shared" si="5"/>
        <v>OKAY</v>
      </c>
    </row>
    <row r="135" spans="1:20" x14ac:dyDescent="0.3">
      <c r="A135" s="1">
        <v>1134</v>
      </c>
      <c r="B135" s="1">
        <v>96</v>
      </c>
      <c r="C135" s="1" t="s">
        <v>17</v>
      </c>
      <c r="D135" s="1" t="s">
        <v>18</v>
      </c>
      <c r="E135" s="1" t="s">
        <v>29</v>
      </c>
      <c r="F135" s="1" t="s">
        <v>30</v>
      </c>
      <c r="G135" s="1" t="s">
        <v>43</v>
      </c>
      <c r="H135" s="1" t="s">
        <v>70</v>
      </c>
      <c r="I135" s="1">
        <v>33.111060999999999</v>
      </c>
      <c r="J135" s="1">
        <v>35.482827</v>
      </c>
      <c r="K135" s="1" t="s">
        <v>23</v>
      </c>
      <c r="L135" s="1">
        <v>150</v>
      </c>
      <c r="M135" s="1">
        <v>100</v>
      </c>
      <c r="N135" s="1">
        <v>250</v>
      </c>
      <c r="O135" s="1" t="s">
        <v>35</v>
      </c>
      <c r="P135" s="1">
        <v>5000</v>
      </c>
      <c r="Q135" s="1">
        <v>5000</v>
      </c>
      <c r="R135" s="1">
        <f t="shared" si="4"/>
        <v>0</v>
      </c>
      <c r="S135" s="1">
        <f>Table1__24[[#This Row],[total_women_beneficiaries]]-Table1__24[[#This Row],[total_men_beneficiaries]]</f>
        <v>-50</v>
      </c>
      <c r="T135" s="1" t="str">
        <f t="shared" si="5"/>
        <v>OKAY</v>
      </c>
    </row>
    <row r="136" spans="1:20" x14ac:dyDescent="0.3">
      <c r="A136" s="1">
        <v>1135</v>
      </c>
      <c r="B136" s="1">
        <v>123</v>
      </c>
      <c r="C136" s="1" t="s">
        <v>17</v>
      </c>
      <c r="D136" s="1" t="s">
        <v>39</v>
      </c>
      <c r="E136" s="1" t="s">
        <v>29</v>
      </c>
      <c r="F136" s="1" t="s">
        <v>45</v>
      </c>
      <c r="G136" s="1" t="s">
        <v>43</v>
      </c>
      <c r="H136" s="1" t="s">
        <v>78</v>
      </c>
      <c r="I136" s="1">
        <v>33.35866</v>
      </c>
      <c r="J136" s="1">
        <v>35.576369</v>
      </c>
      <c r="K136" s="1" t="s">
        <v>37</v>
      </c>
      <c r="L136" s="1">
        <v>6</v>
      </c>
      <c r="M136" s="1">
        <v>3</v>
      </c>
      <c r="N136" s="1">
        <v>9</v>
      </c>
      <c r="O136" s="1" t="s">
        <v>51</v>
      </c>
      <c r="P136" s="1">
        <v>8260</v>
      </c>
      <c r="Q136" s="1">
        <v>8260</v>
      </c>
      <c r="R136" s="1">
        <f t="shared" si="4"/>
        <v>0</v>
      </c>
      <c r="S136" s="1">
        <f>Table1__24[[#This Row],[total_women_beneficiaries]]-Table1__24[[#This Row],[total_men_beneficiaries]]</f>
        <v>-3</v>
      </c>
      <c r="T136" s="1" t="str">
        <f t="shared" si="5"/>
        <v>OKAY</v>
      </c>
    </row>
    <row r="137" spans="1:20" x14ac:dyDescent="0.3">
      <c r="A137" s="1">
        <v>1136</v>
      </c>
      <c r="B137" s="1">
        <v>35</v>
      </c>
      <c r="C137" s="1" t="s">
        <v>48</v>
      </c>
      <c r="D137" s="1" t="s">
        <v>28</v>
      </c>
      <c r="E137" s="1" t="s">
        <v>29</v>
      </c>
      <c r="F137" s="1" t="s">
        <v>30</v>
      </c>
      <c r="G137" s="1" t="s">
        <v>43</v>
      </c>
      <c r="H137" s="1" t="s">
        <v>120</v>
      </c>
      <c r="I137" s="1">
        <v>33.275055999999999</v>
      </c>
      <c r="J137" s="1">
        <v>35.547049000000001</v>
      </c>
      <c r="K137" s="1" t="s">
        <v>23</v>
      </c>
      <c r="L137" s="1">
        <v>85</v>
      </c>
      <c r="M137" s="1">
        <v>109</v>
      </c>
      <c r="N137" s="1">
        <v>194</v>
      </c>
      <c r="O137" s="1" t="s">
        <v>32</v>
      </c>
      <c r="P137" s="1">
        <v>8923</v>
      </c>
      <c r="Q137" s="1">
        <v>8923</v>
      </c>
      <c r="R137" s="1">
        <f t="shared" si="4"/>
        <v>0</v>
      </c>
      <c r="S137" s="1">
        <f>Table1__24[[#This Row],[total_women_beneficiaries]]-Table1__24[[#This Row],[total_men_beneficiaries]]</f>
        <v>24</v>
      </c>
      <c r="T137" s="1" t="str">
        <f t="shared" si="5"/>
        <v>OKAY</v>
      </c>
    </row>
    <row r="138" spans="1:20" x14ac:dyDescent="0.3">
      <c r="A138" s="1">
        <v>1137</v>
      </c>
      <c r="B138" s="1">
        <v>64</v>
      </c>
      <c r="C138" s="1" t="s">
        <v>48</v>
      </c>
      <c r="D138" s="1" t="s">
        <v>18</v>
      </c>
      <c r="E138" s="1" t="s">
        <v>29</v>
      </c>
      <c r="F138" s="1" t="s">
        <v>30</v>
      </c>
      <c r="G138" s="1" t="s">
        <v>43</v>
      </c>
      <c r="H138" s="1" t="s">
        <v>53</v>
      </c>
      <c r="I138" s="1">
        <v>33.175902000000001</v>
      </c>
      <c r="J138" s="1">
        <v>35.512095000000002</v>
      </c>
      <c r="K138" s="1" t="s">
        <v>37</v>
      </c>
      <c r="L138" s="1">
        <v>15000</v>
      </c>
      <c r="M138" s="1">
        <v>15000</v>
      </c>
      <c r="N138" s="1">
        <v>30000</v>
      </c>
      <c r="O138" s="1" t="s">
        <v>24</v>
      </c>
      <c r="P138" s="1">
        <v>19584</v>
      </c>
      <c r="Q138" s="1">
        <v>19584</v>
      </c>
      <c r="R138" s="1">
        <f t="shared" si="4"/>
        <v>0</v>
      </c>
      <c r="S138" s="1">
        <f>Table1__24[[#This Row],[total_women_beneficiaries]]-Table1__24[[#This Row],[total_men_beneficiaries]]</f>
        <v>0</v>
      </c>
      <c r="T138" s="1" t="str">
        <f t="shared" si="5"/>
        <v>OKAY</v>
      </c>
    </row>
    <row r="139" spans="1:20" x14ac:dyDescent="0.3">
      <c r="A139" s="1">
        <v>1138</v>
      </c>
      <c r="B139" s="1">
        <v>40</v>
      </c>
      <c r="C139" s="1" t="s">
        <v>48</v>
      </c>
      <c r="D139" s="1" t="s">
        <v>28</v>
      </c>
      <c r="E139" s="1" t="s">
        <v>29</v>
      </c>
      <c r="F139" s="1" t="s">
        <v>30</v>
      </c>
      <c r="G139" s="1" t="s">
        <v>43</v>
      </c>
      <c r="H139" s="1" t="s">
        <v>121</v>
      </c>
      <c r="I139" s="1">
        <v>33.369570000000003</v>
      </c>
      <c r="J139" s="1">
        <v>35.596218999999998</v>
      </c>
      <c r="K139" s="1" t="s">
        <v>37</v>
      </c>
      <c r="L139" s="1">
        <v>2300</v>
      </c>
      <c r="M139" s="1">
        <v>2450</v>
      </c>
      <c r="N139" s="1">
        <v>4750</v>
      </c>
      <c r="O139" s="1" t="s">
        <v>24</v>
      </c>
      <c r="P139" s="1">
        <v>13830</v>
      </c>
      <c r="Q139" s="1">
        <v>13830</v>
      </c>
      <c r="R139" s="1">
        <f t="shared" si="4"/>
        <v>0</v>
      </c>
      <c r="S139" s="1">
        <f>Table1__24[[#This Row],[total_women_beneficiaries]]-Table1__24[[#This Row],[total_men_beneficiaries]]</f>
        <v>150</v>
      </c>
      <c r="T139" s="1" t="str">
        <f t="shared" si="5"/>
        <v>OKAY</v>
      </c>
    </row>
    <row r="140" spans="1:20" x14ac:dyDescent="0.3">
      <c r="A140" s="1">
        <v>1139</v>
      </c>
      <c r="B140" s="1">
        <v>98</v>
      </c>
      <c r="C140" s="1" t="s">
        <v>17</v>
      </c>
      <c r="D140" s="1" t="s">
        <v>28</v>
      </c>
      <c r="E140" s="1" t="s">
        <v>29</v>
      </c>
      <c r="F140" s="1" t="s">
        <v>45</v>
      </c>
      <c r="G140" s="1" t="s">
        <v>43</v>
      </c>
      <c r="H140" s="1" t="s">
        <v>122</v>
      </c>
      <c r="I140" s="1">
        <v>33.190651000000003</v>
      </c>
      <c r="J140" s="1">
        <v>35.406502000000003</v>
      </c>
      <c r="K140" s="1" t="s">
        <v>37</v>
      </c>
      <c r="L140" s="1">
        <v>55</v>
      </c>
      <c r="M140" s="1">
        <v>55</v>
      </c>
      <c r="N140" s="1">
        <v>110</v>
      </c>
      <c r="O140" s="1" t="s">
        <v>32</v>
      </c>
      <c r="P140" s="1">
        <v>5750</v>
      </c>
      <c r="Q140" s="1">
        <v>5750</v>
      </c>
      <c r="R140" s="1">
        <f t="shared" si="4"/>
        <v>0</v>
      </c>
      <c r="S140" s="1">
        <f>Table1__24[[#This Row],[total_women_beneficiaries]]-Table1__24[[#This Row],[total_men_beneficiaries]]</f>
        <v>0</v>
      </c>
      <c r="T140" s="1" t="str">
        <f t="shared" si="5"/>
        <v>OKAY</v>
      </c>
    </row>
    <row r="141" spans="1:20" x14ac:dyDescent="0.3">
      <c r="A141" s="1">
        <v>1140</v>
      </c>
      <c r="B141" s="1">
        <v>77</v>
      </c>
      <c r="C141" s="1" t="s">
        <v>48</v>
      </c>
      <c r="D141" s="1" t="s">
        <v>28</v>
      </c>
      <c r="E141" s="1" t="s">
        <v>29</v>
      </c>
      <c r="F141" s="1" t="s">
        <v>30</v>
      </c>
      <c r="G141" s="1" t="s">
        <v>43</v>
      </c>
      <c r="H141" s="1" t="s">
        <v>123</v>
      </c>
      <c r="I141" s="1">
        <v>33.35595</v>
      </c>
      <c r="J141" s="1">
        <v>35.623981000000001</v>
      </c>
      <c r="K141" s="1" t="s">
        <v>37</v>
      </c>
      <c r="L141" s="1">
        <v>50</v>
      </c>
      <c r="M141" s="1">
        <v>59</v>
      </c>
      <c r="N141" s="1">
        <v>109</v>
      </c>
      <c r="O141" s="1" t="s">
        <v>32</v>
      </c>
      <c r="P141" s="1">
        <v>3496</v>
      </c>
      <c r="Q141" s="1">
        <v>3496</v>
      </c>
      <c r="R141" s="1">
        <f t="shared" si="4"/>
        <v>0</v>
      </c>
      <c r="S141" s="1">
        <f>Table1__24[[#This Row],[total_women_beneficiaries]]-Table1__24[[#This Row],[total_men_beneficiaries]]</f>
        <v>9</v>
      </c>
      <c r="T141" s="1" t="str">
        <f t="shared" si="5"/>
        <v>OKAY</v>
      </c>
    </row>
    <row r="142" spans="1:20" x14ac:dyDescent="0.3">
      <c r="A142" s="1">
        <v>1141</v>
      </c>
      <c r="B142" s="1">
        <v>36</v>
      </c>
      <c r="C142" s="1" t="s">
        <v>48</v>
      </c>
      <c r="D142" s="1" t="s">
        <v>55</v>
      </c>
      <c r="E142" s="1" t="s">
        <v>29</v>
      </c>
      <c r="F142" s="1" t="s">
        <v>30</v>
      </c>
      <c r="G142" s="1" t="s">
        <v>43</v>
      </c>
      <c r="H142" s="1" t="s">
        <v>124</v>
      </c>
      <c r="I142" s="1">
        <v>33.177464000000001</v>
      </c>
      <c r="J142" s="1">
        <v>35.374287000000002</v>
      </c>
      <c r="K142" s="1" t="s">
        <v>37</v>
      </c>
      <c r="L142" s="1">
        <v>400</v>
      </c>
      <c r="M142" s="1">
        <v>345</v>
      </c>
      <c r="N142" s="1">
        <v>745</v>
      </c>
      <c r="O142" s="1" t="s">
        <v>26</v>
      </c>
      <c r="P142" s="1">
        <v>9344</v>
      </c>
      <c r="Q142" s="1">
        <v>9344</v>
      </c>
      <c r="R142" s="1">
        <f t="shared" si="4"/>
        <v>0</v>
      </c>
      <c r="S142" s="1">
        <f>Table1__24[[#This Row],[total_women_beneficiaries]]-Table1__24[[#This Row],[total_men_beneficiaries]]</f>
        <v>-55</v>
      </c>
      <c r="T142" s="1" t="str">
        <f t="shared" si="5"/>
        <v>OKAY</v>
      </c>
    </row>
    <row r="143" spans="1:20" x14ac:dyDescent="0.3">
      <c r="A143" s="1">
        <v>1142</v>
      </c>
      <c r="B143" s="1">
        <v>234</v>
      </c>
      <c r="C143" s="1" t="s">
        <v>25</v>
      </c>
      <c r="D143" s="1" t="s">
        <v>39</v>
      </c>
      <c r="E143" s="1" t="s">
        <v>29</v>
      </c>
      <c r="F143" s="1" t="s">
        <v>45</v>
      </c>
      <c r="G143" s="1" t="s">
        <v>125</v>
      </c>
      <c r="H143" s="1" t="s">
        <v>126</v>
      </c>
      <c r="I143" s="1">
        <v>9.7160810000000009</v>
      </c>
      <c r="J143" s="1">
        <v>28.464741</v>
      </c>
      <c r="K143" s="1" t="s">
        <v>23</v>
      </c>
      <c r="L143" s="1">
        <v>1500</v>
      </c>
      <c r="M143" s="1">
        <v>1000</v>
      </c>
      <c r="N143" s="1">
        <v>2500</v>
      </c>
      <c r="O143" s="1" t="s">
        <v>31</v>
      </c>
      <c r="P143" s="1">
        <v>37268</v>
      </c>
      <c r="Q143" s="1">
        <v>29814</v>
      </c>
      <c r="R143" s="1">
        <f t="shared" si="4"/>
        <v>-7454</v>
      </c>
      <c r="S143" s="1">
        <f>Table1__24[[#This Row],[total_women_beneficiaries]]-Table1__24[[#This Row],[total_men_beneficiaries]]</f>
        <v>-500</v>
      </c>
      <c r="T143" s="1" t="str">
        <f t="shared" si="5"/>
        <v>OKAY</v>
      </c>
    </row>
    <row r="144" spans="1:20" x14ac:dyDescent="0.3">
      <c r="A144" s="1">
        <v>1143</v>
      </c>
      <c r="B144" s="1">
        <v>234</v>
      </c>
      <c r="C144" s="1" t="s">
        <v>25</v>
      </c>
      <c r="D144" s="1" t="s">
        <v>39</v>
      </c>
      <c r="E144" s="1" t="s">
        <v>29</v>
      </c>
      <c r="F144" s="1" t="s">
        <v>45</v>
      </c>
      <c r="G144" s="1" t="s">
        <v>125</v>
      </c>
      <c r="H144" s="1" t="s">
        <v>126</v>
      </c>
      <c r="I144" s="1">
        <v>9.7160810000000009</v>
      </c>
      <c r="J144" s="1">
        <v>28.646740999999999</v>
      </c>
      <c r="K144" s="1" t="s">
        <v>23</v>
      </c>
      <c r="L144" s="1">
        <v>1500</v>
      </c>
      <c r="M144" s="1">
        <v>1000</v>
      </c>
      <c r="N144" s="1">
        <v>2500</v>
      </c>
      <c r="O144" s="1" t="s">
        <v>31</v>
      </c>
      <c r="P144" s="1">
        <v>49789</v>
      </c>
      <c r="Q144" s="1">
        <v>39831</v>
      </c>
      <c r="R144" s="1">
        <f t="shared" si="4"/>
        <v>-9958</v>
      </c>
      <c r="S144" s="1">
        <f>Table1__24[[#This Row],[total_women_beneficiaries]]-Table1__24[[#This Row],[total_men_beneficiaries]]</f>
        <v>-500</v>
      </c>
      <c r="T144" s="1" t="str">
        <f t="shared" si="5"/>
        <v>OKAY</v>
      </c>
    </row>
    <row r="145" spans="1:20" x14ac:dyDescent="0.3">
      <c r="A145" s="1">
        <v>1144</v>
      </c>
      <c r="B145" s="1">
        <v>177</v>
      </c>
      <c r="C145" s="1" t="s">
        <v>17</v>
      </c>
      <c r="D145" s="1" t="s">
        <v>39</v>
      </c>
      <c r="E145" s="1" t="s">
        <v>29</v>
      </c>
      <c r="F145" s="1" t="s">
        <v>45</v>
      </c>
      <c r="G145" s="1" t="s">
        <v>125</v>
      </c>
      <c r="H145" s="1" t="s">
        <v>127</v>
      </c>
      <c r="I145" s="1">
        <v>9.5915750000000006</v>
      </c>
      <c r="J145" s="1">
        <v>28.434850000000001</v>
      </c>
      <c r="K145" s="1" t="s">
        <v>37</v>
      </c>
      <c r="L145" s="1">
        <v>3000</v>
      </c>
      <c r="M145" s="1">
        <v>2000</v>
      </c>
      <c r="N145" s="1">
        <v>5000</v>
      </c>
      <c r="O145" s="1" t="s">
        <v>31</v>
      </c>
      <c r="P145" s="1">
        <v>26864</v>
      </c>
      <c r="Q145" s="1">
        <v>21491</v>
      </c>
      <c r="R145" s="1">
        <f t="shared" si="4"/>
        <v>-5373</v>
      </c>
      <c r="S145" s="1">
        <f>Table1__24[[#This Row],[total_women_beneficiaries]]-Table1__24[[#This Row],[total_men_beneficiaries]]</f>
        <v>-1000</v>
      </c>
      <c r="T145" s="1" t="str">
        <f t="shared" si="5"/>
        <v>OKAY</v>
      </c>
    </row>
    <row r="146" spans="1:20" x14ac:dyDescent="0.3">
      <c r="A146" s="1">
        <v>1145</v>
      </c>
      <c r="B146" s="1">
        <v>252</v>
      </c>
      <c r="C146" s="1" t="s">
        <v>25</v>
      </c>
      <c r="D146" s="1" t="s">
        <v>28</v>
      </c>
      <c r="E146" s="1" t="s">
        <v>29</v>
      </c>
      <c r="F146" s="1" t="s">
        <v>45</v>
      </c>
      <c r="G146" s="1" t="s">
        <v>125</v>
      </c>
      <c r="H146" s="1" t="s">
        <v>128</v>
      </c>
      <c r="I146" s="1">
        <v>9.6862779999999997</v>
      </c>
      <c r="J146" s="1">
        <v>26.819444000000001</v>
      </c>
      <c r="K146" s="1" t="s">
        <v>23</v>
      </c>
      <c r="L146" s="1">
        <v>2000</v>
      </c>
      <c r="M146" s="1">
        <v>1000</v>
      </c>
      <c r="N146" s="1">
        <v>3000</v>
      </c>
      <c r="O146" s="1" t="s">
        <v>41</v>
      </c>
      <c r="P146" s="1">
        <v>17520</v>
      </c>
      <c r="Q146" s="1">
        <v>14016</v>
      </c>
      <c r="R146" s="1">
        <f t="shared" si="4"/>
        <v>-3504</v>
      </c>
      <c r="S146" s="1">
        <f>Table1__24[[#This Row],[total_women_beneficiaries]]-Table1__24[[#This Row],[total_men_beneficiaries]]</f>
        <v>-1000</v>
      </c>
      <c r="T146" s="1" t="str">
        <f t="shared" si="5"/>
        <v>OKAY</v>
      </c>
    </row>
    <row r="147" spans="1:20" x14ac:dyDescent="0.3">
      <c r="A147" s="1">
        <v>1146</v>
      </c>
      <c r="B147" s="1">
        <v>142</v>
      </c>
      <c r="C147" s="1" t="s">
        <v>17</v>
      </c>
      <c r="D147" s="1" t="s">
        <v>28</v>
      </c>
      <c r="E147" s="1" t="s">
        <v>29</v>
      </c>
      <c r="F147" s="1" t="s">
        <v>45</v>
      </c>
      <c r="G147" s="1" t="s">
        <v>125</v>
      </c>
      <c r="H147" s="1" t="s">
        <v>128</v>
      </c>
      <c r="I147" s="1">
        <v>9.6862779999999997</v>
      </c>
      <c r="J147" s="1">
        <v>26.819444000000001</v>
      </c>
      <c r="K147" s="1" t="s">
        <v>23</v>
      </c>
      <c r="L147" s="1">
        <v>1000</v>
      </c>
      <c r="M147" s="1">
        <v>1000</v>
      </c>
      <c r="N147" s="1">
        <v>2000</v>
      </c>
      <c r="O147" s="1" t="s">
        <v>31</v>
      </c>
      <c r="P147" s="1">
        <v>26992</v>
      </c>
      <c r="Q147" s="1">
        <v>21594</v>
      </c>
      <c r="R147" s="1">
        <f t="shared" si="4"/>
        <v>-5398</v>
      </c>
      <c r="S147" s="1">
        <f>Table1__24[[#This Row],[total_women_beneficiaries]]-Table1__24[[#This Row],[total_men_beneficiaries]]</f>
        <v>0</v>
      </c>
      <c r="T147" s="1" t="str">
        <f t="shared" si="5"/>
        <v>OKAY</v>
      </c>
    </row>
    <row r="148" spans="1:20" x14ac:dyDescent="0.3">
      <c r="A148" s="1">
        <v>1147</v>
      </c>
      <c r="B148" s="1">
        <v>7</v>
      </c>
      <c r="C148" s="1" t="s">
        <v>48</v>
      </c>
      <c r="D148" s="1" t="s">
        <v>28</v>
      </c>
      <c r="E148" s="1" t="s">
        <v>29</v>
      </c>
      <c r="F148" s="1" t="s">
        <v>129</v>
      </c>
      <c r="G148" s="1" t="s">
        <v>125</v>
      </c>
      <c r="H148" s="1" t="s">
        <v>130</v>
      </c>
      <c r="I148" s="1">
        <v>9.7471940000000004</v>
      </c>
      <c r="J148" s="1">
        <v>28.696278</v>
      </c>
      <c r="K148" s="1" t="s">
        <v>23</v>
      </c>
      <c r="L148" s="1">
        <v>250</v>
      </c>
      <c r="M148" s="1">
        <v>250</v>
      </c>
      <c r="N148" s="1">
        <v>500</v>
      </c>
      <c r="O148" s="1" t="s">
        <v>41</v>
      </c>
      <c r="P148" s="1">
        <v>16200</v>
      </c>
      <c r="Q148" s="1">
        <v>12960</v>
      </c>
      <c r="R148" s="1">
        <f t="shared" si="4"/>
        <v>-3240</v>
      </c>
      <c r="S148" s="1">
        <f>Table1__24[[#This Row],[total_women_beneficiaries]]-Table1__24[[#This Row],[total_men_beneficiaries]]</f>
        <v>0</v>
      </c>
      <c r="T148" s="1" t="str">
        <f t="shared" si="5"/>
        <v>OKAY</v>
      </c>
    </row>
    <row r="149" spans="1:20" x14ac:dyDescent="0.3">
      <c r="A149" s="1">
        <v>1148</v>
      </c>
      <c r="B149" s="1">
        <v>9</v>
      </c>
      <c r="C149" s="1" t="s">
        <v>48</v>
      </c>
      <c r="D149" s="1" t="s">
        <v>28</v>
      </c>
      <c r="E149" s="1" t="s">
        <v>29</v>
      </c>
      <c r="F149" s="1" t="s">
        <v>129</v>
      </c>
      <c r="G149" s="1" t="s">
        <v>125</v>
      </c>
      <c r="H149" s="1" t="s">
        <v>131</v>
      </c>
      <c r="I149" s="1">
        <v>9.7584719999999994</v>
      </c>
      <c r="J149" s="1">
        <v>28.580527</v>
      </c>
      <c r="K149" s="1" t="s">
        <v>23</v>
      </c>
      <c r="L149" s="1">
        <v>250</v>
      </c>
      <c r="M149" s="1">
        <v>250</v>
      </c>
      <c r="N149" s="1">
        <v>500</v>
      </c>
      <c r="O149" s="1" t="s">
        <v>41</v>
      </c>
      <c r="P149" s="1">
        <v>16200</v>
      </c>
      <c r="Q149" s="1">
        <v>12960</v>
      </c>
      <c r="R149" s="1">
        <f t="shared" si="4"/>
        <v>-3240</v>
      </c>
      <c r="S149" s="1">
        <f>Table1__24[[#This Row],[total_women_beneficiaries]]-Table1__24[[#This Row],[total_men_beneficiaries]]</f>
        <v>0</v>
      </c>
      <c r="T149" s="1" t="str">
        <f t="shared" si="5"/>
        <v>OKAY</v>
      </c>
    </row>
    <row r="150" spans="1:20" x14ac:dyDescent="0.3">
      <c r="A150" s="1">
        <v>1149</v>
      </c>
      <c r="B150" s="1">
        <v>282</v>
      </c>
      <c r="C150" s="1" t="s">
        <v>25</v>
      </c>
      <c r="D150" s="1" t="s">
        <v>28</v>
      </c>
      <c r="E150" s="1" t="s">
        <v>29</v>
      </c>
      <c r="F150" s="1" t="s">
        <v>129</v>
      </c>
      <c r="G150" s="1" t="s">
        <v>125</v>
      </c>
      <c r="H150" s="1" t="s">
        <v>132</v>
      </c>
      <c r="I150" s="1">
        <v>9.8791390000000003</v>
      </c>
      <c r="J150" s="1">
        <v>28.826416999999999</v>
      </c>
      <c r="K150" s="1" t="s">
        <v>23</v>
      </c>
      <c r="L150" s="1">
        <v>250</v>
      </c>
      <c r="M150" s="1">
        <v>250</v>
      </c>
      <c r="N150" s="1">
        <v>500</v>
      </c>
      <c r="O150" s="1" t="s">
        <v>41</v>
      </c>
      <c r="P150" s="1">
        <v>15000</v>
      </c>
      <c r="Q150" s="1">
        <v>12000</v>
      </c>
      <c r="R150" s="1">
        <f t="shared" si="4"/>
        <v>-3000</v>
      </c>
      <c r="S150" s="1">
        <f>Table1__24[[#This Row],[total_women_beneficiaries]]-Table1__24[[#This Row],[total_men_beneficiaries]]</f>
        <v>0</v>
      </c>
      <c r="T150" s="1" t="str">
        <f t="shared" si="5"/>
        <v>OKAY</v>
      </c>
    </row>
    <row r="151" spans="1:20" x14ac:dyDescent="0.3">
      <c r="A151" s="1">
        <v>1150</v>
      </c>
      <c r="B151" s="1">
        <v>29</v>
      </c>
      <c r="C151" s="1" t="s">
        <v>48</v>
      </c>
      <c r="D151" s="1" t="s">
        <v>28</v>
      </c>
      <c r="E151" s="1" t="s">
        <v>29</v>
      </c>
      <c r="F151" s="1" t="s">
        <v>129</v>
      </c>
      <c r="G151" s="1" t="s">
        <v>125</v>
      </c>
      <c r="H151" s="1" t="s">
        <v>132</v>
      </c>
      <c r="I151" s="1">
        <v>10.064888</v>
      </c>
      <c r="J151" s="1">
        <v>28.798193999999999</v>
      </c>
      <c r="K151" s="1" t="s">
        <v>23</v>
      </c>
      <c r="L151" s="1">
        <v>250</v>
      </c>
      <c r="M151" s="1">
        <v>250</v>
      </c>
      <c r="N151" s="1">
        <v>500</v>
      </c>
      <c r="O151" s="1" t="s">
        <v>41</v>
      </c>
      <c r="P151" s="1">
        <v>16200</v>
      </c>
      <c r="Q151" s="1">
        <v>12960</v>
      </c>
      <c r="R151" s="1">
        <f t="shared" si="4"/>
        <v>-3240</v>
      </c>
      <c r="S151" s="1">
        <f>Table1__24[[#This Row],[total_women_beneficiaries]]-Table1__24[[#This Row],[total_men_beneficiaries]]</f>
        <v>0</v>
      </c>
      <c r="T151" s="1" t="str">
        <f t="shared" si="5"/>
        <v>OKAY</v>
      </c>
    </row>
    <row r="152" spans="1:20" x14ac:dyDescent="0.3">
      <c r="A152" s="1">
        <v>1151</v>
      </c>
      <c r="B152" s="1">
        <v>7</v>
      </c>
      <c r="C152" s="1" t="s">
        <v>48</v>
      </c>
      <c r="D152" s="1" t="s">
        <v>28</v>
      </c>
      <c r="E152" s="1" t="s">
        <v>29</v>
      </c>
      <c r="F152" s="1" t="s">
        <v>129</v>
      </c>
      <c r="G152" s="1" t="s">
        <v>125</v>
      </c>
      <c r="H152" s="1" t="s">
        <v>133</v>
      </c>
      <c r="I152" s="1">
        <v>9.9728220000000007</v>
      </c>
      <c r="J152" s="1">
        <v>28.258372000000001</v>
      </c>
      <c r="K152" s="1" t="s">
        <v>23</v>
      </c>
      <c r="L152" s="1">
        <v>500</v>
      </c>
      <c r="M152" s="1">
        <v>500</v>
      </c>
      <c r="N152" s="1">
        <v>1000</v>
      </c>
      <c r="O152" s="1" t="s">
        <v>41</v>
      </c>
      <c r="P152" s="1">
        <v>39111</v>
      </c>
      <c r="Q152" s="1">
        <v>31289</v>
      </c>
      <c r="R152" s="1">
        <f t="shared" si="4"/>
        <v>-7822</v>
      </c>
      <c r="S152" s="1">
        <f>Table1__24[[#This Row],[total_women_beneficiaries]]-Table1__24[[#This Row],[total_men_beneficiaries]]</f>
        <v>0</v>
      </c>
      <c r="T152" s="1" t="str">
        <f t="shared" si="5"/>
        <v>OKAY</v>
      </c>
    </row>
    <row r="153" spans="1:20" x14ac:dyDescent="0.3">
      <c r="A153" s="1">
        <v>1152</v>
      </c>
      <c r="B153" s="1">
        <v>85</v>
      </c>
      <c r="C153" s="1" t="s">
        <v>48</v>
      </c>
      <c r="D153" s="1" t="s">
        <v>28</v>
      </c>
      <c r="E153" s="1" t="s">
        <v>29</v>
      </c>
      <c r="F153" s="1" t="s">
        <v>129</v>
      </c>
      <c r="G153" s="1" t="s">
        <v>125</v>
      </c>
      <c r="H153" s="1" t="s">
        <v>134</v>
      </c>
      <c r="I153" s="1">
        <v>9.788805</v>
      </c>
      <c r="J153" s="1">
        <v>28.333278</v>
      </c>
      <c r="K153" s="1" t="s">
        <v>23</v>
      </c>
      <c r="L153" s="1">
        <v>500</v>
      </c>
      <c r="M153" s="1">
        <v>500</v>
      </c>
      <c r="N153" s="1">
        <v>1000</v>
      </c>
      <c r="O153" s="1" t="s">
        <v>41</v>
      </c>
      <c r="P153" s="1">
        <v>39111</v>
      </c>
      <c r="Q153" s="1">
        <v>31289</v>
      </c>
      <c r="R153" s="1">
        <f t="shared" si="4"/>
        <v>-7822</v>
      </c>
      <c r="S153" s="1">
        <f>Table1__24[[#This Row],[total_women_beneficiaries]]-Table1__24[[#This Row],[total_men_beneficiaries]]</f>
        <v>0</v>
      </c>
      <c r="T153" s="1" t="str">
        <f t="shared" si="5"/>
        <v>OKAY</v>
      </c>
    </row>
    <row r="154" spans="1:20" x14ac:dyDescent="0.3">
      <c r="A154" s="1">
        <v>1153</v>
      </c>
      <c r="B154" s="1">
        <v>249</v>
      </c>
      <c r="C154" s="1" t="s">
        <v>25</v>
      </c>
      <c r="D154" s="1" t="s">
        <v>55</v>
      </c>
      <c r="E154" s="1" t="s">
        <v>29</v>
      </c>
      <c r="F154" s="1" t="s">
        <v>129</v>
      </c>
      <c r="G154" s="1" t="s">
        <v>125</v>
      </c>
      <c r="H154" s="1" t="s">
        <v>135</v>
      </c>
      <c r="I154" s="1">
        <v>9.7344799999999996</v>
      </c>
      <c r="J154" s="1">
        <v>28.471522</v>
      </c>
      <c r="K154" s="1" t="s">
        <v>23</v>
      </c>
      <c r="L154" s="1">
        <v>3500</v>
      </c>
      <c r="M154" s="1">
        <v>1500</v>
      </c>
      <c r="N154" s="1">
        <v>5000</v>
      </c>
      <c r="O154" s="1" t="s">
        <v>41</v>
      </c>
      <c r="P154" s="1">
        <v>38500</v>
      </c>
      <c r="Q154" s="1">
        <v>30800</v>
      </c>
      <c r="R154" s="1">
        <f t="shared" si="4"/>
        <v>-7700</v>
      </c>
      <c r="S154" s="1">
        <f>Table1__24[[#This Row],[total_women_beneficiaries]]-Table1__24[[#This Row],[total_men_beneficiaries]]</f>
        <v>-2000</v>
      </c>
      <c r="T154" s="1" t="str">
        <f t="shared" si="5"/>
        <v>OKAY</v>
      </c>
    </row>
    <row r="155" spans="1:20" x14ac:dyDescent="0.3">
      <c r="A155" s="1">
        <v>1154</v>
      </c>
      <c r="B155" s="1">
        <v>160</v>
      </c>
      <c r="C155" s="1" t="s">
        <v>17</v>
      </c>
      <c r="D155" s="1" t="s">
        <v>28</v>
      </c>
      <c r="E155" s="1" t="s">
        <v>29</v>
      </c>
      <c r="F155" s="1" t="s">
        <v>129</v>
      </c>
      <c r="G155" s="1" t="s">
        <v>125</v>
      </c>
      <c r="H155" s="1" t="s">
        <v>136</v>
      </c>
      <c r="I155" s="1">
        <v>9.6742810000000006</v>
      </c>
      <c r="J155" s="1">
        <v>28.452888999999999</v>
      </c>
      <c r="K155" s="1" t="s">
        <v>37</v>
      </c>
      <c r="L155" s="1">
        <v>250</v>
      </c>
      <c r="M155" s="1">
        <v>250</v>
      </c>
      <c r="N155" s="1">
        <v>500</v>
      </c>
      <c r="O155" s="1" t="s">
        <v>41</v>
      </c>
      <c r="P155" s="1">
        <v>16200</v>
      </c>
      <c r="Q155" s="1">
        <v>12960</v>
      </c>
      <c r="R155" s="1">
        <f t="shared" si="4"/>
        <v>-3240</v>
      </c>
      <c r="S155" s="1">
        <f>Table1__24[[#This Row],[total_women_beneficiaries]]-Table1__24[[#This Row],[total_men_beneficiaries]]</f>
        <v>0</v>
      </c>
      <c r="T155" s="1" t="str">
        <f t="shared" si="5"/>
        <v>OKAY</v>
      </c>
    </row>
    <row r="156" spans="1:20" x14ac:dyDescent="0.3">
      <c r="A156" s="1">
        <v>1155</v>
      </c>
      <c r="B156" s="1">
        <v>51</v>
      </c>
      <c r="C156" s="1" t="s">
        <v>48</v>
      </c>
      <c r="D156" s="1" t="s">
        <v>28</v>
      </c>
      <c r="E156" s="1" t="s">
        <v>29</v>
      </c>
      <c r="F156" s="1" t="s">
        <v>129</v>
      </c>
      <c r="G156" s="1" t="s">
        <v>125</v>
      </c>
      <c r="H156" s="1" t="s">
        <v>137</v>
      </c>
      <c r="I156" s="1">
        <v>9.5903749999999999</v>
      </c>
      <c r="J156" s="1">
        <v>28.443681000000002</v>
      </c>
      <c r="K156" s="1" t="s">
        <v>37</v>
      </c>
      <c r="L156" s="1">
        <v>250</v>
      </c>
      <c r="M156" s="1">
        <v>250</v>
      </c>
      <c r="N156" s="1">
        <v>500</v>
      </c>
      <c r="O156" s="1" t="s">
        <v>41</v>
      </c>
      <c r="P156" s="1">
        <v>16200</v>
      </c>
      <c r="Q156" s="1">
        <v>12960</v>
      </c>
      <c r="R156" s="1">
        <f t="shared" si="4"/>
        <v>-3240</v>
      </c>
      <c r="S156" s="1">
        <f>Table1__24[[#This Row],[total_women_beneficiaries]]-Table1__24[[#This Row],[total_men_beneficiaries]]</f>
        <v>0</v>
      </c>
      <c r="T156" s="1" t="str">
        <f t="shared" si="5"/>
        <v>OKAY</v>
      </c>
    </row>
    <row r="157" spans="1:20" x14ac:dyDescent="0.3">
      <c r="A157" s="1">
        <v>1156</v>
      </c>
      <c r="B157" s="1">
        <v>61</v>
      </c>
      <c r="C157" s="1" t="s">
        <v>48</v>
      </c>
      <c r="D157" s="1" t="s">
        <v>28</v>
      </c>
      <c r="E157" s="1" t="s">
        <v>29</v>
      </c>
      <c r="F157" s="1" t="s">
        <v>129</v>
      </c>
      <c r="G157" s="1" t="s">
        <v>125</v>
      </c>
      <c r="H157" s="1" t="s">
        <v>138</v>
      </c>
      <c r="I157" s="1">
        <v>9.5889109999999995</v>
      </c>
      <c r="J157" s="1">
        <v>28.429818999999998</v>
      </c>
      <c r="K157" s="1" t="s">
        <v>37</v>
      </c>
      <c r="L157" s="1">
        <v>250</v>
      </c>
      <c r="M157" s="1">
        <v>250</v>
      </c>
      <c r="N157" s="1">
        <v>500</v>
      </c>
      <c r="O157" s="1" t="s">
        <v>41</v>
      </c>
      <c r="P157" s="1">
        <v>16200</v>
      </c>
      <c r="Q157" s="1">
        <v>12960</v>
      </c>
      <c r="R157" s="1">
        <f t="shared" si="4"/>
        <v>-3240</v>
      </c>
      <c r="S157" s="1">
        <f>Table1__24[[#This Row],[total_women_beneficiaries]]-Table1__24[[#This Row],[total_men_beneficiaries]]</f>
        <v>0</v>
      </c>
      <c r="T157" s="1" t="str">
        <f t="shared" si="5"/>
        <v>OKAY</v>
      </c>
    </row>
    <row r="158" spans="1:20" x14ac:dyDescent="0.3">
      <c r="A158" s="1">
        <v>1157</v>
      </c>
      <c r="B158" s="1">
        <v>66</v>
      </c>
      <c r="C158" s="1" t="s">
        <v>48</v>
      </c>
      <c r="D158" s="1" t="s">
        <v>28</v>
      </c>
      <c r="E158" s="1" t="s">
        <v>29</v>
      </c>
      <c r="F158" s="1" t="s">
        <v>129</v>
      </c>
      <c r="G158" s="1" t="s">
        <v>125</v>
      </c>
      <c r="H158" s="1" t="s">
        <v>139</v>
      </c>
      <c r="I158" s="1">
        <v>9.5897919999999992</v>
      </c>
      <c r="J158" s="1">
        <v>28.438849999999999</v>
      </c>
      <c r="K158" s="1" t="s">
        <v>37</v>
      </c>
      <c r="L158" s="1">
        <v>250</v>
      </c>
      <c r="M158" s="1">
        <v>250</v>
      </c>
      <c r="N158" s="1">
        <v>500</v>
      </c>
      <c r="O158" s="1" t="s">
        <v>41</v>
      </c>
      <c r="P158" s="1">
        <v>16200</v>
      </c>
      <c r="Q158" s="1">
        <v>12960</v>
      </c>
      <c r="R158" s="1">
        <f t="shared" si="4"/>
        <v>-3240</v>
      </c>
      <c r="S158" s="1">
        <f>Table1__24[[#This Row],[total_women_beneficiaries]]-Table1__24[[#This Row],[total_men_beneficiaries]]</f>
        <v>0</v>
      </c>
      <c r="T158" s="1" t="str">
        <f t="shared" si="5"/>
        <v>OKAY</v>
      </c>
    </row>
    <row r="159" spans="1:20" x14ac:dyDescent="0.3">
      <c r="A159" s="1">
        <v>1158</v>
      </c>
      <c r="B159" s="1">
        <v>105</v>
      </c>
      <c r="C159" s="1" t="s">
        <v>17</v>
      </c>
      <c r="D159" s="1" t="s">
        <v>28</v>
      </c>
      <c r="E159" s="1" t="s">
        <v>29</v>
      </c>
      <c r="F159" s="1" t="s">
        <v>129</v>
      </c>
      <c r="G159" s="1" t="s">
        <v>125</v>
      </c>
      <c r="H159" s="1" t="s">
        <v>140</v>
      </c>
      <c r="I159" s="1">
        <v>9.4847280000000005</v>
      </c>
      <c r="J159" s="1">
        <v>28.550847000000001</v>
      </c>
      <c r="K159" s="1" t="s">
        <v>37</v>
      </c>
      <c r="L159" s="1">
        <v>500</v>
      </c>
      <c r="M159" s="1">
        <v>500</v>
      </c>
      <c r="N159" s="1">
        <v>1000</v>
      </c>
      <c r="O159" s="1" t="s">
        <v>41</v>
      </c>
      <c r="P159" s="1">
        <v>32250</v>
      </c>
      <c r="Q159" s="1">
        <v>25800</v>
      </c>
      <c r="R159" s="1">
        <f t="shared" si="4"/>
        <v>-6450</v>
      </c>
      <c r="S159" s="1">
        <f>Table1__24[[#This Row],[total_women_beneficiaries]]-Table1__24[[#This Row],[total_men_beneficiaries]]</f>
        <v>0</v>
      </c>
      <c r="T159" s="1" t="str">
        <f t="shared" si="5"/>
        <v>OKAY</v>
      </c>
    </row>
    <row r="160" spans="1:20" x14ac:dyDescent="0.3">
      <c r="A160" s="1">
        <v>1159</v>
      </c>
      <c r="B160" s="1">
        <v>152</v>
      </c>
      <c r="C160" s="1" t="s">
        <v>17</v>
      </c>
      <c r="D160" s="1" t="s">
        <v>39</v>
      </c>
      <c r="E160" s="1" t="s">
        <v>29</v>
      </c>
      <c r="F160" s="1" t="s">
        <v>129</v>
      </c>
      <c r="G160" s="1" t="s">
        <v>125</v>
      </c>
      <c r="H160" s="1" t="s">
        <v>141</v>
      </c>
      <c r="I160" s="1">
        <v>9.5915750000000006</v>
      </c>
      <c r="J160" s="1">
        <v>28.434850000000001</v>
      </c>
      <c r="K160" s="1" t="s">
        <v>37</v>
      </c>
      <c r="L160" s="1">
        <v>2000</v>
      </c>
      <c r="M160" s="1">
        <v>1000</v>
      </c>
      <c r="N160" s="1">
        <v>3000</v>
      </c>
      <c r="O160" s="1" t="s">
        <v>31</v>
      </c>
      <c r="P160" s="1">
        <v>24745</v>
      </c>
      <c r="Q160" s="1">
        <v>19796</v>
      </c>
      <c r="R160" s="1">
        <f t="shared" si="4"/>
        <v>-4949</v>
      </c>
      <c r="S160" s="1">
        <f>Table1__24[[#This Row],[total_women_beneficiaries]]-Table1__24[[#This Row],[total_men_beneficiaries]]</f>
        <v>-1000</v>
      </c>
      <c r="T160" s="1" t="str">
        <f t="shared" si="5"/>
        <v>OKAY</v>
      </c>
    </row>
    <row r="161" spans="1:20" x14ac:dyDescent="0.3">
      <c r="A161" s="1">
        <v>1160</v>
      </c>
      <c r="B161" s="1">
        <v>258</v>
      </c>
      <c r="C161" s="1" t="s">
        <v>25</v>
      </c>
      <c r="D161" s="1" t="s">
        <v>28</v>
      </c>
      <c r="E161" s="1" t="s">
        <v>29</v>
      </c>
      <c r="F161" s="1" t="s">
        <v>129</v>
      </c>
      <c r="G161" s="1" t="s">
        <v>125</v>
      </c>
      <c r="H161" s="1" t="s">
        <v>126</v>
      </c>
      <c r="I161" s="1">
        <v>9.7156610000000008</v>
      </c>
      <c r="J161" s="1">
        <v>28.466035999999999</v>
      </c>
      <c r="K161" s="1" t="s">
        <v>23</v>
      </c>
      <c r="L161" s="1">
        <v>2000</v>
      </c>
      <c r="M161" s="1">
        <v>1000</v>
      </c>
      <c r="N161" s="1">
        <v>3000</v>
      </c>
      <c r="O161" s="1" t="s">
        <v>41</v>
      </c>
      <c r="P161" s="1">
        <v>39450</v>
      </c>
      <c r="Q161" s="1">
        <v>31560</v>
      </c>
      <c r="R161" s="1">
        <f t="shared" si="4"/>
        <v>-7890</v>
      </c>
      <c r="S161" s="1">
        <f>Table1__24[[#This Row],[total_women_beneficiaries]]-Table1__24[[#This Row],[total_men_beneficiaries]]</f>
        <v>-1000</v>
      </c>
      <c r="T161" s="1" t="str">
        <f t="shared" si="5"/>
        <v>OKAY</v>
      </c>
    </row>
    <row r="162" spans="1:20" x14ac:dyDescent="0.3">
      <c r="A162" s="1">
        <v>1161</v>
      </c>
      <c r="B162" s="1">
        <v>163</v>
      </c>
      <c r="C162" s="1" t="s">
        <v>17</v>
      </c>
      <c r="D162" s="1" t="s">
        <v>97</v>
      </c>
      <c r="E162" s="1" t="s">
        <v>29</v>
      </c>
      <c r="F162" s="1" t="s">
        <v>45</v>
      </c>
      <c r="G162" s="1" t="s">
        <v>142</v>
      </c>
      <c r="H162" s="1" t="s">
        <v>143</v>
      </c>
      <c r="I162" s="1">
        <v>7.7060000000000004</v>
      </c>
      <c r="J162" s="1">
        <v>27.975999999999999</v>
      </c>
      <c r="K162" s="1" t="s">
        <v>23</v>
      </c>
      <c r="L162" s="1">
        <v>12250</v>
      </c>
      <c r="M162" s="1">
        <v>12750</v>
      </c>
      <c r="N162" s="1">
        <v>25000</v>
      </c>
      <c r="O162" s="1" t="s">
        <v>24</v>
      </c>
      <c r="P162" s="1">
        <v>49406.400000000001</v>
      </c>
      <c r="Q162" s="1">
        <v>39525.120000000003</v>
      </c>
      <c r="R162" s="1">
        <f t="shared" si="4"/>
        <v>-9881.2799999999988</v>
      </c>
      <c r="S162" s="1">
        <f>Table1__24[[#This Row],[total_women_beneficiaries]]-Table1__24[[#This Row],[total_men_beneficiaries]]</f>
        <v>500</v>
      </c>
      <c r="T162" s="1" t="str">
        <f t="shared" si="5"/>
        <v>OKAY</v>
      </c>
    </row>
    <row r="163" spans="1:20" x14ac:dyDescent="0.3">
      <c r="A163" s="1">
        <v>1162</v>
      </c>
      <c r="B163" s="1">
        <v>136</v>
      </c>
      <c r="C163" s="1" t="s">
        <v>17</v>
      </c>
      <c r="D163" s="1" t="s">
        <v>39</v>
      </c>
      <c r="E163" s="1" t="s">
        <v>29</v>
      </c>
      <c r="F163" s="1" t="s">
        <v>45</v>
      </c>
      <c r="G163" s="1" t="s">
        <v>142</v>
      </c>
      <c r="H163" s="1" t="s">
        <v>143</v>
      </c>
      <c r="I163" s="1">
        <v>7.7047220000000003</v>
      </c>
      <c r="J163" s="1">
        <v>27.995833000000001</v>
      </c>
      <c r="K163" s="1" t="s">
        <v>23</v>
      </c>
      <c r="L163" s="1">
        <v>18000</v>
      </c>
      <c r="M163" s="1">
        <v>22000</v>
      </c>
      <c r="N163" s="1">
        <v>40000</v>
      </c>
      <c r="O163" s="1" t="s">
        <v>38</v>
      </c>
      <c r="P163" s="1">
        <v>49809</v>
      </c>
      <c r="Q163" s="1">
        <v>39847.199999999997</v>
      </c>
      <c r="R163" s="1">
        <f t="shared" si="4"/>
        <v>-9961.8000000000029</v>
      </c>
      <c r="S163" s="1">
        <f>Table1__24[[#This Row],[total_women_beneficiaries]]-Table1__24[[#This Row],[total_men_beneficiaries]]</f>
        <v>4000</v>
      </c>
      <c r="T163" s="1" t="str">
        <f t="shared" si="5"/>
        <v>OKAY</v>
      </c>
    </row>
    <row r="164" spans="1:20" x14ac:dyDescent="0.3">
      <c r="A164" s="1">
        <v>1163</v>
      </c>
      <c r="B164" s="1">
        <v>157</v>
      </c>
      <c r="C164" s="1" t="s">
        <v>17</v>
      </c>
      <c r="D164" s="1" t="s">
        <v>33</v>
      </c>
      <c r="E164" s="1" t="s">
        <v>29</v>
      </c>
      <c r="F164" s="1" t="s">
        <v>45</v>
      </c>
      <c r="G164" s="1" t="s">
        <v>142</v>
      </c>
      <c r="H164" s="1" t="s">
        <v>143</v>
      </c>
      <c r="I164" s="1">
        <v>7.704167</v>
      </c>
      <c r="J164" s="1">
        <v>28.000833</v>
      </c>
      <c r="K164" s="1" t="s">
        <v>23</v>
      </c>
      <c r="L164" s="1">
        <v>0</v>
      </c>
      <c r="M164" s="1">
        <v>1500</v>
      </c>
      <c r="N164" s="1">
        <v>1500</v>
      </c>
      <c r="O164" s="1" t="s">
        <v>26</v>
      </c>
      <c r="P164" s="1">
        <v>45907.43</v>
      </c>
      <c r="Q164" s="1">
        <v>45907.43</v>
      </c>
      <c r="R164" s="1">
        <f t="shared" si="4"/>
        <v>0</v>
      </c>
      <c r="S164" s="1">
        <f>Table1__24[[#This Row],[total_women_beneficiaries]]-Table1__24[[#This Row],[total_men_beneficiaries]]</f>
        <v>1500</v>
      </c>
      <c r="T164" s="1" t="str">
        <f t="shared" si="5"/>
        <v>OKAY</v>
      </c>
    </row>
    <row r="165" spans="1:20" x14ac:dyDescent="0.3">
      <c r="A165" s="1">
        <v>1164</v>
      </c>
      <c r="B165" s="1">
        <v>132</v>
      </c>
      <c r="C165" s="1" t="s">
        <v>17</v>
      </c>
      <c r="D165" s="1" t="s">
        <v>39</v>
      </c>
      <c r="E165" s="1" t="s">
        <v>29</v>
      </c>
      <c r="F165" s="1" t="s">
        <v>45</v>
      </c>
      <c r="G165" s="1" t="s">
        <v>142</v>
      </c>
      <c r="H165" s="1" t="s">
        <v>144</v>
      </c>
      <c r="I165" s="1">
        <v>8.7675000000000001</v>
      </c>
      <c r="J165" s="1">
        <v>27.404722</v>
      </c>
      <c r="K165" s="1" t="s">
        <v>23</v>
      </c>
      <c r="L165" s="1">
        <v>16433</v>
      </c>
      <c r="M165" s="1">
        <v>17104</v>
      </c>
      <c r="N165" s="1">
        <v>33537</v>
      </c>
      <c r="O165" s="1" t="s">
        <v>40</v>
      </c>
      <c r="P165" s="1">
        <v>48942</v>
      </c>
      <c r="Q165" s="1">
        <v>39153.599999999999</v>
      </c>
      <c r="R165" s="1">
        <f t="shared" si="4"/>
        <v>-9788.4000000000015</v>
      </c>
      <c r="S165" s="1">
        <f>Table1__24[[#This Row],[total_women_beneficiaries]]-Table1__24[[#This Row],[total_men_beneficiaries]]</f>
        <v>671</v>
      </c>
      <c r="T165" s="1" t="str">
        <f t="shared" si="5"/>
        <v>OKAY</v>
      </c>
    </row>
    <row r="166" spans="1:20" x14ac:dyDescent="0.3">
      <c r="A166" s="1">
        <v>1165</v>
      </c>
      <c r="B166" s="1">
        <v>128</v>
      </c>
      <c r="C166" s="1" t="s">
        <v>17</v>
      </c>
      <c r="D166" s="1" t="s">
        <v>97</v>
      </c>
      <c r="E166" s="1" t="s">
        <v>29</v>
      </c>
      <c r="F166" s="1" t="s">
        <v>45</v>
      </c>
      <c r="G166" s="1" t="s">
        <v>142</v>
      </c>
      <c r="H166" s="1" t="s">
        <v>144</v>
      </c>
      <c r="I166" s="1">
        <v>8.0436110000000003</v>
      </c>
      <c r="J166" s="1">
        <v>26.865555000000001</v>
      </c>
      <c r="K166" s="1" t="s">
        <v>23</v>
      </c>
      <c r="L166" s="1">
        <v>139</v>
      </c>
      <c r="M166" s="1">
        <v>72</v>
      </c>
      <c r="N166" s="1">
        <v>211</v>
      </c>
      <c r="O166" s="1" t="s">
        <v>32</v>
      </c>
      <c r="P166" s="1">
        <v>49980.38</v>
      </c>
      <c r="Q166" s="1">
        <v>39984.300000000003</v>
      </c>
      <c r="R166" s="1">
        <f t="shared" si="4"/>
        <v>-9996.0799999999945</v>
      </c>
      <c r="S166" s="1">
        <f>Table1__24[[#This Row],[total_women_beneficiaries]]-Table1__24[[#This Row],[total_men_beneficiaries]]</f>
        <v>-67</v>
      </c>
      <c r="T166" s="1" t="str">
        <f t="shared" si="5"/>
        <v>OKAY</v>
      </c>
    </row>
    <row r="167" spans="1:20" x14ac:dyDescent="0.3">
      <c r="A167" s="1">
        <v>1166</v>
      </c>
      <c r="B167" s="1">
        <v>115</v>
      </c>
      <c r="C167" s="1" t="s">
        <v>17</v>
      </c>
      <c r="D167" s="1" t="s">
        <v>39</v>
      </c>
      <c r="E167" s="1" t="s">
        <v>29</v>
      </c>
      <c r="F167" s="1" t="s">
        <v>45</v>
      </c>
      <c r="G167" s="1" t="s">
        <v>142</v>
      </c>
      <c r="H167" s="1" t="s">
        <v>144</v>
      </c>
      <c r="I167" s="1">
        <v>9.1605559999999997</v>
      </c>
      <c r="J167" s="1">
        <v>27.621666999999999</v>
      </c>
      <c r="K167" s="1" t="s">
        <v>23</v>
      </c>
      <c r="L167" s="1">
        <v>788</v>
      </c>
      <c r="M167" s="1">
        <v>5133</v>
      </c>
      <c r="N167" s="1">
        <v>5921</v>
      </c>
      <c r="O167" s="1" t="s">
        <v>40</v>
      </c>
      <c r="P167" s="1">
        <v>49772.29</v>
      </c>
      <c r="Q167" s="1">
        <v>39817.81</v>
      </c>
      <c r="R167" s="1">
        <f t="shared" si="4"/>
        <v>-9954.4800000000032</v>
      </c>
      <c r="S167" s="1">
        <f>Table1__24[[#This Row],[total_women_beneficiaries]]-Table1__24[[#This Row],[total_men_beneficiaries]]</f>
        <v>4345</v>
      </c>
      <c r="T167" s="1" t="str">
        <f t="shared" si="5"/>
        <v>OKAY</v>
      </c>
    </row>
    <row r="168" spans="1:20" x14ac:dyDescent="0.3">
      <c r="A168" s="1">
        <v>1167</v>
      </c>
      <c r="B168" s="1">
        <v>144</v>
      </c>
      <c r="C168" s="1" t="s">
        <v>17</v>
      </c>
      <c r="D168" s="1" t="s">
        <v>28</v>
      </c>
      <c r="E168" s="1" t="s">
        <v>29</v>
      </c>
      <c r="F168" s="1" t="s">
        <v>45</v>
      </c>
      <c r="G168" s="1" t="s">
        <v>142</v>
      </c>
      <c r="H168" s="1" t="s">
        <v>145</v>
      </c>
      <c r="I168" s="1">
        <v>6.9358329999999997</v>
      </c>
      <c r="J168" s="1">
        <v>29.223056</v>
      </c>
      <c r="K168" s="1" t="s">
        <v>23</v>
      </c>
      <c r="L168" s="1">
        <v>234</v>
      </c>
      <c r="M168" s="1">
        <v>98</v>
      </c>
      <c r="N168" s="1">
        <v>332</v>
      </c>
      <c r="O168" s="1" t="s">
        <v>32</v>
      </c>
      <c r="P168" s="1">
        <v>49957</v>
      </c>
      <c r="Q168" s="1">
        <v>39933.519999999997</v>
      </c>
      <c r="R168" s="1">
        <f t="shared" si="4"/>
        <v>-10023.480000000003</v>
      </c>
      <c r="S168" s="1">
        <f>Table1__24[[#This Row],[total_women_beneficiaries]]-Table1__24[[#This Row],[total_men_beneficiaries]]</f>
        <v>-136</v>
      </c>
      <c r="T168" s="1" t="str">
        <f t="shared" si="5"/>
        <v>OKAY</v>
      </c>
    </row>
    <row r="169" spans="1:20" x14ac:dyDescent="0.3">
      <c r="A169" s="1">
        <v>1168</v>
      </c>
      <c r="B169" s="1">
        <v>131</v>
      </c>
      <c r="C169" s="1" t="s">
        <v>17</v>
      </c>
      <c r="D169" s="1" t="s">
        <v>39</v>
      </c>
      <c r="E169" s="1" t="s">
        <v>29</v>
      </c>
      <c r="F169" s="1" t="s">
        <v>45</v>
      </c>
      <c r="G169" s="1" t="s">
        <v>142</v>
      </c>
      <c r="H169" s="1" t="s">
        <v>145</v>
      </c>
      <c r="I169" s="1">
        <v>6.8328329999999999</v>
      </c>
      <c r="J169" s="1">
        <v>29.676389</v>
      </c>
      <c r="K169" s="1" t="s">
        <v>23</v>
      </c>
      <c r="L169" s="1">
        <v>63213</v>
      </c>
      <c r="M169" s="1">
        <v>53612</v>
      </c>
      <c r="N169" s="1">
        <v>116825</v>
      </c>
      <c r="O169" s="1" t="s">
        <v>40</v>
      </c>
      <c r="P169" s="1">
        <v>49680.28</v>
      </c>
      <c r="Q169" s="1">
        <v>39744.22</v>
      </c>
      <c r="R169" s="1">
        <f t="shared" si="4"/>
        <v>-9936.0599999999977</v>
      </c>
      <c r="S169" s="1">
        <f>Table1__24[[#This Row],[total_women_beneficiaries]]-Table1__24[[#This Row],[total_men_beneficiaries]]</f>
        <v>-9601</v>
      </c>
      <c r="T169" s="1" t="str">
        <f t="shared" si="5"/>
        <v>OKAY</v>
      </c>
    </row>
    <row r="170" spans="1:20" x14ac:dyDescent="0.3">
      <c r="A170" s="1">
        <v>1169</v>
      </c>
      <c r="B170" s="1">
        <v>322</v>
      </c>
      <c r="C170" s="1" t="s">
        <v>25</v>
      </c>
      <c r="D170" s="1" t="s">
        <v>28</v>
      </c>
      <c r="E170" s="1" t="s">
        <v>29</v>
      </c>
      <c r="F170" s="1" t="s">
        <v>45</v>
      </c>
      <c r="G170" s="1" t="s">
        <v>142</v>
      </c>
      <c r="H170" s="1" t="s">
        <v>145</v>
      </c>
      <c r="I170" s="1">
        <v>7.1138890000000004</v>
      </c>
      <c r="J170" s="1">
        <v>29.5</v>
      </c>
      <c r="K170" s="1" t="s">
        <v>23</v>
      </c>
      <c r="L170" s="1">
        <v>1100</v>
      </c>
      <c r="M170" s="1">
        <v>1900</v>
      </c>
      <c r="N170" s="1">
        <v>3000</v>
      </c>
      <c r="O170" s="1" t="s">
        <v>26</v>
      </c>
      <c r="P170" s="1">
        <v>49936</v>
      </c>
      <c r="Q170" s="1">
        <v>39948.800000000003</v>
      </c>
      <c r="R170" s="1">
        <f t="shared" si="4"/>
        <v>-9987.1999999999971</v>
      </c>
      <c r="S170" s="1">
        <f>Table1__24[[#This Row],[total_women_beneficiaries]]-Table1__24[[#This Row],[total_men_beneficiaries]]</f>
        <v>800</v>
      </c>
      <c r="T170" s="1" t="str">
        <f t="shared" si="5"/>
        <v>OKAY</v>
      </c>
    </row>
    <row r="171" spans="1:20" x14ac:dyDescent="0.3">
      <c r="A171" s="1">
        <v>1170</v>
      </c>
      <c r="B171" s="1">
        <v>175</v>
      </c>
      <c r="C171" s="1" t="s">
        <v>17</v>
      </c>
      <c r="D171" s="1" t="s">
        <v>55</v>
      </c>
      <c r="E171" s="1" t="s">
        <v>29</v>
      </c>
      <c r="F171" s="1" t="s">
        <v>45</v>
      </c>
      <c r="G171" s="1" t="s">
        <v>142</v>
      </c>
      <c r="H171" s="1" t="s">
        <v>146</v>
      </c>
      <c r="I171" s="1">
        <v>4.874212</v>
      </c>
      <c r="J171" s="1">
        <v>31.593681</v>
      </c>
      <c r="K171" s="1" t="s">
        <v>23</v>
      </c>
      <c r="L171" s="1">
        <v>1200</v>
      </c>
      <c r="M171" s="1">
        <v>1300</v>
      </c>
      <c r="N171" s="1">
        <v>2500</v>
      </c>
      <c r="O171" s="1" t="s">
        <v>32</v>
      </c>
      <c r="P171" s="1">
        <v>49996</v>
      </c>
      <c r="Q171" s="1">
        <v>49996</v>
      </c>
      <c r="R171" s="1">
        <f t="shared" si="4"/>
        <v>0</v>
      </c>
      <c r="S171" s="1">
        <f>Table1__24[[#This Row],[total_women_beneficiaries]]-Table1__24[[#This Row],[total_men_beneficiaries]]</f>
        <v>100</v>
      </c>
      <c r="T171" s="1" t="str">
        <f t="shared" si="5"/>
        <v>OKAY</v>
      </c>
    </row>
    <row r="172" spans="1:20" x14ac:dyDescent="0.3">
      <c r="A172" s="1">
        <v>1171</v>
      </c>
      <c r="B172" s="1">
        <v>202</v>
      </c>
      <c r="C172" s="1" t="s">
        <v>25</v>
      </c>
      <c r="D172" s="1" t="s">
        <v>33</v>
      </c>
      <c r="E172" s="1" t="s">
        <v>29</v>
      </c>
      <c r="F172" s="1" t="s">
        <v>45</v>
      </c>
      <c r="G172" s="1" t="s">
        <v>142</v>
      </c>
      <c r="H172" s="1" t="s">
        <v>146</v>
      </c>
      <c r="I172" s="1">
        <v>5.655278</v>
      </c>
      <c r="J172" s="1">
        <v>33.121110999999999</v>
      </c>
      <c r="K172" s="1" t="s">
        <v>23</v>
      </c>
      <c r="L172" s="1">
        <v>4410</v>
      </c>
      <c r="M172" s="1">
        <v>4590</v>
      </c>
      <c r="N172" s="1">
        <v>9000</v>
      </c>
      <c r="O172" s="1" t="s">
        <v>32</v>
      </c>
      <c r="P172" s="1">
        <v>49478.2</v>
      </c>
      <c r="Q172" s="1">
        <v>49478.2</v>
      </c>
      <c r="R172" s="1">
        <f t="shared" si="4"/>
        <v>0</v>
      </c>
      <c r="S172" s="1">
        <f>Table1__24[[#This Row],[total_women_beneficiaries]]-Table1__24[[#This Row],[total_men_beneficiaries]]</f>
        <v>180</v>
      </c>
      <c r="T172" s="1" t="str">
        <f t="shared" si="5"/>
        <v>OKAY</v>
      </c>
    </row>
    <row r="173" spans="1:20" x14ac:dyDescent="0.3">
      <c r="A173" s="1">
        <v>1172</v>
      </c>
      <c r="B173" s="1">
        <v>187</v>
      </c>
      <c r="C173" s="1" t="s">
        <v>25</v>
      </c>
      <c r="D173" s="1" t="s">
        <v>39</v>
      </c>
      <c r="E173" s="1" t="s">
        <v>29</v>
      </c>
      <c r="F173" s="1" t="s">
        <v>45</v>
      </c>
      <c r="G173" s="1" t="s">
        <v>142</v>
      </c>
      <c r="H173" s="1" t="s">
        <v>146</v>
      </c>
      <c r="I173" s="1">
        <v>4.9036150000000003</v>
      </c>
      <c r="J173" s="1">
        <v>31.939167000000001</v>
      </c>
      <c r="K173" s="1" t="s">
        <v>23</v>
      </c>
      <c r="L173" s="1">
        <v>9000</v>
      </c>
      <c r="M173" s="1">
        <v>11000</v>
      </c>
      <c r="N173" s="1">
        <v>20000</v>
      </c>
      <c r="O173" s="1" t="s">
        <v>40</v>
      </c>
      <c r="P173" s="1">
        <v>49607.040000000001</v>
      </c>
      <c r="Q173" s="1">
        <v>49607.040000000001</v>
      </c>
      <c r="R173" s="1">
        <f t="shared" si="4"/>
        <v>0</v>
      </c>
      <c r="S173" s="1">
        <f>Table1__24[[#This Row],[total_women_beneficiaries]]-Table1__24[[#This Row],[total_men_beneficiaries]]</f>
        <v>2000</v>
      </c>
      <c r="T173" s="1" t="str">
        <f t="shared" si="5"/>
        <v>OKAY</v>
      </c>
    </row>
    <row r="174" spans="1:20" x14ac:dyDescent="0.3">
      <c r="A174" s="1">
        <v>1173</v>
      </c>
      <c r="B174" s="1">
        <v>163</v>
      </c>
      <c r="C174" s="1" t="s">
        <v>17</v>
      </c>
      <c r="D174" s="1" t="s">
        <v>28</v>
      </c>
      <c r="E174" s="1" t="s">
        <v>29</v>
      </c>
      <c r="F174" s="1" t="s">
        <v>45</v>
      </c>
      <c r="G174" s="1" t="s">
        <v>142</v>
      </c>
      <c r="H174" s="1" t="s">
        <v>147</v>
      </c>
      <c r="I174" s="1">
        <v>7.3919439999999996</v>
      </c>
      <c r="J174" s="1">
        <v>29.001944000000002</v>
      </c>
      <c r="K174" s="1" t="s">
        <v>23</v>
      </c>
      <c r="L174" s="1">
        <v>3065</v>
      </c>
      <c r="M174" s="1">
        <v>4204</v>
      </c>
      <c r="N174" s="1">
        <v>7269</v>
      </c>
      <c r="O174" s="1" t="s">
        <v>26</v>
      </c>
      <c r="P174" s="1">
        <v>27080</v>
      </c>
      <c r="Q174" s="1">
        <v>21664</v>
      </c>
      <c r="R174" s="1">
        <f t="shared" si="4"/>
        <v>-5416</v>
      </c>
      <c r="S174" s="1">
        <f>Table1__24[[#This Row],[total_women_beneficiaries]]-Table1__24[[#This Row],[total_men_beneficiaries]]</f>
        <v>1139</v>
      </c>
      <c r="T174" s="1" t="str">
        <f t="shared" si="5"/>
        <v>OKAY</v>
      </c>
    </row>
    <row r="175" spans="1:20" x14ac:dyDescent="0.3">
      <c r="A175" s="1">
        <v>1174</v>
      </c>
      <c r="B175" s="1">
        <v>109</v>
      </c>
      <c r="C175" s="1" t="s">
        <v>17</v>
      </c>
      <c r="D175" s="1" t="s">
        <v>28</v>
      </c>
      <c r="E175" s="1" t="s">
        <v>29</v>
      </c>
      <c r="F175" s="1" t="s">
        <v>45</v>
      </c>
      <c r="G175" s="1" t="s">
        <v>142</v>
      </c>
      <c r="H175" s="1" t="s">
        <v>148</v>
      </c>
      <c r="I175" s="1">
        <v>8.3047219999999999</v>
      </c>
      <c r="J175" s="1">
        <v>27.970555999999998</v>
      </c>
      <c r="K175" s="1" t="s">
        <v>23</v>
      </c>
      <c r="L175" s="1">
        <v>250232</v>
      </c>
      <c r="M175" s="1">
        <v>260444</v>
      </c>
      <c r="N175" s="1">
        <v>510676</v>
      </c>
      <c r="O175" s="1" t="s">
        <v>35</v>
      </c>
      <c r="P175" s="1">
        <v>48250</v>
      </c>
      <c r="Q175" s="1">
        <v>38600</v>
      </c>
      <c r="R175" s="1">
        <f t="shared" si="4"/>
        <v>-9650</v>
      </c>
      <c r="S175" s="1">
        <f>Table1__24[[#This Row],[total_women_beneficiaries]]-Table1__24[[#This Row],[total_men_beneficiaries]]</f>
        <v>10212</v>
      </c>
      <c r="T175" s="1" t="str">
        <f t="shared" si="5"/>
        <v>OKAY</v>
      </c>
    </row>
    <row r="176" spans="1:20" x14ac:dyDescent="0.3">
      <c r="A176" s="1">
        <v>1175</v>
      </c>
      <c r="B176" s="1">
        <v>136</v>
      </c>
      <c r="C176" s="1" t="s">
        <v>17</v>
      </c>
      <c r="D176" s="1" t="s">
        <v>28</v>
      </c>
      <c r="E176" s="1" t="s">
        <v>29</v>
      </c>
      <c r="F176" s="1" t="s">
        <v>45</v>
      </c>
      <c r="G176" s="1" t="s">
        <v>142</v>
      </c>
      <c r="H176" s="1" t="s">
        <v>148</v>
      </c>
      <c r="I176" s="1">
        <v>7.1691669999999998</v>
      </c>
      <c r="J176" s="1">
        <v>28.860278000000001</v>
      </c>
      <c r="K176" s="1" t="s">
        <v>23</v>
      </c>
      <c r="L176" s="1">
        <v>6914</v>
      </c>
      <c r="M176" s="1">
        <v>9120</v>
      </c>
      <c r="N176" s="1">
        <v>16034</v>
      </c>
      <c r="O176" s="1" t="s">
        <v>26</v>
      </c>
      <c r="P176" s="1">
        <v>49934.2</v>
      </c>
      <c r="Q176" s="1">
        <v>49934.2</v>
      </c>
      <c r="R176" s="1">
        <f t="shared" si="4"/>
        <v>0</v>
      </c>
      <c r="S176" s="1">
        <f>Table1__24[[#This Row],[total_women_beneficiaries]]-Table1__24[[#This Row],[total_men_beneficiaries]]</f>
        <v>2206</v>
      </c>
      <c r="T176" s="1" t="str">
        <f t="shared" si="5"/>
        <v>OKAY</v>
      </c>
    </row>
    <row r="177" spans="1:20" x14ac:dyDescent="0.3">
      <c r="A177" s="1">
        <v>1176</v>
      </c>
      <c r="B177" s="1">
        <v>280</v>
      </c>
      <c r="C177" s="1" t="s">
        <v>25</v>
      </c>
      <c r="D177" s="1" t="s">
        <v>28</v>
      </c>
      <c r="E177" s="1" t="s">
        <v>29</v>
      </c>
      <c r="F177" s="1" t="s">
        <v>45</v>
      </c>
      <c r="G177" s="1" t="s">
        <v>142</v>
      </c>
      <c r="H177" s="1" t="s">
        <v>149</v>
      </c>
      <c r="I177" s="1">
        <v>9.8833330000000004</v>
      </c>
      <c r="J177" s="1">
        <v>32.950000000000003</v>
      </c>
      <c r="K177" s="1" t="s">
        <v>23</v>
      </c>
      <c r="L177" s="1">
        <v>1000</v>
      </c>
      <c r="M177" s="1">
        <v>1500</v>
      </c>
      <c r="N177" s="1">
        <v>2500</v>
      </c>
      <c r="O177" s="1" t="s">
        <v>150</v>
      </c>
      <c r="P177" s="1">
        <v>49998.8</v>
      </c>
      <c r="Q177" s="1">
        <v>39999.040000000001</v>
      </c>
      <c r="R177" s="1">
        <f t="shared" si="4"/>
        <v>-9999.760000000002</v>
      </c>
      <c r="S177" s="1">
        <f>Table1__24[[#This Row],[total_women_beneficiaries]]-Table1__24[[#This Row],[total_men_beneficiaries]]</f>
        <v>500</v>
      </c>
      <c r="T177" s="1" t="str">
        <f t="shared" si="5"/>
        <v>OKAY</v>
      </c>
    </row>
    <row r="178" spans="1:20" x14ac:dyDescent="0.3">
      <c r="A178" s="1">
        <v>1177</v>
      </c>
      <c r="B178" s="1">
        <v>171</v>
      </c>
      <c r="C178" s="1" t="s">
        <v>17</v>
      </c>
      <c r="D178" s="1" t="s">
        <v>28</v>
      </c>
      <c r="E178" s="1" t="s">
        <v>29</v>
      </c>
      <c r="F178" s="1" t="s">
        <v>45</v>
      </c>
      <c r="G178" s="1" t="s">
        <v>142</v>
      </c>
      <c r="H178" s="1" t="s">
        <v>149</v>
      </c>
      <c r="I178" s="1">
        <v>9.5466669999999993</v>
      </c>
      <c r="J178" s="1">
        <v>31.528055999999999</v>
      </c>
      <c r="K178" s="1" t="s">
        <v>23</v>
      </c>
      <c r="L178" s="1">
        <v>9375</v>
      </c>
      <c r="M178" s="1">
        <v>10487</v>
      </c>
      <c r="N178" s="1">
        <v>19862</v>
      </c>
      <c r="O178" s="1" t="s">
        <v>38</v>
      </c>
      <c r="P178" s="1">
        <v>49374.2</v>
      </c>
      <c r="Q178" s="1">
        <v>49374.2</v>
      </c>
      <c r="R178" s="1">
        <f t="shared" si="4"/>
        <v>0</v>
      </c>
      <c r="S178" s="1">
        <f>Table1__24[[#This Row],[total_women_beneficiaries]]-Table1__24[[#This Row],[total_men_beneficiaries]]</f>
        <v>1112</v>
      </c>
      <c r="T178" s="1" t="str">
        <f t="shared" si="5"/>
        <v>OKAY</v>
      </c>
    </row>
    <row r="179" spans="1:20" x14ac:dyDescent="0.3">
      <c r="A179" s="1">
        <v>1178</v>
      </c>
      <c r="B179" s="1">
        <v>157</v>
      </c>
      <c r="C179" s="1" t="s">
        <v>17</v>
      </c>
      <c r="D179" s="1" t="s">
        <v>55</v>
      </c>
      <c r="E179" s="1" t="s">
        <v>29</v>
      </c>
      <c r="F179" s="1" t="s">
        <v>45</v>
      </c>
      <c r="G179" s="1" t="s">
        <v>142</v>
      </c>
      <c r="H179" s="1" t="s">
        <v>151</v>
      </c>
      <c r="I179" s="1">
        <v>4.4062250000000001</v>
      </c>
      <c r="J179" s="1">
        <v>32.583793</v>
      </c>
      <c r="K179" s="1" t="s">
        <v>23</v>
      </c>
      <c r="L179" s="1">
        <v>127049</v>
      </c>
      <c r="M179" s="1">
        <v>132235</v>
      </c>
      <c r="N179" s="1">
        <v>259284</v>
      </c>
      <c r="O179" s="1" t="s">
        <v>24</v>
      </c>
      <c r="P179" s="1">
        <v>49916.9</v>
      </c>
      <c r="Q179" s="1">
        <v>49916.9</v>
      </c>
      <c r="R179" s="1">
        <f t="shared" si="4"/>
        <v>0</v>
      </c>
      <c r="S179" s="1">
        <f>Table1__24[[#This Row],[total_women_beneficiaries]]-Table1__24[[#This Row],[total_men_beneficiaries]]</f>
        <v>5186</v>
      </c>
      <c r="T179" s="1" t="str">
        <f t="shared" si="5"/>
        <v>OKAY</v>
      </c>
    </row>
    <row r="180" spans="1:20" x14ac:dyDescent="0.3">
      <c r="A180" s="1">
        <v>1179</v>
      </c>
      <c r="B180" s="1">
        <v>117</v>
      </c>
      <c r="C180" s="1" t="s">
        <v>17</v>
      </c>
      <c r="D180" s="1" t="s">
        <v>39</v>
      </c>
      <c r="E180" s="1" t="s">
        <v>29</v>
      </c>
      <c r="F180" s="1" t="s">
        <v>45</v>
      </c>
      <c r="G180" s="1" t="s">
        <v>142</v>
      </c>
      <c r="H180" s="1" t="s">
        <v>151</v>
      </c>
      <c r="I180" s="1">
        <v>4.2561109999999998</v>
      </c>
      <c r="J180" s="1">
        <v>33.456111</v>
      </c>
      <c r="K180" s="1" t="s">
        <v>23</v>
      </c>
      <c r="L180" s="1">
        <v>40</v>
      </c>
      <c r="M180" s="1">
        <v>20</v>
      </c>
      <c r="N180" s="1">
        <v>60</v>
      </c>
      <c r="O180" s="1" t="s">
        <v>40</v>
      </c>
      <c r="P180" s="1">
        <v>49913.06</v>
      </c>
      <c r="Q180" s="1">
        <v>49913.06</v>
      </c>
      <c r="R180" s="1">
        <f t="shared" si="4"/>
        <v>0</v>
      </c>
      <c r="S180" s="1">
        <f>Table1__24[[#This Row],[total_women_beneficiaries]]-Table1__24[[#This Row],[total_men_beneficiaries]]</f>
        <v>-20</v>
      </c>
      <c r="T180" s="1" t="str">
        <f t="shared" si="5"/>
        <v>OKAY</v>
      </c>
    </row>
    <row r="181" spans="1:20" x14ac:dyDescent="0.3">
      <c r="A181" s="1">
        <v>1180</v>
      </c>
      <c r="B181" s="1">
        <v>147</v>
      </c>
      <c r="C181" s="1" t="s">
        <v>17</v>
      </c>
      <c r="D181" s="1" t="s">
        <v>28</v>
      </c>
      <c r="E181" s="1" t="s">
        <v>29</v>
      </c>
      <c r="F181" s="1" t="s">
        <v>45</v>
      </c>
      <c r="G181" s="1" t="s">
        <v>142</v>
      </c>
      <c r="H181" s="1" t="s">
        <v>152</v>
      </c>
      <c r="I181" s="1">
        <v>4.9061000000000003</v>
      </c>
      <c r="J181" s="1">
        <v>29.457599999999999</v>
      </c>
      <c r="K181" s="1" t="s">
        <v>23</v>
      </c>
      <c r="L181" s="1">
        <v>230</v>
      </c>
      <c r="M181" s="1">
        <v>200</v>
      </c>
      <c r="N181" s="1">
        <v>430</v>
      </c>
      <c r="O181" s="1" t="s">
        <v>32</v>
      </c>
      <c r="P181" s="1">
        <v>49796.25</v>
      </c>
      <c r="Q181" s="1">
        <v>49796.25</v>
      </c>
      <c r="R181" s="1">
        <f t="shared" si="4"/>
        <v>0</v>
      </c>
      <c r="S181" s="1">
        <f>Table1__24[[#This Row],[total_women_beneficiaries]]-Table1__24[[#This Row],[total_men_beneficiaries]]</f>
        <v>-30</v>
      </c>
      <c r="T181" s="1" t="str">
        <f t="shared" si="5"/>
        <v>OKAY</v>
      </c>
    </row>
    <row r="182" spans="1:20" x14ac:dyDescent="0.3">
      <c r="A182" s="1">
        <v>1181</v>
      </c>
      <c r="B182" s="1">
        <v>133</v>
      </c>
      <c r="C182" s="1" t="s">
        <v>17</v>
      </c>
      <c r="D182" s="1" t="s">
        <v>28</v>
      </c>
      <c r="E182" s="1" t="s">
        <v>29</v>
      </c>
      <c r="F182" s="1" t="s">
        <v>45</v>
      </c>
      <c r="G182" s="1" t="s">
        <v>142</v>
      </c>
      <c r="H182" s="1" t="s">
        <v>152</v>
      </c>
      <c r="I182" s="1">
        <v>4.5659999999999998</v>
      </c>
      <c r="J182" s="1">
        <v>28.395900000000001</v>
      </c>
      <c r="K182" s="1" t="s">
        <v>23</v>
      </c>
      <c r="L182" s="1">
        <v>278</v>
      </c>
      <c r="M182" s="1">
        <v>245</v>
      </c>
      <c r="N182" s="1">
        <v>523</v>
      </c>
      <c r="O182" s="1" t="s">
        <v>32</v>
      </c>
      <c r="P182" s="1">
        <v>49796</v>
      </c>
      <c r="Q182" s="1">
        <v>49796</v>
      </c>
      <c r="R182" s="1">
        <f t="shared" si="4"/>
        <v>0</v>
      </c>
      <c r="S182" s="1">
        <f>Table1__24[[#This Row],[total_women_beneficiaries]]-Table1__24[[#This Row],[total_men_beneficiaries]]</f>
        <v>-33</v>
      </c>
      <c r="T182" s="1" t="str">
        <f t="shared" si="5"/>
        <v>OKAY</v>
      </c>
    </row>
    <row r="183" spans="1:20" x14ac:dyDescent="0.3">
      <c r="A183" s="1">
        <v>1182</v>
      </c>
      <c r="B183" s="1">
        <v>88</v>
      </c>
      <c r="C183" s="1" t="s">
        <v>48</v>
      </c>
      <c r="D183" s="1" t="s">
        <v>28</v>
      </c>
      <c r="E183" s="1" t="s">
        <v>29</v>
      </c>
      <c r="F183" s="1" t="s">
        <v>45</v>
      </c>
      <c r="G183" s="1" t="s">
        <v>142</v>
      </c>
      <c r="H183" s="1" t="s">
        <v>153</v>
      </c>
      <c r="I183" s="1">
        <v>6.6589739999999997</v>
      </c>
      <c r="J183" s="1">
        <v>31.493462000000001</v>
      </c>
      <c r="K183" s="1" t="s">
        <v>23</v>
      </c>
      <c r="L183" s="1">
        <v>186</v>
      </c>
      <c r="M183" s="1">
        <v>114</v>
      </c>
      <c r="N183" s="1">
        <v>300</v>
      </c>
      <c r="O183" s="1" t="s">
        <v>32</v>
      </c>
      <c r="P183" s="1">
        <v>48432.5</v>
      </c>
      <c r="Q183" s="1">
        <v>48432.5</v>
      </c>
      <c r="R183" s="1">
        <f t="shared" si="4"/>
        <v>0</v>
      </c>
      <c r="S183" s="1">
        <f>Table1__24[[#This Row],[total_women_beneficiaries]]-Table1__24[[#This Row],[total_men_beneficiaries]]</f>
        <v>-72</v>
      </c>
      <c r="T183" s="1" t="str">
        <f t="shared" si="5"/>
        <v>OKAY</v>
      </c>
    </row>
    <row r="184" spans="1:20" x14ac:dyDescent="0.3">
      <c r="A184" s="1">
        <v>1183</v>
      </c>
      <c r="B184" s="1">
        <v>124</v>
      </c>
      <c r="C184" s="1" t="s">
        <v>17</v>
      </c>
      <c r="D184" s="1" t="s">
        <v>39</v>
      </c>
      <c r="E184" s="1" t="s">
        <v>29</v>
      </c>
      <c r="F184" s="1" t="s">
        <v>45</v>
      </c>
      <c r="G184" s="1" t="s">
        <v>142</v>
      </c>
      <c r="H184" s="1" t="s">
        <v>153</v>
      </c>
      <c r="I184" s="1">
        <v>6.8758059999999999</v>
      </c>
      <c r="J184" s="1">
        <v>33.087164000000001</v>
      </c>
      <c r="K184" s="1" t="s">
        <v>23</v>
      </c>
      <c r="L184" s="1">
        <v>36373</v>
      </c>
      <c r="M184" s="1">
        <v>43774</v>
      </c>
      <c r="N184" s="1">
        <v>80147</v>
      </c>
      <c r="O184" s="1" t="s">
        <v>40</v>
      </c>
      <c r="P184" s="1">
        <v>44435.03</v>
      </c>
      <c r="Q184" s="1">
        <v>44435.03</v>
      </c>
      <c r="R184" s="1">
        <f t="shared" si="4"/>
        <v>0</v>
      </c>
      <c r="S184" s="1">
        <f>Table1__24[[#This Row],[total_women_beneficiaries]]-Table1__24[[#This Row],[total_men_beneficiaries]]</f>
        <v>7401</v>
      </c>
      <c r="T184" s="1" t="str">
        <f t="shared" si="5"/>
        <v>OKAY</v>
      </c>
    </row>
    <row r="185" spans="1:20" x14ac:dyDescent="0.3">
      <c r="A185" s="1">
        <v>1184</v>
      </c>
      <c r="B185" s="1">
        <v>224</v>
      </c>
      <c r="C185" s="1" t="s">
        <v>25</v>
      </c>
      <c r="D185" s="1" t="s">
        <v>39</v>
      </c>
      <c r="E185" s="1" t="s">
        <v>29</v>
      </c>
      <c r="F185" s="1" t="s">
        <v>45</v>
      </c>
      <c r="G185" s="1" t="s">
        <v>142</v>
      </c>
      <c r="H185" s="1" t="s">
        <v>154</v>
      </c>
      <c r="I185" s="1">
        <v>9.259722</v>
      </c>
      <c r="J185" s="1">
        <v>29.699166999999999</v>
      </c>
      <c r="K185" s="1" t="s">
        <v>23</v>
      </c>
      <c r="L185" s="1">
        <v>60</v>
      </c>
      <c r="M185" s="1">
        <v>4</v>
      </c>
      <c r="N185" s="1">
        <v>64</v>
      </c>
      <c r="O185" s="1" t="s">
        <v>40</v>
      </c>
      <c r="P185" s="1">
        <v>49935</v>
      </c>
      <c r="Q185" s="1">
        <v>39948</v>
      </c>
      <c r="R185" s="1">
        <f t="shared" si="4"/>
        <v>-9987</v>
      </c>
      <c r="S185" s="1">
        <f>Table1__24[[#This Row],[total_women_beneficiaries]]-Table1__24[[#This Row],[total_men_beneficiaries]]</f>
        <v>-56</v>
      </c>
      <c r="T185" s="1" t="str">
        <f t="shared" si="5"/>
        <v>OKAY</v>
      </c>
    </row>
    <row r="186" spans="1:20" x14ac:dyDescent="0.3">
      <c r="A186" s="1">
        <v>1185</v>
      </c>
      <c r="B186" s="1">
        <v>180</v>
      </c>
      <c r="C186" s="1" t="s">
        <v>17</v>
      </c>
      <c r="D186" s="1" t="s">
        <v>28</v>
      </c>
      <c r="E186" s="1" t="s">
        <v>29</v>
      </c>
      <c r="F186" s="1" t="s">
        <v>45</v>
      </c>
      <c r="G186" s="1" t="s">
        <v>155</v>
      </c>
      <c r="H186" s="1" t="s">
        <v>156</v>
      </c>
      <c r="I186" s="1">
        <v>-4.3224470000000004</v>
      </c>
      <c r="J186" s="1">
        <v>15.307045</v>
      </c>
      <c r="K186" s="1" t="s">
        <v>37</v>
      </c>
      <c r="L186" s="1">
        <v>700</v>
      </c>
      <c r="M186" s="1">
        <v>900</v>
      </c>
      <c r="N186" s="1">
        <v>1600</v>
      </c>
      <c r="O186" s="1" t="s">
        <v>24</v>
      </c>
      <c r="P186" s="1">
        <v>50000</v>
      </c>
      <c r="Q186" s="1">
        <v>50000</v>
      </c>
      <c r="R186" s="1">
        <f t="shared" si="4"/>
        <v>0</v>
      </c>
      <c r="S186" s="1">
        <f>Table1__24[[#This Row],[total_women_beneficiaries]]-Table1__24[[#This Row],[total_men_beneficiaries]]</f>
        <v>200</v>
      </c>
      <c r="T186" s="1" t="str">
        <f t="shared" si="5"/>
        <v>OKAY</v>
      </c>
    </row>
    <row r="187" spans="1:20" x14ac:dyDescent="0.3">
      <c r="A187" s="1">
        <v>1186</v>
      </c>
      <c r="B187" s="1">
        <v>68</v>
      </c>
      <c r="C187" s="1" t="s">
        <v>48</v>
      </c>
      <c r="D187" s="1" t="s">
        <v>28</v>
      </c>
      <c r="E187" s="1" t="s">
        <v>29</v>
      </c>
      <c r="F187" s="1" t="s">
        <v>27</v>
      </c>
      <c r="G187" s="1" t="s">
        <v>155</v>
      </c>
      <c r="H187" s="1" t="s">
        <v>157</v>
      </c>
      <c r="I187" s="1">
        <v>3.6166700000000001</v>
      </c>
      <c r="J187" s="1">
        <v>28.566669999999998</v>
      </c>
      <c r="K187" s="1" t="s">
        <v>37</v>
      </c>
      <c r="L187" s="1">
        <v>350</v>
      </c>
      <c r="M187" s="1">
        <v>450</v>
      </c>
      <c r="N187" s="1">
        <v>800</v>
      </c>
      <c r="O187" s="1" t="s">
        <v>24</v>
      </c>
      <c r="P187" s="1">
        <v>16587</v>
      </c>
      <c r="Q187" s="1">
        <v>16587</v>
      </c>
      <c r="R187" s="1">
        <f t="shared" si="4"/>
        <v>0</v>
      </c>
      <c r="S187" s="1">
        <f>Table1__24[[#This Row],[total_women_beneficiaries]]-Table1__24[[#This Row],[total_men_beneficiaries]]</f>
        <v>100</v>
      </c>
      <c r="T187" s="1" t="str">
        <f t="shared" si="5"/>
        <v>OKAY</v>
      </c>
    </row>
    <row r="188" spans="1:20" x14ac:dyDescent="0.3">
      <c r="A188" s="1">
        <v>1187</v>
      </c>
      <c r="B188" s="1">
        <v>224</v>
      </c>
      <c r="C188" s="1" t="s">
        <v>25</v>
      </c>
      <c r="D188" s="1" t="s">
        <v>39</v>
      </c>
      <c r="E188" s="1" t="s">
        <v>29</v>
      </c>
      <c r="F188" s="1" t="s">
        <v>45</v>
      </c>
      <c r="G188" s="1" t="s">
        <v>155</v>
      </c>
      <c r="H188" s="1" t="s">
        <v>157</v>
      </c>
      <c r="I188" s="1">
        <v>3.6166700000000001</v>
      </c>
      <c r="J188" s="1">
        <v>28.566669999999998</v>
      </c>
      <c r="K188" s="1" t="s">
        <v>23</v>
      </c>
      <c r="L188" s="1">
        <v>60</v>
      </c>
      <c r="M188" s="1">
        <v>25</v>
      </c>
      <c r="N188" s="1">
        <v>85</v>
      </c>
      <c r="O188" s="1" t="s">
        <v>40</v>
      </c>
      <c r="P188" s="1">
        <v>30000</v>
      </c>
      <c r="Q188" s="1">
        <v>30000</v>
      </c>
      <c r="R188" s="1">
        <f t="shared" si="4"/>
        <v>0</v>
      </c>
      <c r="S188" s="1">
        <f>Table1__24[[#This Row],[total_women_beneficiaries]]-Table1__24[[#This Row],[total_men_beneficiaries]]</f>
        <v>-35</v>
      </c>
      <c r="T188" s="1" t="str">
        <f t="shared" si="5"/>
        <v>OKAY</v>
      </c>
    </row>
    <row r="189" spans="1:20" x14ac:dyDescent="0.3">
      <c r="A189" s="1">
        <v>1188</v>
      </c>
      <c r="B189" s="1">
        <v>86</v>
      </c>
      <c r="C189" s="1" t="s">
        <v>48</v>
      </c>
      <c r="D189" s="1" t="s">
        <v>39</v>
      </c>
      <c r="E189" s="1" t="s">
        <v>34</v>
      </c>
      <c r="F189" s="1" t="s">
        <v>45</v>
      </c>
      <c r="G189" s="1" t="s">
        <v>155</v>
      </c>
      <c r="H189" s="1" t="s">
        <v>157</v>
      </c>
      <c r="I189" s="1">
        <v>3.6166700000000001</v>
      </c>
      <c r="J189" s="1">
        <v>28.566669999999998</v>
      </c>
      <c r="K189" s="1" t="s">
        <v>37</v>
      </c>
      <c r="L189" s="1">
        <v>90</v>
      </c>
      <c r="M189" s="1">
        <v>60</v>
      </c>
      <c r="N189" s="1">
        <v>150</v>
      </c>
      <c r="O189" s="1" t="s">
        <v>31</v>
      </c>
      <c r="P189" s="1">
        <v>11606</v>
      </c>
      <c r="Q189" s="1">
        <v>11606</v>
      </c>
      <c r="R189" s="1">
        <f t="shared" si="4"/>
        <v>0</v>
      </c>
      <c r="S189" s="1">
        <f>Table1__24[[#This Row],[total_women_beneficiaries]]-Table1__24[[#This Row],[total_men_beneficiaries]]</f>
        <v>-30</v>
      </c>
      <c r="T189" s="1" t="str">
        <f t="shared" si="5"/>
        <v>OKAY</v>
      </c>
    </row>
    <row r="190" spans="1:20" x14ac:dyDescent="0.3">
      <c r="A190" s="1">
        <v>1189</v>
      </c>
      <c r="B190" s="1">
        <v>220</v>
      </c>
      <c r="C190" s="1" t="s">
        <v>25</v>
      </c>
      <c r="D190" s="1" t="s">
        <v>28</v>
      </c>
      <c r="E190" s="1" t="s">
        <v>29</v>
      </c>
      <c r="F190" s="1" t="s">
        <v>27</v>
      </c>
      <c r="G190" s="1" t="s">
        <v>155</v>
      </c>
      <c r="H190" s="1" t="s">
        <v>158</v>
      </c>
      <c r="I190" s="1">
        <v>1.56667</v>
      </c>
      <c r="J190" s="1">
        <v>30.25</v>
      </c>
      <c r="K190" s="1" t="s">
        <v>37</v>
      </c>
      <c r="L190" s="1">
        <v>400</v>
      </c>
      <c r="M190" s="1">
        <v>500</v>
      </c>
      <c r="N190" s="1">
        <v>900</v>
      </c>
      <c r="O190" s="1" t="s">
        <v>24</v>
      </c>
      <c r="P190" s="1">
        <v>49424</v>
      </c>
      <c r="Q190" s="1">
        <v>49424</v>
      </c>
      <c r="R190" s="1">
        <f t="shared" si="4"/>
        <v>0</v>
      </c>
      <c r="S190" s="1">
        <f>Table1__24[[#This Row],[total_women_beneficiaries]]-Table1__24[[#This Row],[total_men_beneficiaries]]</f>
        <v>100</v>
      </c>
      <c r="T190" s="1" t="str">
        <f t="shared" si="5"/>
        <v>OKAY</v>
      </c>
    </row>
    <row r="191" spans="1:20" x14ac:dyDescent="0.3">
      <c r="A191" s="1">
        <v>1190</v>
      </c>
      <c r="B191" s="1">
        <v>144</v>
      </c>
      <c r="C191" s="1" t="s">
        <v>17</v>
      </c>
      <c r="D191" s="1" t="s">
        <v>28</v>
      </c>
      <c r="E191" s="1" t="s">
        <v>29</v>
      </c>
      <c r="F191" s="1" t="s">
        <v>45</v>
      </c>
      <c r="G191" s="1" t="s">
        <v>155</v>
      </c>
      <c r="H191" s="1" t="s">
        <v>156</v>
      </c>
      <c r="I191" s="1">
        <v>-4.3224470000000004</v>
      </c>
      <c r="J191" s="1">
        <v>15.307045</v>
      </c>
      <c r="K191" s="1" t="s">
        <v>37</v>
      </c>
      <c r="L191" s="1">
        <v>25</v>
      </c>
      <c r="M191" s="1">
        <v>55</v>
      </c>
      <c r="N191" s="1">
        <v>80</v>
      </c>
      <c r="O191" s="1" t="s">
        <v>32</v>
      </c>
      <c r="P191" s="1">
        <v>49500</v>
      </c>
      <c r="Q191" s="1">
        <v>49500</v>
      </c>
      <c r="R191" s="1">
        <f t="shared" si="4"/>
        <v>0</v>
      </c>
      <c r="S191" s="1">
        <f>Table1__24[[#This Row],[total_women_beneficiaries]]-Table1__24[[#This Row],[total_men_beneficiaries]]</f>
        <v>30</v>
      </c>
      <c r="T191" s="1" t="str">
        <f t="shared" si="5"/>
        <v>OKAY</v>
      </c>
    </row>
    <row r="192" spans="1:20" x14ac:dyDescent="0.3">
      <c r="A192" s="1">
        <v>1191</v>
      </c>
      <c r="B192" s="1">
        <v>170</v>
      </c>
      <c r="C192" s="1" t="s">
        <v>17</v>
      </c>
      <c r="D192" s="1" t="s">
        <v>28</v>
      </c>
      <c r="E192" s="1" t="s">
        <v>29</v>
      </c>
      <c r="F192" s="1" t="s">
        <v>45</v>
      </c>
      <c r="G192" s="1" t="s">
        <v>155</v>
      </c>
      <c r="H192" s="1" t="s">
        <v>159</v>
      </c>
      <c r="I192" s="1">
        <v>-2.4680599999999999</v>
      </c>
      <c r="J192" s="1">
        <v>28.82028</v>
      </c>
      <c r="K192" s="1" t="s">
        <v>37</v>
      </c>
      <c r="L192" s="1">
        <v>50</v>
      </c>
      <c r="M192" s="1">
        <v>70</v>
      </c>
      <c r="N192" s="1">
        <v>120</v>
      </c>
      <c r="O192" s="1" t="s">
        <v>32</v>
      </c>
      <c r="P192" s="1">
        <v>6007</v>
      </c>
      <c r="Q192" s="1">
        <v>6007</v>
      </c>
      <c r="R192" s="1">
        <f t="shared" si="4"/>
        <v>0</v>
      </c>
      <c r="S192" s="1">
        <f>Table1__24[[#This Row],[total_women_beneficiaries]]-Table1__24[[#This Row],[total_men_beneficiaries]]</f>
        <v>20</v>
      </c>
      <c r="T192" s="1" t="str">
        <f t="shared" si="5"/>
        <v>OKAY</v>
      </c>
    </row>
    <row r="193" spans="1:20" x14ac:dyDescent="0.3">
      <c r="A193" s="1">
        <v>1192</v>
      </c>
      <c r="B193" s="1">
        <v>116</v>
      </c>
      <c r="C193" s="1" t="s">
        <v>17</v>
      </c>
      <c r="D193" s="1" t="s">
        <v>28</v>
      </c>
      <c r="E193" s="1" t="s">
        <v>29</v>
      </c>
      <c r="F193" s="1" t="s">
        <v>45</v>
      </c>
      <c r="G193" s="1" t="s">
        <v>155</v>
      </c>
      <c r="H193" s="1" t="s">
        <v>159</v>
      </c>
      <c r="I193" s="1">
        <v>-2.4680599999999999</v>
      </c>
      <c r="J193" s="1">
        <v>28.82028</v>
      </c>
      <c r="K193" s="1" t="s">
        <v>37</v>
      </c>
      <c r="L193" s="1">
        <v>35</v>
      </c>
      <c r="M193" s="1">
        <v>25</v>
      </c>
      <c r="N193" s="1">
        <v>60</v>
      </c>
      <c r="O193" s="1" t="s">
        <v>24</v>
      </c>
      <c r="P193" s="1">
        <v>45000</v>
      </c>
      <c r="Q193" s="1">
        <v>45000</v>
      </c>
      <c r="R193" s="1">
        <f t="shared" si="4"/>
        <v>0</v>
      </c>
      <c r="S193" s="1">
        <f>Table1__24[[#This Row],[total_women_beneficiaries]]-Table1__24[[#This Row],[total_men_beneficiaries]]</f>
        <v>-10</v>
      </c>
      <c r="T193" s="1" t="str">
        <f t="shared" si="5"/>
        <v>OKAY</v>
      </c>
    </row>
    <row r="194" spans="1:20" x14ac:dyDescent="0.3">
      <c r="A194" s="1">
        <v>1193</v>
      </c>
      <c r="B194" s="1">
        <v>207</v>
      </c>
      <c r="C194" s="1" t="s">
        <v>25</v>
      </c>
      <c r="D194" s="1" t="s">
        <v>28</v>
      </c>
      <c r="E194" s="1" t="s">
        <v>29</v>
      </c>
      <c r="F194" s="1" t="s">
        <v>45</v>
      </c>
      <c r="G194" s="1" t="s">
        <v>155</v>
      </c>
      <c r="H194" s="1" t="s">
        <v>159</v>
      </c>
      <c r="I194" s="1">
        <v>-2.4680599999999999</v>
      </c>
      <c r="J194" s="1">
        <v>28.82028</v>
      </c>
      <c r="K194" s="1" t="s">
        <v>23</v>
      </c>
      <c r="L194" s="1">
        <v>450</v>
      </c>
      <c r="M194" s="1">
        <v>550</v>
      </c>
      <c r="N194" s="1">
        <v>1000</v>
      </c>
      <c r="O194" s="1" t="s">
        <v>38</v>
      </c>
      <c r="P194" s="1">
        <v>11908</v>
      </c>
      <c r="Q194" s="1">
        <v>11908</v>
      </c>
      <c r="R194" s="1">
        <f t="shared" ref="R194:R257" si="6">Q194-P194</f>
        <v>0</v>
      </c>
      <c r="S194" s="1">
        <f>Table1__24[[#This Row],[total_women_beneficiaries]]-Table1__24[[#This Row],[total_men_beneficiaries]]</f>
        <v>100</v>
      </c>
      <c r="T194" s="1" t="str">
        <f t="shared" ref="T194:T257" si="7">IF(Q194&gt;P194, "REVIEW REQUIRED", "OKAY")</f>
        <v>OKAY</v>
      </c>
    </row>
    <row r="195" spans="1:20" x14ac:dyDescent="0.3">
      <c r="A195" s="1">
        <v>1194</v>
      </c>
      <c r="B195" s="1">
        <v>180</v>
      </c>
      <c r="C195" s="1" t="s">
        <v>17</v>
      </c>
      <c r="D195" s="1" t="s">
        <v>39</v>
      </c>
      <c r="E195" s="1" t="s">
        <v>29</v>
      </c>
      <c r="F195" s="1" t="s">
        <v>45</v>
      </c>
      <c r="G195" s="1" t="s">
        <v>155</v>
      </c>
      <c r="H195" s="1" t="s">
        <v>160</v>
      </c>
      <c r="I195" s="1">
        <v>-4.3021690000000001</v>
      </c>
      <c r="J195" s="1">
        <v>28.961746000000002</v>
      </c>
      <c r="K195" s="1" t="s">
        <v>37</v>
      </c>
      <c r="L195" s="1">
        <v>90</v>
      </c>
      <c r="M195" s="1">
        <v>30</v>
      </c>
      <c r="N195" s="1">
        <v>120</v>
      </c>
      <c r="O195" s="1" t="s">
        <v>40</v>
      </c>
      <c r="P195" s="1">
        <v>10132</v>
      </c>
      <c r="Q195" s="1">
        <v>10132</v>
      </c>
      <c r="R195" s="1">
        <f t="shared" si="6"/>
        <v>0</v>
      </c>
      <c r="S195" s="1">
        <f>Table1__24[[#This Row],[total_women_beneficiaries]]-Table1__24[[#This Row],[total_men_beneficiaries]]</f>
        <v>-60</v>
      </c>
      <c r="T195" s="1" t="str">
        <f t="shared" si="7"/>
        <v>OKAY</v>
      </c>
    </row>
    <row r="196" spans="1:20" x14ac:dyDescent="0.3">
      <c r="A196" s="1">
        <v>1195</v>
      </c>
      <c r="B196" s="1">
        <v>209</v>
      </c>
      <c r="C196" s="1" t="s">
        <v>25</v>
      </c>
      <c r="D196" s="1" t="s">
        <v>39</v>
      </c>
      <c r="E196" s="1" t="s">
        <v>29</v>
      </c>
      <c r="F196" s="1" t="s">
        <v>45</v>
      </c>
      <c r="G196" s="1" t="s">
        <v>155</v>
      </c>
      <c r="H196" s="1" t="s">
        <v>161</v>
      </c>
      <c r="I196" s="1">
        <v>-2.3088799999999998</v>
      </c>
      <c r="J196" s="1">
        <v>28.808610999999999</v>
      </c>
      <c r="K196" s="1" t="s">
        <v>37</v>
      </c>
      <c r="L196" s="1">
        <v>80</v>
      </c>
      <c r="M196" s="1">
        <v>70</v>
      </c>
      <c r="N196" s="1">
        <v>150</v>
      </c>
      <c r="O196" s="1" t="s">
        <v>40</v>
      </c>
      <c r="P196" s="1">
        <v>34434</v>
      </c>
      <c r="Q196" s="1">
        <v>34434</v>
      </c>
      <c r="R196" s="1">
        <f t="shared" si="6"/>
        <v>0</v>
      </c>
      <c r="S196" s="1">
        <f>Table1__24[[#This Row],[total_women_beneficiaries]]-Table1__24[[#This Row],[total_men_beneficiaries]]</f>
        <v>-10</v>
      </c>
      <c r="T196" s="1" t="str">
        <f t="shared" si="7"/>
        <v>OKAY</v>
      </c>
    </row>
    <row r="197" spans="1:20" x14ac:dyDescent="0.3">
      <c r="A197" s="1">
        <v>1196</v>
      </c>
      <c r="B197" s="1">
        <v>222</v>
      </c>
      <c r="C197" s="1" t="s">
        <v>25</v>
      </c>
      <c r="D197" s="1" t="s">
        <v>39</v>
      </c>
      <c r="E197" s="1" t="s">
        <v>29</v>
      </c>
      <c r="F197" s="1" t="s">
        <v>45</v>
      </c>
      <c r="G197" s="1" t="s">
        <v>155</v>
      </c>
      <c r="H197" s="1" t="s">
        <v>162</v>
      </c>
      <c r="I197" s="1">
        <v>-2.7</v>
      </c>
      <c r="J197" s="1">
        <v>27.333333</v>
      </c>
      <c r="K197" s="1" t="s">
        <v>23</v>
      </c>
      <c r="L197" s="1">
        <v>50</v>
      </c>
      <c r="M197" s="1">
        <v>25</v>
      </c>
      <c r="N197" s="1">
        <v>75</v>
      </c>
      <c r="O197" s="1" t="s">
        <v>40</v>
      </c>
      <c r="P197" s="1">
        <v>46212</v>
      </c>
      <c r="Q197" s="1">
        <v>46212</v>
      </c>
      <c r="R197" s="1">
        <f t="shared" si="6"/>
        <v>0</v>
      </c>
      <c r="S197" s="1">
        <f>Table1__24[[#This Row],[total_women_beneficiaries]]-Table1__24[[#This Row],[total_men_beneficiaries]]</f>
        <v>-25</v>
      </c>
      <c r="T197" s="1" t="str">
        <f t="shared" si="7"/>
        <v>OKAY</v>
      </c>
    </row>
    <row r="198" spans="1:20" x14ac:dyDescent="0.3">
      <c r="A198" s="1">
        <v>1197</v>
      </c>
      <c r="B198" s="1">
        <v>226</v>
      </c>
      <c r="C198" s="1" t="s">
        <v>25</v>
      </c>
      <c r="D198" s="1" t="s">
        <v>28</v>
      </c>
      <c r="E198" s="1" t="s">
        <v>29</v>
      </c>
      <c r="F198" s="1" t="s">
        <v>45</v>
      </c>
      <c r="G198" s="1" t="s">
        <v>155</v>
      </c>
      <c r="H198" s="1" t="s">
        <v>157</v>
      </c>
      <c r="I198" s="1">
        <v>3.6166700000000001</v>
      </c>
      <c r="J198" s="1">
        <v>28.566669999999998</v>
      </c>
      <c r="K198" s="1" t="s">
        <v>23</v>
      </c>
      <c r="L198" s="1">
        <v>130</v>
      </c>
      <c r="M198" s="1">
        <v>120</v>
      </c>
      <c r="N198" s="1">
        <v>250</v>
      </c>
      <c r="O198" s="1" t="s">
        <v>24</v>
      </c>
      <c r="P198" s="1">
        <v>18410</v>
      </c>
      <c r="Q198" s="1">
        <v>18410</v>
      </c>
      <c r="R198" s="1">
        <f t="shared" si="6"/>
        <v>0</v>
      </c>
      <c r="S198" s="1">
        <f>Table1__24[[#This Row],[total_women_beneficiaries]]-Table1__24[[#This Row],[total_men_beneficiaries]]</f>
        <v>-10</v>
      </c>
      <c r="T198" s="1" t="str">
        <f t="shared" si="7"/>
        <v>OKAY</v>
      </c>
    </row>
    <row r="199" spans="1:20" x14ac:dyDescent="0.3">
      <c r="A199" s="1">
        <v>1198</v>
      </c>
      <c r="B199" s="1">
        <v>191</v>
      </c>
      <c r="C199" s="1" t="s">
        <v>25</v>
      </c>
      <c r="D199" s="1" t="s">
        <v>55</v>
      </c>
      <c r="E199" s="1" t="s">
        <v>29</v>
      </c>
      <c r="F199" s="1" t="s">
        <v>27</v>
      </c>
      <c r="G199" s="1" t="s">
        <v>155</v>
      </c>
      <c r="H199" s="1" t="s">
        <v>157</v>
      </c>
      <c r="I199" s="1">
        <v>3.6166700000000001</v>
      </c>
      <c r="J199" s="1">
        <v>28.566669999999998</v>
      </c>
      <c r="K199" s="1" t="s">
        <v>23</v>
      </c>
      <c r="L199" s="1">
        <v>180</v>
      </c>
      <c r="M199" s="1">
        <v>120</v>
      </c>
      <c r="N199" s="1">
        <v>300</v>
      </c>
      <c r="O199" s="1" t="s">
        <v>35</v>
      </c>
      <c r="P199" s="1">
        <v>49836</v>
      </c>
      <c r="Q199" s="1">
        <v>49836</v>
      </c>
      <c r="R199" s="1">
        <f t="shared" si="6"/>
        <v>0</v>
      </c>
      <c r="S199" s="1">
        <f>Table1__24[[#This Row],[total_women_beneficiaries]]-Table1__24[[#This Row],[total_men_beneficiaries]]</f>
        <v>-60</v>
      </c>
      <c r="T199" s="1" t="str">
        <f t="shared" si="7"/>
        <v>OKAY</v>
      </c>
    </row>
    <row r="200" spans="1:20" x14ac:dyDescent="0.3">
      <c r="A200" s="1">
        <v>1199</v>
      </c>
      <c r="B200" s="1">
        <v>180</v>
      </c>
      <c r="C200" s="1" t="s">
        <v>17</v>
      </c>
      <c r="D200" s="1" t="s">
        <v>28</v>
      </c>
      <c r="E200" s="1" t="s">
        <v>29</v>
      </c>
      <c r="F200" s="1" t="s">
        <v>45</v>
      </c>
      <c r="G200" s="1" t="s">
        <v>155</v>
      </c>
      <c r="H200" s="1" t="s">
        <v>163</v>
      </c>
      <c r="I200" s="1">
        <v>-0.35765400000000003</v>
      </c>
      <c r="J200" s="1">
        <v>25.432089999999999</v>
      </c>
      <c r="K200" s="1" t="s">
        <v>37</v>
      </c>
      <c r="L200" s="1">
        <v>50</v>
      </c>
      <c r="M200" s="1">
        <v>30</v>
      </c>
      <c r="N200" s="1">
        <v>80</v>
      </c>
      <c r="O200" s="1" t="s">
        <v>41</v>
      </c>
      <c r="P200" s="1">
        <v>7000</v>
      </c>
      <c r="Q200" s="1">
        <v>7000</v>
      </c>
      <c r="R200" s="1">
        <f t="shared" si="6"/>
        <v>0</v>
      </c>
      <c r="S200" s="1">
        <f>Table1__24[[#This Row],[total_women_beneficiaries]]-Table1__24[[#This Row],[total_men_beneficiaries]]</f>
        <v>-20</v>
      </c>
      <c r="T200" s="1" t="str">
        <f t="shared" si="7"/>
        <v>OKAY</v>
      </c>
    </row>
    <row r="201" spans="1:20" x14ac:dyDescent="0.3">
      <c r="A201" s="1">
        <v>1200</v>
      </c>
      <c r="B201" s="1">
        <v>266</v>
      </c>
      <c r="C201" s="1" t="s">
        <v>25</v>
      </c>
      <c r="D201" s="1" t="s">
        <v>28</v>
      </c>
      <c r="E201" s="1" t="s">
        <v>29</v>
      </c>
      <c r="F201" s="1" t="s">
        <v>45</v>
      </c>
      <c r="G201" s="1" t="s">
        <v>155</v>
      </c>
      <c r="H201" s="1" t="s">
        <v>164</v>
      </c>
      <c r="I201" s="1">
        <v>0.51840200000000003</v>
      </c>
      <c r="J201" s="1">
        <v>25.205729000000002</v>
      </c>
      <c r="K201" s="1" t="s">
        <v>37</v>
      </c>
      <c r="L201" s="1">
        <v>20</v>
      </c>
      <c r="M201" s="1">
        <v>160</v>
      </c>
      <c r="N201" s="1">
        <v>180</v>
      </c>
      <c r="O201" s="1" t="s">
        <v>26</v>
      </c>
      <c r="P201" s="1">
        <v>23910</v>
      </c>
      <c r="Q201" s="1">
        <v>23910</v>
      </c>
      <c r="R201" s="1">
        <f t="shared" si="6"/>
        <v>0</v>
      </c>
      <c r="S201" s="1">
        <f>Table1__24[[#This Row],[total_women_beneficiaries]]-Table1__24[[#This Row],[total_men_beneficiaries]]</f>
        <v>140</v>
      </c>
      <c r="T201" s="1" t="str">
        <f t="shared" si="7"/>
        <v>OKAY</v>
      </c>
    </row>
    <row r="202" spans="1:20" x14ac:dyDescent="0.3">
      <c r="A202" s="1">
        <v>1201</v>
      </c>
      <c r="B202" s="1">
        <v>297</v>
      </c>
      <c r="C202" s="1" t="s">
        <v>25</v>
      </c>
      <c r="D202" s="1" t="s">
        <v>39</v>
      </c>
      <c r="E202" s="1" t="s">
        <v>29</v>
      </c>
      <c r="F202" s="1" t="s">
        <v>45</v>
      </c>
      <c r="G202" s="1" t="s">
        <v>155</v>
      </c>
      <c r="H202" s="1" t="s">
        <v>165</v>
      </c>
      <c r="I202" s="1">
        <v>2.7932579999999998</v>
      </c>
      <c r="J202" s="1">
        <v>24.728705000000001</v>
      </c>
      <c r="K202" s="1" t="s">
        <v>37</v>
      </c>
      <c r="L202" s="1">
        <v>80</v>
      </c>
      <c r="M202" s="1">
        <v>40</v>
      </c>
      <c r="N202" s="1">
        <v>120</v>
      </c>
      <c r="O202" s="1" t="s">
        <v>31</v>
      </c>
      <c r="P202" s="1">
        <v>49967</v>
      </c>
      <c r="Q202" s="1">
        <v>49967</v>
      </c>
      <c r="R202" s="1">
        <f t="shared" si="6"/>
        <v>0</v>
      </c>
      <c r="S202" s="1">
        <f>Table1__24[[#This Row],[total_women_beneficiaries]]-Table1__24[[#This Row],[total_men_beneficiaries]]</f>
        <v>-40</v>
      </c>
      <c r="T202" s="1" t="str">
        <f t="shared" si="7"/>
        <v>OKAY</v>
      </c>
    </row>
    <row r="203" spans="1:20" x14ac:dyDescent="0.3">
      <c r="A203" s="1">
        <v>1202</v>
      </c>
      <c r="B203" s="1">
        <v>180</v>
      </c>
      <c r="C203" s="1" t="s">
        <v>17</v>
      </c>
      <c r="D203" s="1" t="s">
        <v>39</v>
      </c>
      <c r="E203" s="1" t="s">
        <v>29</v>
      </c>
      <c r="F203" s="1" t="s">
        <v>45</v>
      </c>
      <c r="G203" s="1" t="s">
        <v>155</v>
      </c>
      <c r="H203" s="1" t="s">
        <v>166</v>
      </c>
      <c r="I203" s="1">
        <v>-0.68179999999999996</v>
      </c>
      <c r="J203" s="1">
        <v>25.458599</v>
      </c>
      <c r="K203" s="1" t="s">
        <v>23</v>
      </c>
      <c r="L203" s="1">
        <v>140</v>
      </c>
      <c r="M203" s="1">
        <v>80</v>
      </c>
      <c r="N203" s="1">
        <v>220</v>
      </c>
      <c r="O203" s="1" t="s">
        <v>40</v>
      </c>
      <c r="P203" s="1">
        <v>15275</v>
      </c>
      <c r="Q203" s="1">
        <v>15275</v>
      </c>
      <c r="R203" s="1">
        <f t="shared" si="6"/>
        <v>0</v>
      </c>
      <c r="S203" s="1">
        <f>Table1__24[[#This Row],[total_women_beneficiaries]]-Table1__24[[#This Row],[total_men_beneficiaries]]</f>
        <v>-60</v>
      </c>
      <c r="T203" s="1" t="str">
        <f t="shared" si="7"/>
        <v>OKAY</v>
      </c>
    </row>
    <row r="204" spans="1:20" x14ac:dyDescent="0.3">
      <c r="A204" s="1">
        <v>1203</v>
      </c>
      <c r="B204" s="1">
        <v>180</v>
      </c>
      <c r="C204" s="1" t="s">
        <v>17</v>
      </c>
      <c r="D204" s="1" t="s">
        <v>39</v>
      </c>
      <c r="E204" s="1" t="s">
        <v>29</v>
      </c>
      <c r="F204" s="1" t="s">
        <v>45</v>
      </c>
      <c r="G204" s="1" t="s">
        <v>155</v>
      </c>
      <c r="H204" s="1" t="s">
        <v>167</v>
      </c>
      <c r="I204" s="1">
        <v>-1.6882539999999999</v>
      </c>
      <c r="J204" s="1">
        <v>29.237154</v>
      </c>
      <c r="K204" s="1" t="s">
        <v>37</v>
      </c>
      <c r="L204" s="1">
        <v>280</v>
      </c>
      <c r="M204" s="1">
        <v>70</v>
      </c>
      <c r="N204" s="1">
        <v>350</v>
      </c>
      <c r="O204" s="1" t="s">
        <v>31</v>
      </c>
      <c r="P204" s="1">
        <v>11153</v>
      </c>
      <c r="Q204" s="1">
        <v>11153</v>
      </c>
      <c r="R204" s="1">
        <f t="shared" si="6"/>
        <v>0</v>
      </c>
      <c r="S204" s="1">
        <f>Table1__24[[#This Row],[total_women_beneficiaries]]-Table1__24[[#This Row],[total_men_beneficiaries]]</f>
        <v>-210</v>
      </c>
      <c r="T204" s="1" t="str">
        <f t="shared" si="7"/>
        <v>OKAY</v>
      </c>
    </row>
    <row r="205" spans="1:20" x14ac:dyDescent="0.3">
      <c r="A205" s="1">
        <v>1204</v>
      </c>
      <c r="B205" s="1">
        <v>180</v>
      </c>
      <c r="C205" s="1" t="s">
        <v>17</v>
      </c>
      <c r="D205" s="1" t="s">
        <v>39</v>
      </c>
      <c r="E205" s="1" t="s">
        <v>29</v>
      </c>
      <c r="F205" s="1" t="s">
        <v>45</v>
      </c>
      <c r="G205" s="1" t="s">
        <v>155</v>
      </c>
      <c r="H205" s="1" t="s">
        <v>168</v>
      </c>
      <c r="I205" s="1">
        <v>-1.186903</v>
      </c>
      <c r="J205" s="1">
        <v>29.446131999999999</v>
      </c>
      <c r="K205" s="1" t="s">
        <v>37</v>
      </c>
      <c r="L205" s="1">
        <v>40</v>
      </c>
      <c r="M205" s="1">
        <v>20</v>
      </c>
      <c r="N205" s="1">
        <v>60</v>
      </c>
      <c r="O205" s="1" t="s">
        <v>40</v>
      </c>
      <c r="P205" s="1">
        <v>17797</v>
      </c>
      <c r="Q205" s="1">
        <v>17797</v>
      </c>
      <c r="R205" s="1">
        <f t="shared" si="6"/>
        <v>0</v>
      </c>
      <c r="S205" s="1">
        <f>Table1__24[[#This Row],[total_women_beneficiaries]]-Table1__24[[#This Row],[total_men_beneficiaries]]</f>
        <v>-20</v>
      </c>
      <c r="T205" s="1" t="str">
        <f t="shared" si="7"/>
        <v>OKAY</v>
      </c>
    </row>
    <row r="206" spans="1:20" x14ac:dyDescent="0.3">
      <c r="A206" s="1">
        <v>1205</v>
      </c>
      <c r="B206" s="1">
        <v>109</v>
      </c>
      <c r="C206" s="1" t="s">
        <v>17</v>
      </c>
      <c r="D206" s="1" t="s">
        <v>55</v>
      </c>
      <c r="E206" s="1" t="s">
        <v>29</v>
      </c>
      <c r="F206" s="1" t="s">
        <v>45</v>
      </c>
      <c r="G206" s="1" t="s">
        <v>155</v>
      </c>
      <c r="H206" s="1" t="s">
        <v>169</v>
      </c>
      <c r="I206" s="1">
        <v>-3.0852219999999999</v>
      </c>
      <c r="J206" s="1">
        <v>29.079170999999999</v>
      </c>
      <c r="K206" s="1" t="s">
        <v>37</v>
      </c>
      <c r="L206" s="1">
        <v>20</v>
      </c>
      <c r="M206" s="1">
        <v>130</v>
      </c>
      <c r="N206" s="1">
        <v>150</v>
      </c>
      <c r="O206" s="1" t="s">
        <v>26</v>
      </c>
      <c r="P206" s="1">
        <v>12004</v>
      </c>
      <c r="Q206" s="1">
        <v>12004</v>
      </c>
      <c r="R206" s="1">
        <f t="shared" si="6"/>
        <v>0</v>
      </c>
      <c r="S206" s="1">
        <f>Table1__24[[#This Row],[total_women_beneficiaries]]-Table1__24[[#This Row],[total_men_beneficiaries]]</f>
        <v>110</v>
      </c>
      <c r="T206" s="1" t="str">
        <f t="shared" si="7"/>
        <v>OKAY</v>
      </c>
    </row>
    <row r="207" spans="1:20" x14ac:dyDescent="0.3">
      <c r="A207" s="1">
        <v>1206</v>
      </c>
      <c r="B207" s="1">
        <v>34</v>
      </c>
      <c r="C207" s="1" t="s">
        <v>48</v>
      </c>
      <c r="D207" s="1" t="s">
        <v>33</v>
      </c>
      <c r="E207" s="1" t="s">
        <v>29</v>
      </c>
      <c r="F207" s="1" t="s">
        <v>45</v>
      </c>
      <c r="G207" s="1" t="s">
        <v>155</v>
      </c>
      <c r="H207" s="1" t="s">
        <v>170</v>
      </c>
      <c r="I207" s="1">
        <v>-7.2965619999999998</v>
      </c>
      <c r="J207" s="1">
        <v>27.387191000000001</v>
      </c>
      <c r="K207" s="1" t="s">
        <v>37</v>
      </c>
      <c r="L207" s="1">
        <v>90</v>
      </c>
      <c r="M207" s="1">
        <v>30</v>
      </c>
      <c r="N207" s="1">
        <v>120</v>
      </c>
      <c r="O207" s="1" t="s">
        <v>41</v>
      </c>
      <c r="P207" s="1">
        <v>15963</v>
      </c>
      <c r="Q207" s="1">
        <v>15963</v>
      </c>
      <c r="R207" s="1">
        <f t="shared" si="6"/>
        <v>0</v>
      </c>
      <c r="S207" s="1">
        <f>Table1__24[[#This Row],[total_women_beneficiaries]]-Table1__24[[#This Row],[total_men_beneficiaries]]</f>
        <v>-60</v>
      </c>
      <c r="T207" s="1" t="str">
        <f t="shared" si="7"/>
        <v>OKAY</v>
      </c>
    </row>
    <row r="208" spans="1:20" x14ac:dyDescent="0.3">
      <c r="A208" s="1">
        <v>1207</v>
      </c>
      <c r="B208" s="1">
        <v>134</v>
      </c>
      <c r="C208" s="1" t="s">
        <v>17</v>
      </c>
      <c r="D208" s="1" t="s">
        <v>28</v>
      </c>
      <c r="E208" s="1" t="s">
        <v>29</v>
      </c>
      <c r="F208" s="1" t="s">
        <v>45</v>
      </c>
      <c r="G208" s="1" t="s">
        <v>155</v>
      </c>
      <c r="H208" s="1" t="s">
        <v>169</v>
      </c>
      <c r="I208" s="1">
        <v>-3.0852219999999999</v>
      </c>
      <c r="J208" s="1">
        <v>29.079170999999999</v>
      </c>
      <c r="K208" s="1" t="s">
        <v>37</v>
      </c>
      <c r="L208" s="1">
        <v>400</v>
      </c>
      <c r="M208" s="1">
        <v>100</v>
      </c>
      <c r="N208" s="1">
        <v>500</v>
      </c>
      <c r="O208" s="1" t="s">
        <v>31</v>
      </c>
      <c r="P208" s="1">
        <v>16847</v>
      </c>
      <c r="Q208" s="1">
        <v>16847</v>
      </c>
      <c r="R208" s="1">
        <f t="shared" si="6"/>
        <v>0</v>
      </c>
      <c r="S208" s="1">
        <f>Table1__24[[#This Row],[total_women_beneficiaries]]-Table1__24[[#This Row],[total_men_beneficiaries]]</f>
        <v>-300</v>
      </c>
      <c r="T208" s="1" t="str">
        <f t="shared" si="7"/>
        <v>OKAY</v>
      </c>
    </row>
    <row r="209" spans="1:20" x14ac:dyDescent="0.3">
      <c r="A209" s="1">
        <v>1208</v>
      </c>
      <c r="B209" s="1">
        <v>61</v>
      </c>
      <c r="C209" s="1" t="s">
        <v>48</v>
      </c>
      <c r="D209" s="1" t="s">
        <v>39</v>
      </c>
      <c r="E209" s="1" t="s">
        <v>34</v>
      </c>
      <c r="F209" s="1" t="s">
        <v>45</v>
      </c>
      <c r="G209" s="1" t="s">
        <v>155</v>
      </c>
      <c r="H209" s="1" t="s">
        <v>169</v>
      </c>
      <c r="I209" s="1">
        <v>-3.0852219999999999</v>
      </c>
      <c r="J209" s="1">
        <v>29.079170999999999</v>
      </c>
      <c r="K209" s="1" t="s">
        <v>37</v>
      </c>
      <c r="L209" s="1">
        <v>80</v>
      </c>
      <c r="M209" s="1">
        <v>40</v>
      </c>
      <c r="N209" s="1">
        <v>120</v>
      </c>
      <c r="O209" s="1" t="s">
        <v>31</v>
      </c>
      <c r="P209" s="1">
        <v>10000</v>
      </c>
      <c r="Q209" s="1">
        <v>10000</v>
      </c>
      <c r="R209" s="1">
        <f t="shared" si="6"/>
        <v>0</v>
      </c>
      <c r="S209" s="1">
        <f>Table1__24[[#This Row],[total_women_beneficiaries]]-Table1__24[[#This Row],[total_men_beneficiaries]]</f>
        <v>-40</v>
      </c>
      <c r="T209" s="1" t="str">
        <f t="shared" si="7"/>
        <v>OKAY</v>
      </c>
    </row>
    <row r="210" spans="1:20" x14ac:dyDescent="0.3">
      <c r="A210" s="1">
        <v>1209</v>
      </c>
      <c r="B210" s="1">
        <v>107</v>
      </c>
      <c r="C210" s="1" t="s">
        <v>17</v>
      </c>
      <c r="D210" s="1" t="s">
        <v>28</v>
      </c>
      <c r="E210" s="1" t="s">
        <v>34</v>
      </c>
      <c r="F210" s="1" t="s">
        <v>45</v>
      </c>
      <c r="G210" s="1" t="s">
        <v>155</v>
      </c>
      <c r="H210" s="1" t="s">
        <v>169</v>
      </c>
      <c r="I210" s="1">
        <v>-3.0852219999999999</v>
      </c>
      <c r="J210" s="1">
        <v>29.079170999999999</v>
      </c>
      <c r="K210" s="1" t="s">
        <v>37</v>
      </c>
      <c r="L210" s="1">
        <v>90</v>
      </c>
      <c r="M210" s="1">
        <v>60</v>
      </c>
      <c r="N210" s="1">
        <v>150</v>
      </c>
      <c r="O210" s="1" t="s">
        <v>41</v>
      </c>
      <c r="P210" s="1">
        <v>8869</v>
      </c>
      <c r="Q210" s="1">
        <v>8869</v>
      </c>
      <c r="R210" s="1">
        <f t="shared" si="6"/>
        <v>0</v>
      </c>
      <c r="S210" s="1">
        <f>Table1__24[[#This Row],[total_women_beneficiaries]]-Table1__24[[#This Row],[total_men_beneficiaries]]</f>
        <v>-30</v>
      </c>
      <c r="T210" s="1" t="str">
        <f t="shared" si="7"/>
        <v>OKAY</v>
      </c>
    </row>
    <row r="211" spans="1:20" x14ac:dyDescent="0.3">
      <c r="A211" s="1">
        <v>1210</v>
      </c>
      <c r="B211" s="1">
        <v>65</v>
      </c>
      <c r="C211" s="1" t="s">
        <v>48</v>
      </c>
      <c r="D211" s="1" t="s">
        <v>39</v>
      </c>
      <c r="E211" s="1" t="s">
        <v>19</v>
      </c>
      <c r="F211" s="1" t="s">
        <v>45</v>
      </c>
      <c r="G211" s="1" t="s">
        <v>155</v>
      </c>
      <c r="H211" s="1" t="s">
        <v>169</v>
      </c>
      <c r="I211" s="1">
        <v>-3.0852219999999999</v>
      </c>
      <c r="J211" s="1">
        <v>29.079170999999999</v>
      </c>
      <c r="K211" s="1" t="s">
        <v>37</v>
      </c>
      <c r="L211" s="1">
        <v>60</v>
      </c>
      <c r="M211" s="1">
        <v>30</v>
      </c>
      <c r="N211" s="1">
        <v>90</v>
      </c>
      <c r="O211" s="1" t="s">
        <v>31</v>
      </c>
      <c r="P211" s="1">
        <v>16500</v>
      </c>
      <c r="Q211" s="1">
        <v>16500</v>
      </c>
      <c r="R211" s="1">
        <f t="shared" si="6"/>
        <v>0</v>
      </c>
      <c r="S211" s="1">
        <f>Table1__24[[#This Row],[total_women_beneficiaries]]-Table1__24[[#This Row],[total_men_beneficiaries]]</f>
        <v>-30</v>
      </c>
      <c r="T211" s="1" t="str">
        <f t="shared" si="7"/>
        <v>OKAY</v>
      </c>
    </row>
    <row r="212" spans="1:20" x14ac:dyDescent="0.3">
      <c r="A212" s="1">
        <v>1211</v>
      </c>
      <c r="B212" s="1">
        <v>63</v>
      </c>
      <c r="C212" s="1" t="s">
        <v>48</v>
      </c>
      <c r="D212" s="1" t="s">
        <v>39</v>
      </c>
      <c r="E212" s="1" t="s">
        <v>29</v>
      </c>
      <c r="F212" s="1" t="s">
        <v>45</v>
      </c>
      <c r="G212" s="1" t="s">
        <v>155</v>
      </c>
      <c r="H212" s="1" t="s">
        <v>171</v>
      </c>
      <c r="I212" s="1">
        <v>-3.4055870000000001</v>
      </c>
      <c r="J212" s="1">
        <v>29.137550999999998</v>
      </c>
      <c r="K212" s="1" t="s">
        <v>37</v>
      </c>
      <c r="L212" s="1">
        <v>120</v>
      </c>
      <c r="M212" s="1">
        <v>80</v>
      </c>
      <c r="N212" s="1">
        <v>200</v>
      </c>
      <c r="O212" s="1" t="s">
        <v>31</v>
      </c>
      <c r="P212" s="1">
        <v>15371</v>
      </c>
      <c r="Q212" s="1">
        <v>15371</v>
      </c>
      <c r="R212" s="1">
        <f t="shared" si="6"/>
        <v>0</v>
      </c>
      <c r="S212" s="1">
        <f>Table1__24[[#This Row],[total_women_beneficiaries]]-Table1__24[[#This Row],[total_men_beneficiaries]]</f>
        <v>-40</v>
      </c>
      <c r="T212" s="1" t="str">
        <f t="shared" si="7"/>
        <v>OKAY</v>
      </c>
    </row>
    <row r="213" spans="1:20" x14ac:dyDescent="0.3">
      <c r="A213" s="1">
        <v>1212</v>
      </c>
      <c r="B213" s="1">
        <v>423</v>
      </c>
      <c r="C213" s="1" t="s">
        <v>25</v>
      </c>
      <c r="D213" s="1" t="s">
        <v>18</v>
      </c>
      <c r="E213" s="1" t="s">
        <v>34</v>
      </c>
      <c r="F213" s="1" t="s">
        <v>45</v>
      </c>
      <c r="G213" s="1" t="s">
        <v>155</v>
      </c>
      <c r="H213" s="1" t="s">
        <v>172</v>
      </c>
      <c r="I213" s="1">
        <v>0.124969</v>
      </c>
      <c r="J213" s="1">
        <v>29.291955000000002</v>
      </c>
      <c r="K213" s="1" t="s">
        <v>23</v>
      </c>
      <c r="L213" s="1">
        <v>70</v>
      </c>
      <c r="M213" s="1">
        <v>35</v>
      </c>
      <c r="N213" s="1">
        <v>105</v>
      </c>
      <c r="O213" s="1" t="s">
        <v>41</v>
      </c>
      <c r="P213" s="1">
        <v>15090</v>
      </c>
      <c r="Q213" s="1">
        <v>15090</v>
      </c>
      <c r="R213" s="1">
        <f t="shared" si="6"/>
        <v>0</v>
      </c>
      <c r="S213" s="1">
        <f>Table1__24[[#This Row],[total_women_beneficiaries]]-Table1__24[[#This Row],[total_men_beneficiaries]]</f>
        <v>-35</v>
      </c>
      <c r="T213" s="1" t="str">
        <f t="shared" si="7"/>
        <v>OKAY</v>
      </c>
    </row>
    <row r="214" spans="1:20" x14ac:dyDescent="0.3">
      <c r="A214" s="1">
        <v>1213</v>
      </c>
      <c r="B214" s="1">
        <v>118</v>
      </c>
      <c r="C214" s="1" t="s">
        <v>17</v>
      </c>
      <c r="D214" s="1" t="s">
        <v>28</v>
      </c>
      <c r="E214" s="1" t="s">
        <v>29</v>
      </c>
      <c r="F214" s="1" t="s">
        <v>45</v>
      </c>
      <c r="G214" s="1" t="s">
        <v>155</v>
      </c>
      <c r="H214" s="1" t="s">
        <v>173</v>
      </c>
      <c r="I214" s="1">
        <v>-1.3710709999999999</v>
      </c>
      <c r="J214" s="1">
        <v>28.881995</v>
      </c>
      <c r="K214" s="1" t="s">
        <v>37</v>
      </c>
      <c r="L214" s="1">
        <v>400</v>
      </c>
      <c r="M214" s="1">
        <v>300</v>
      </c>
      <c r="N214" s="1">
        <v>700</v>
      </c>
      <c r="O214" s="1" t="s">
        <v>24</v>
      </c>
      <c r="P214" s="1">
        <v>34598</v>
      </c>
      <c r="Q214" s="1">
        <v>34598</v>
      </c>
      <c r="R214" s="1">
        <f t="shared" si="6"/>
        <v>0</v>
      </c>
      <c r="S214" s="1">
        <f>Table1__24[[#This Row],[total_women_beneficiaries]]-Table1__24[[#This Row],[total_men_beneficiaries]]</f>
        <v>-100</v>
      </c>
      <c r="T214" s="1" t="str">
        <f t="shared" si="7"/>
        <v>OKAY</v>
      </c>
    </row>
    <row r="215" spans="1:20" x14ac:dyDescent="0.3">
      <c r="A215" s="1">
        <v>1214</v>
      </c>
      <c r="B215" s="1">
        <v>321</v>
      </c>
      <c r="C215" s="1" t="s">
        <v>25</v>
      </c>
      <c r="D215" s="1" t="s">
        <v>18</v>
      </c>
      <c r="E215" s="1" t="s">
        <v>34</v>
      </c>
      <c r="F215" s="1" t="s">
        <v>45</v>
      </c>
      <c r="G215" s="1" t="s">
        <v>155</v>
      </c>
      <c r="H215" s="1" t="s">
        <v>167</v>
      </c>
      <c r="I215" s="1">
        <v>-1.6882539999999999</v>
      </c>
      <c r="J215" s="1">
        <v>29.237154</v>
      </c>
      <c r="K215" s="1" t="s">
        <v>37</v>
      </c>
      <c r="L215" s="1">
        <v>100</v>
      </c>
      <c r="M215" s="1">
        <v>80</v>
      </c>
      <c r="N215" s="1">
        <v>180</v>
      </c>
      <c r="O215" s="1" t="s">
        <v>41</v>
      </c>
      <c r="P215" s="1">
        <v>33840</v>
      </c>
      <c r="Q215" s="1">
        <v>33840</v>
      </c>
      <c r="R215" s="1">
        <f t="shared" si="6"/>
        <v>0</v>
      </c>
      <c r="S215" s="1">
        <f>Table1__24[[#This Row],[total_women_beneficiaries]]-Table1__24[[#This Row],[total_men_beneficiaries]]</f>
        <v>-20</v>
      </c>
      <c r="T215" s="1" t="str">
        <f t="shared" si="7"/>
        <v>OKAY</v>
      </c>
    </row>
    <row r="216" spans="1:20" x14ac:dyDescent="0.3">
      <c r="A216" s="1">
        <v>1215</v>
      </c>
      <c r="B216" s="1">
        <v>180</v>
      </c>
      <c r="C216" s="1" t="s">
        <v>17</v>
      </c>
      <c r="D216" s="1" t="s">
        <v>18</v>
      </c>
      <c r="E216" s="1" t="s">
        <v>19</v>
      </c>
      <c r="F216" s="1" t="s">
        <v>45</v>
      </c>
      <c r="G216" s="1" t="s">
        <v>155</v>
      </c>
      <c r="H216" s="1" t="s">
        <v>169</v>
      </c>
      <c r="I216" s="1">
        <v>-3.0852219999999999</v>
      </c>
      <c r="J216" s="1">
        <v>29.079170999999999</v>
      </c>
      <c r="K216" s="1" t="s">
        <v>37</v>
      </c>
      <c r="L216" s="1">
        <v>120</v>
      </c>
      <c r="M216" s="1">
        <v>180</v>
      </c>
      <c r="N216" s="1">
        <v>300</v>
      </c>
      <c r="O216" s="1" t="s">
        <v>24</v>
      </c>
      <c r="P216" s="1">
        <v>10000</v>
      </c>
      <c r="Q216" s="1">
        <v>10000</v>
      </c>
      <c r="R216" s="1">
        <f t="shared" si="6"/>
        <v>0</v>
      </c>
      <c r="S216" s="1">
        <f>Table1__24[[#This Row],[total_women_beneficiaries]]-Table1__24[[#This Row],[total_men_beneficiaries]]</f>
        <v>60</v>
      </c>
      <c r="T216" s="1" t="str">
        <f t="shared" si="7"/>
        <v>OKAY</v>
      </c>
    </row>
    <row r="217" spans="1:20" x14ac:dyDescent="0.3">
      <c r="A217" s="1">
        <v>1216</v>
      </c>
      <c r="B217" s="1">
        <v>84</v>
      </c>
      <c r="C217" s="1" t="s">
        <v>48</v>
      </c>
      <c r="D217" s="1" t="s">
        <v>33</v>
      </c>
      <c r="E217" s="1" t="s">
        <v>29</v>
      </c>
      <c r="F217" s="1" t="s">
        <v>45</v>
      </c>
      <c r="G217" s="1" t="s">
        <v>155</v>
      </c>
      <c r="H217" s="1" t="s">
        <v>159</v>
      </c>
      <c r="I217" s="1">
        <v>-2.4680599999999999</v>
      </c>
      <c r="J217" s="1">
        <v>28.82028</v>
      </c>
      <c r="K217" s="1" t="s">
        <v>37</v>
      </c>
      <c r="L217" s="1">
        <v>40</v>
      </c>
      <c r="M217" s="1">
        <v>20</v>
      </c>
      <c r="N217" s="1">
        <v>60</v>
      </c>
      <c r="O217" s="1" t="s">
        <v>24</v>
      </c>
      <c r="P217" s="1">
        <v>32997</v>
      </c>
      <c r="Q217" s="1">
        <v>32997</v>
      </c>
      <c r="R217" s="1">
        <f t="shared" si="6"/>
        <v>0</v>
      </c>
      <c r="S217" s="1">
        <f>Table1__24[[#This Row],[total_women_beneficiaries]]-Table1__24[[#This Row],[total_men_beneficiaries]]</f>
        <v>-20</v>
      </c>
      <c r="T217" s="1" t="str">
        <f t="shared" si="7"/>
        <v>OKAY</v>
      </c>
    </row>
    <row r="218" spans="1:20" x14ac:dyDescent="0.3">
      <c r="A218" s="1">
        <v>1217</v>
      </c>
      <c r="B218" s="1">
        <v>95</v>
      </c>
      <c r="C218" s="1" t="s">
        <v>17</v>
      </c>
      <c r="D218" s="1" t="s">
        <v>28</v>
      </c>
      <c r="E218" s="1" t="s">
        <v>29</v>
      </c>
      <c r="F218" s="1" t="s">
        <v>45</v>
      </c>
      <c r="G218" s="1" t="s">
        <v>155</v>
      </c>
      <c r="H218" s="1" t="s">
        <v>159</v>
      </c>
      <c r="I218" s="1">
        <v>-2.4680599999999999</v>
      </c>
      <c r="J218" s="1">
        <v>28.82028</v>
      </c>
      <c r="K218" s="1" t="s">
        <v>37</v>
      </c>
      <c r="L218" s="1">
        <v>50</v>
      </c>
      <c r="M218" s="1">
        <v>300</v>
      </c>
      <c r="N218" s="1">
        <v>350</v>
      </c>
      <c r="O218" s="1" t="s">
        <v>24</v>
      </c>
      <c r="P218" s="1">
        <v>8630</v>
      </c>
      <c r="Q218" s="1">
        <v>8630</v>
      </c>
      <c r="R218" s="1">
        <f t="shared" si="6"/>
        <v>0</v>
      </c>
      <c r="S218" s="1">
        <f>Table1__24[[#This Row],[total_women_beneficiaries]]-Table1__24[[#This Row],[total_men_beneficiaries]]</f>
        <v>250</v>
      </c>
      <c r="T218" s="1" t="str">
        <f t="shared" si="7"/>
        <v>OKAY</v>
      </c>
    </row>
    <row r="219" spans="1:20" x14ac:dyDescent="0.3">
      <c r="A219" s="1">
        <v>1218</v>
      </c>
      <c r="B219" s="1">
        <v>180</v>
      </c>
      <c r="C219" s="1" t="s">
        <v>17</v>
      </c>
      <c r="D219" s="1" t="s">
        <v>28</v>
      </c>
      <c r="E219" s="1" t="s">
        <v>29</v>
      </c>
      <c r="F219" s="1" t="s">
        <v>27</v>
      </c>
      <c r="G219" s="1" t="s">
        <v>155</v>
      </c>
      <c r="H219" s="1" t="s">
        <v>171</v>
      </c>
      <c r="I219" s="1">
        <v>-3.4055870000000001</v>
      </c>
      <c r="J219" s="1">
        <v>29.137550999999998</v>
      </c>
      <c r="K219" s="1" t="s">
        <v>37</v>
      </c>
      <c r="L219" s="1">
        <v>300</v>
      </c>
      <c r="M219" s="1">
        <v>500</v>
      </c>
      <c r="N219" s="1">
        <v>800</v>
      </c>
      <c r="O219" s="1" t="s">
        <v>24</v>
      </c>
      <c r="P219" s="1">
        <v>37195</v>
      </c>
      <c r="Q219" s="1">
        <v>37195</v>
      </c>
      <c r="R219" s="1">
        <f t="shared" si="6"/>
        <v>0</v>
      </c>
      <c r="S219" s="1">
        <f>Table1__24[[#This Row],[total_women_beneficiaries]]-Table1__24[[#This Row],[total_men_beneficiaries]]</f>
        <v>200</v>
      </c>
      <c r="T219" s="1" t="str">
        <f t="shared" si="7"/>
        <v>OKAY</v>
      </c>
    </row>
    <row r="220" spans="1:20" x14ac:dyDescent="0.3">
      <c r="A220" s="1">
        <v>1219</v>
      </c>
      <c r="B220" s="1">
        <v>54</v>
      </c>
      <c r="C220" s="1" t="s">
        <v>48</v>
      </c>
      <c r="D220" s="1" t="s">
        <v>28</v>
      </c>
      <c r="E220" s="1" t="s">
        <v>29</v>
      </c>
      <c r="F220" s="1" t="s">
        <v>45</v>
      </c>
      <c r="G220" s="1" t="s">
        <v>155</v>
      </c>
      <c r="H220" s="1" t="s">
        <v>166</v>
      </c>
      <c r="I220" s="1">
        <v>-0.68179999999999996</v>
      </c>
      <c r="J220" s="1">
        <v>25.458599</v>
      </c>
      <c r="K220" s="1" t="s">
        <v>37</v>
      </c>
      <c r="L220" s="1">
        <v>600</v>
      </c>
      <c r="M220" s="1">
        <v>500</v>
      </c>
      <c r="N220" s="1">
        <v>1100</v>
      </c>
      <c r="O220" s="1" t="s">
        <v>24</v>
      </c>
      <c r="P220" s="1">
        <v>29472</v>
      </c>
      <c r="Q220" s="1">
        <v>29472</v>
      </c>
      <c r="R220" s="1">
        <f t="shared" si="6"/>
        <v>0</v>
      </c>
      <c r="S220" s="1">
        <f>Table1__24[[#This Row],[total_women_beneficiaries]]-Table1__24[[#This Row],[total_men_beneficiaries]]</f>
        <v>-100</v>
      </c>
      <c r="T220" s="1" t="str">
        <f t="shared" si="7"/>
        <v>OKAY</v>
      </c>
    </row>
    <row r="221" spans="1:20" x14ac:dyDescent="0.3">
      <c r="A221" s="1">
        <v>1220</v>
      </c>
      <c r="B221" s="1">
        <v>54</v>
      </c>
      <c r="C221" s="1" t="s">
        <v>48</v>
      </c>
      <c r="D221" s="1" t="s">
        <v>28</v>
      </c>
      <c r="E221" s="1" t="s">
        <v>29</v>
      </c>
      <c r="F221" s="1" t="s">
        <v>45</v>
      </c>
      <c r="G221" s="1" t="s">
        <v>155</v>
      </c>
      <c r="H221" s="1" t="s">
        <v>174</v>
      </c>
      <c r="I221" s="1">
        <v>-0.79400300000000001</v>
      </c>
      <c r="J221" s="1">
        <v>25.517237999999999</v>
      </c>
      <c r="K221" s="1" t="s">
        <v>37</v>
      </c>
      <c r="L221" s="1">
        <v>500</v>
      </c>
      <c r="M221" s="1">
        <v>400</v>
      </c>
      <c r="N221" s="1">
        <v>900</v>
      </c>
      <c r="O221" s="1" t="s">
        <v>24</v>
      </c>
      <c r="P221" s="1">
        <v>16733</v>
      </c>
      <c r="Q221" s="1">
        <v>16733</v>
      </c>
      <c r="R221" s="1">
        <f t="shared" si="6"/>
        <v>0</v>
      </c>
      <c r="S221" s="1">
        <f>Table1__24[[#This Row],[total_women_beneficiaries]]-Table1__24[[#This Row],[total_men_beneficiaries]]</f>
        <v>-100</v>
      </c>
      <c r="T221" s="1" t="str">
        <f t="shared" si="7"/>
        <v>OKAY</v>
      </c>
    </row>
    <row r="222" spans="1:20" x14ac:dyDescent="0.3">
      <c r="A222" s="1">
        <v>1221</v>
      </c>
      <c r="B222" s="1">
        <v>281</v>
      </c>
      <c r="C222" s="1" t="s">
        <v>25</v>
      </c>
      <c r="D222" s="1" t="s">
        <v>33</v>
      </c>
      <c r="E222" s="1" t="s">
        <v>29</v>
      </c>
      <c r="F222" s="1" t="s">
        <v>45</v>
      </c>
      <c r="G222" s="1" t="s">
        <v>155</v>
      </c>
      <c r="H222" s="1" t="s">
        <v>173</v>
      </c>
      <c r="I222" s="1">
        <v>-1.3710709999999999</v>
      </c>
      <c r="J222" s="1">
        <v>28.881995</v>
      </c>
      <c r="K222" s="1" t="s">
        <v>23</v>
      </c>
      <c r="L222" s="1">
        <v>30</v>
      </c>
      <c r="M222" s="1">
        <v>15</v>
      </c>
      <c r="N222" s="1">
        <v>45</v>
      </c>
      <c r="O222" s="1" t="s">
        <v>31</v>
      </c>
      <c r="P222" s="1">
        <v>37782</v>
      </c>
      <c r="Q222" s="1">
        <v>37782</v>
      </c>
      <c r="R222" s="1">
        <f t="shared" si="6"/>
        <v>0</v>
      </c>
      <c r="S222" s="1">
        <f>Table1__24[[#This Row],[total_women_beneficiaries]]-Table1__24[[#This Row],[total_men_beneficiaries]]</f>
        <v>-15</v>
      </c>
      <c r="T222" s="1" t="str">
        <f t="shared" si="7"/>
        <v>OKAY</v>
      </c>
    </row>
    <row r="223" spans="1:20" x14ac:dyDescent="0.3">
      <c r="A223" s="1">
        <v>1222</v>
      </c>
      <c r="B223" s="1">
        <v>121</v>
      </c>
      <c r="C223" s="1" t="s">
        <v>17</v>
      </c>
      <c r="D223" s="1" t="s">
        <v>39</v>
      </c>
      <c r="E223" s="1" t="s">
        <v>29</v>
      </c>
      <c r="F223" s="1" t="s">
        <v>45</v>
      </c>
      <c r="G223" s="1" t="s">
        <v>155</v>
      </c>
      <c r="H223" s="1" t="s">
        <v>175</v>
      </c>
      <c r="I223" s="1">
        <v>3.039876</v>
      </c>
      <c r="J223" s="1">
        <v>29.532841000000001</v>
      </c>
      <c r="K223" s="1" t="s">
        <v>37</v>
      </c>
      <c r="L223" s="1">
        <v>500</v>
      </c>
      <c r="M223" s="1">
        <v>100</v>
      </c>
      <c r="N223" s="1">
        <v>600</v>
      </c>
      <c r="O223" s="1" t="s">
        <v>41</v>
      </c>
      <c r="P223" s="1">
        <v>28454</v>
      </c>
      <c r="Q223" s="1">
        <v>28454</v>
      </c>
      <c r="R223" s="1">
        <f t="shared" si="6"/>
        <v>0</v>
      </c>
      <c r="S223" s="1">
        <f>Table1__24[[#This Row],[total_women_beneficiaries]]-Table1__24[[#This Row],[total_men_beneficiaries]]</f>
        <v>-400</v>
      </c>
      <c r="T223" s="1" t="str">
        <f t="shared" si="7"/>
        <v>OKAY</v>
      </c>
    </row>
    <row r="224" spans="1:20" x14ac:dyDescent="0.3">
      <c r="A224" s="1">
        <v>1223</v>
      </c>
      <c r="B224" s="1">
        <v>180</v>
      </c>
      <c r="C224" s="1" t="s">
        <v>17</v>
      </c>
      <c r="D224" s="1" t="s">
        <v>33</v>
      </c>
      <c r="E224" s="1" t="s">
        <v>19</v>
      </c>
      <c r="F224" s="1" t="s">
        <v>45</v>
      </c>
      <c r="G224" s="1" t="s">
        <v>155</v>
      </c>
      <c r="H224" s="1" t="s">
        <v>159</v>
      </c>
      <c r="I224" s="1">
        <v>-2.4680599999999999</v>
      </c>
      <c r="J224" s="1">
        <v>28.82028</v>
      </c>
      <c r="K224" s="1" t="s">
        <v>37</v>
      </c>
      <c r="L224" s="1">
        <v>360</v>
      </c>
      <c r="M224" s="1">
        <v>240</v>
      </c>
      <c r="N224" s="1">
        <v>600</v>
      </c>
      <c r="O224" s="1" t="s">
        <v>41</v>
      </c>
      <c r="P224" s="1">
        <v>23838</v>
      </c>
      <c r="Q224" s="1">
        <v>23838</v>
      </c>
      <c r="R224" s="1">
        <f t="shared" si="6"/>
        <v>0</v>
      </c>
      <c r="S224" s="1">
        <f>Table1__24[[#This Row],[total_women_beneficiaries]]-Table1__24[[#This Row],[total_men_beneficiaries]]</f>
        <v>-120</v>
      </c>
      <c r="T224" s="1" t="str">
        <f t="shared" si="7"/>
        <v>OKAY</v>
      </c>
    </row>
    <row r="225" spans="1:20" x14ac:dyDescent="0.3">
      <c r="A225" s="1">
        <v>1224</v>
      </c>
      <c r="B225" s="1">
        <v>180</v>
      </c>
      <c r="C225" s="1" t="s">
        <v>17</v>
      </c>
      <c r="D225" s="1" t="s">
        <v>28</v>
      </c>
      <c r="E225" s="1" t="s">
        <v>29</v>
      </c>
      <c r="F225" s="1" t="s">
        <v>27</v>
      </c>
      <c r="G225" s="1" t="s">
        <v>155</v>
      </c>
      <c r="H225" s="1" t="s">
        <v>159</v>
      </c>
      <c r="I225" s="1">
        <v>-2.4680599999999999</v>
      </c>
      <c r="J225" s="1">
        <v>28.82028</v>
      </c>
      <c r="K225" s="1" t="s">
        <v>37</v>
      </c>
      <c r="L225" s="1">
        <v>300</v>
      </c>
      <c r="M225" s="1">
        <v>100</v>
      </c>
      <c r="N225" s="1">
        <v>400</v>
      </c>
      <c r="O225" s="1" t="s">
        <v>24</v>
      </c>
      <c r="P225" s="1">
        <v>11451</v>
      </c>
      <c r="Q225" s="1">
        <v>11451</v>
      </c>
      <c r="R225" s="1">
        <f t="shared" si="6"/>
        <v>0</v>
      </c>
      <c r="S225" s="1">
        <f>Table1__24[[#This Row],[total_women_beneficiaries]]-Table1__24[[#This Row],[total_men_beneficiaries]]</f>
        <v>-200</v>
      </c>
      <c r="T225" s="1" t="str">
        <f t="shared" si="7"/>
        <v>OKAY</v>
      </c>
    </row>
    <row r="226" spans="1:20" x14ac:dyDescent="0.3">
      <c r="A226" s="1">
        <v>1225</v>
      </c>
      <c r="B226" s="1">
        <v>180</v>
      </c>
      <c r="C226" s="1" t="s">
        <v>17</v>
      </c>
      <c r="D226" s="1" t="s">
        <v>39</v>
      </c>
      <c r="E226" s="1" t="s">
        <v>29</v>
      </c>
      <c r="F226" s="1" t="s">
        <v>45</v>
      </c>
      <c r="G226" s="1" t="s">
        <v>155</v>
      </c>
      <c r="H226" s="1" t="s">
        <v>176</v>
      </c>
      <c r="I226" s="1">
        <v>-10.716995000000001</v>
      </c>
      <c r="J226" s="1">
        <v>25.466992000000001</v>
      </c>
      <c r="K226" s="1" t="s">
        <v>37</v>
      </c>
      <c r="L226" s="1">
        <v>30</v>
      </c>
      <c r="M226" s="1">
        <v>10</v>
      </c>
      <c r="N226" s="1">
        <v>40</v>
      </c>
      <c r="O226" s="1" t="s">
        <v>31</v>
      </c>
      <c r="P226" s="1">
        <v>39130.5</v>
      </c>
      <c r="Q226" s="1">
        <v>39130.5</v>
      </c>
      <c r="R226" s="1">
        <f t="shared" si="6"/>
        <v>0</v>
      </c>
      <c r="S226" s="1">
        <f>Table1__24[[#This Row],[total_women_beneficiaries]]-Table1__24[[#This Row],[total_men_beneficiaries]]</f>
        <v>-20</v>
      </c>
      <c r="T226" s="1" t="str">
        <f t="shared" si="7"/>
        <v>OKAY</v>
      </c>
    </row>
    <row r="227" spans="1:20" x14ac:dyDescent="0.3">
      <c r="A227" s="1">
        <v>1226</v>
      </c>
      <c r="B227" s="1">
        <v>90</v>
      </c>
      <c r="C227" s="1" t="s">
        <v>17</v>
      </c>
      <c r="D227" s="1" t="s">
        <v>28</v>
      </c>
      <c r="E227" s="1" t="s">
        <v>29</v>
      </c>
      <c r="F227" s="1" t="s">
        <v>27</v>
      </c>
      <c r="G227" s="1" t="s">
        <v>155</v>
      </c>
      <c r="H227" s="1" t="s">
        <v>177</v>
      </c>
      <c r="I227" s="1">
        <v>0.69598000000000004</v>
      </c>
      <c r="J227" s="1">
        <v>29.5197</v>
      </c>
      <c r="K227" s="1" t="s">
        <v>37</v>
      </c>
      <c r="L227" s="1">
        <v>120</v>
      </c>
      <c r="M227" s="1">
        <v>180</v>
      </c>
      <c r="N227" s="1">
        <v>300</v>
      </c>
      <c r="O227" s="1" t="s">
        <v>32</v>
      </c>
      <c r="P227" s="1">
        <v>45486.5</v>
      </c>
      <c r="Q227" s="1">
        <v>45486.5</v>
      </c>
      <c r="R227" s="1">
        <f t="shared" si="6"/>
        <v>0</v>
      </c>
      <c r="S227" s="1">
        <f>Table1__24[[#This Row],[total_women_beneficiaries]]-Table1__24[[#This Row],[total_men_beneficiaries]]</f>
        <v>60</v>
      </c>
      <c r="T227" s="1" t="str">
        <f t="shared" si="7"/>
        <v>OKAY</v>
      </c>
    </row>
    <row r="228" spans="1:20" x14ac:dyDescent="0.3">
      <c r="A228" s="1">
        <v>1227</v>
      </c>
      <c r="B228" s="1">
        <v>180</v>
      </c>
      <c r="C228" s="1" t="s">
        <v>17</v>
      </c>
      <c r="D228" s="1" t="s">
        <v>39</v>
      </c>
      <c r="E228" s="1" t="s">
        <v>29</v>
      </c>
      <c r="F228" s="1" t="s">
        <v>27</v>
      </c>
      <c r="G228" s="1" t="s">
        <v>155</v>
      </c>
      <c r="H228" s="1" t="s">
        <v>177</v>
      </c>
      <c r="I228" s="1">
        <v>0.69598000000000004</v>
      </c>
      <c r="J228" s="1">
        <v>29.5197</v>
      </c>
      <c r="K228" s="1" t="s">
        <v>37</v>
      </c>
      <c r="L228" s="1">
        <v>40</v>
      </c>
      <c r="M228" s="1">
        <v>20</v>
      </c>
      <c r="N228" s="1">
        <v>60</v>
      </c>
      <c r="O228" s="1" t="s">
        <v>31</v>
      </c>
      <c r="P228" s="1">
        <v>34981.24</v>
      </c>
      <c r="Q228" s="1">
        <v>34981.24</v>
      </c>
      <c r="R228" s="1">
        <f t="shared" si="6"/>
        <v>0</v>
      </c>
      <c r="S228" s="1">
        <f>Table1__24[[#This Row],[total_women_beneficiaries]]-Table1__24[[#This Row],[total_men_beneficiaries]]</f>
        <v>-20</v>
      </c>
      <c r="T228" s="1" t="str">
        <f t="shared" si="7"/>
        <v>OKAY</v>
      </c>
    </row>
    <row r="229" spans="1:20" x14ac:dyDescent="0.3">
      <c r="A229" s="1">
        <v>1228</v>
      </c>
      <c r="B229" s="1">
        <v>180</v>
      </c>
      <c r="C229" s="1" t="s">
        <v>17</v>
      </c>
      <c r="D229" s="1" t="s">
        <v>39</v>
      </c>
      <c r="E229" s="1" t="s">
        <v>29</v>
      </c>
      <c r="F229" s="1" t="s">
        <v>45</v>
      </c>
      <c r="G229" s="1" t="s">
        <v>155</v>
      </c>
      <c r="H229" s="1" t="s">
        <v>158</v>
      </c>
      <c r="I229" s="1">
        <v>1.56667</v>
      </c>
      <c r="J229" s="1">
        <v>30.25</v>
      </c>
      <c r="K229" s="1" t="s">
        <v>37</v>
      </c>
      <c r="L229" s="1">
        <v>50</v>
      </c>
      <c r="M229" s="1">
        <v>30</v>
      </c>
      <c r="N229" s="1">
        <v>80</v>
      </c>
      <c r="O229" s="1" t="s">
        <v>31</v>
      </c>
      <c r="P229" s="1">
        <v>37528.65</v>
      </c>
      <c r="Q229" s="1">
        <v>37528.65</v>
      </c>
      <c r="R229" s="1">
        <f t="shared" si="6"/>
        <v>0</v>
      </c>
      <c r="S229" s="1">
        <f>Table1__24[[#This Row],[total_women_beneficiaries]]-Table1__24[[#This Row],[total_men_beneficiaries]]</f>
        <v>-20</v>
      </c>
      <c r="T229" s="1" t="str">
        <f t="shared" si="7"/>
        <v>OKAY</v>
      </c>
    </row>
    <row r="230" spans="1:20" x14ac:dyDescent="0.3">
      <c r="A230" s="1">
        <v>1229</v>
      </c>
      <c r="B230" s="1">
        <v>180</v>
      </c>
      <c r="C230" s="1" t="s">
        <v>17</v>
      </c>
      <c r="D230" s="1" t="s">
        <v>39</v>
      </c>
      <c r="E230" s="1" t="s">
        <v>29</v>
      </c>
      <c r="F230" s="1" t="s">
        <v>45</v>
      </c>
      <c r="G230" s="1" t="s">
        <v>155</v>
      </c>
      <c r="H230" s="1" t="s">
        <v>178</v>
      </c>
      <c r="I230" s="1">
        <v>1.833062</v>
      </c>
      <c r="J230" s="1">
        <v>29.498076999999999</v>
      </c>
      <c r="K230" s="1" t="s">
        <v>23</v>
      </c>
      <c r="L230" s="1">
        <v>80</v>
      </c>
      <c r="M230" s="1">
        <v>40</v>
      </c>
      <c r="N230" s="1">
        <v>120</v>
      </c>
      <c r="O230" s="1" t="s">
        <v>31</v>
      </c>
      <c r="P230" s="1">
        <v>49336</v>
      </c>
      <c r="Q230" s="1">
        <v>49336</v>
      </c>
      <c r="R230" s="1">
        <f t="shared" si="6"/>
        <v>0</v>
      </c>
      <c r="S230" s="1">
        <f>Table1__24[[#This Row],[total_women_beneficiaries]]-Table1__24[[#This Row],[total_men_beneficiaries]]</f>
        <v>-40</v>
      </c>
      <c r="T230" s="1" t="str">
        <f t="shared" si="7"/>
        <v>OKAY</v>
      </c>
    </row>
    <row r="231" spans="1:20" x14ac:dyDescent="0.3">
      <c r="A231" s="1">
        <v>1230</v>
      </c>
      <c r="B231" s="1">
        <v>231</v>
      </c>
      <c r="C231" s="1" t="s">
        <v>25</v>
      </c>
      <c r="D231" s="1" t="s">
        <v>28</v>
      </c>
      <c r="E231" s="1" t="s">
        <v>29</v>
      </c>
      <c r="F231" s="1" t="s">
        <v>45</v>
      </c>
      <c r="G231" s="1" t="s">
        <v>155</v>
      </c>
      <c r="H231" s="1" t="s">
        <v>178</v>
      </c>
      <c r="I231" s="1">
        <v>1.833062</v>
      </c>
      <c r="J231" s="1">
        <v>29.498076999999999</v>
      </c>
      <c r="K231" s="1" t="s">
        <v>23</v>
      </c>
      <c r="L231" s="1">
        <v>100</v>
      </c>
      <c r="M231" s="1">
        <v>500</v>
      </c>
      <c r="N231" s="1">
        <v>600</v>
      </c>
      <c r="O231" s="1" t="s">
        <v>24</v>
      </c>
      <c r="P231" s="1">
        <v>35995</v>
      </c>
      <c r="Q231" s="1">
        <v>35995</v>
      </c>
      <c r="R231" s="1">
        <f t="shared" si="6"/>
        <v>0</v>
      </c>
      <c r="S231" s="1">
        <f>Table1__24[[#This Row],[total_women_beneficiaries]]-Table1__24[[#This Row],[total_men_beneficiaries]]</f>
        <v>400</v>
      </c>
      <c r="T231" s="1" t="str">
        <f t="shared" si="7"/>
        <v>OKAY</v>
      </c>
    </row>
    <row r="232" spans="1:20" x14ac:dyDescent="0.3">
      <c r="A232" s="1">
        <v>1231</v>
      </c>
      <c r="B232" s="1">
        <v>18</v>
      </c>
      <c r="C232" s="1" t="s">
        <v>48</v>
      </c>
      <c r="D232" s="1" t="s">
        <v>28</v>
      </c>
      <c r="E232" s="1" t="s">
        <v>29</v>
      </c>
      <c r="F232" s="1" t="s">
        <v>27</v>
      </c>
      <c r="G232" s="1" t="s">
        <v>155</v>
      </c>
      <c r="H232" s="1" t="s">
        <v>158</v>
      </c>
      <c r="I232" s="1">
        <v>1.56667</v>
      </c>
      <c r="J232" s="1">
        <v>30.25</v>
      </c>
      <c r="K232" s="1" t="s">
        <v>37</v>
      </c>
      <c r="L232" s="1">
        <v>500</v>
      </c>
      <c r="M232" s="1">
        <v>300</v>
      </c>
      <c r="N232" s="1">
        <v>800</v>
      </c>
      <c r="O232" s="1" t="s">
        <v>24</v>
      </c>
      <c r="P232" s="1">
        <v>48500</v>
      </c>
      <c r="Q232" s="1">
        <v>48500</v>
      </c>
      <c r="R232" s="1">
        <f t="shared" si="6"/>
        <v>0</v>
      </c>
      <c r="S232" s="1">
        <f>Table1__24[[#This Row],[total_women_beneficiaries]]-Table1__24[[#This Row],[total_men_beneficiaries]]</f>
        <v>-200</v>
      </c>
      <c r="T232" s="1" t="str">
        <f t="shared" si="7"/>
        <v>OKAY</v>
      </c>
    </row>
    <row r="233" spans="1:20" x14ac:dyDescent="0.3">
      <c r="A233" s="1">
        <v>1232</v>
      </c>
      <c r="B233" s="1">
        <v>91</v>
      </c>
      <c r="C233" s="1" t="s">
        <v>17</v>
      </c>
      <c r="D233" s="1" t="s">
        <v>39</v>
      </c>
      <c r="E233" s="1" t="s">
        <v>29</v>
      </c>
      <c r="F233" s="1" t="s">
        <v>45</v>
      </c>
      <c r="G233" s="1" t="s">
        <v>155</v>
      </c>
      <c r="H233" s="1" t="s">
        <v>179</v>
      </c>
      <c r="I233" s="1">
        <v>-2.1602769999999998</v>
      </c>
      <c r="J233" s="1">
        <v>29.056111000000001</v>
      </c>
      <c r="K233" s="1" t="s">
        <v>37</v>
      </c>
      <c r="L233" s="1">
        <v>35</v>
      </c>
      <c r="M233" s="1">
        <v>25</v>
      </c>
      <c r="N233" s="1">
        <v>60</v>
      </c>
      <c r="O233" s="1" t="s">
        <v>31</v>
      </c>
      <c r="P233" s="1">
        <v>20470</v>
      </c>
      <c r="Q233" s="1">
        <v>20470</v>
      </c>
      <c r="R233" s="1">
        <f t="shared" si="6"/>
        <v>0</v>
      </c>
      <c r="S233" s="1">
        <f>Table1__24[[#This Row],[total_women_beneficiaries]]-Table1__24[[#This Row],[total_men_beneficiaries]]</f>
        <v>-10</v>
      </c>
      <c r="T233" s="1" t="str">
        <f t="shared" si="7"/>
        <v>OKAY</v>
      </c>
    </row>
    <row r="234" spans="1:20" x14ac:dyDescent="0.3">
      <c r="A234" s="1">
        <v>1233</v>
      </c>
      <c r="B234" s="1">
        <v>64</v>
      </c>
      <c r="C234" s="1" t="s">
        <v>48</v>
      </c>
      <c r="D234" s="1" t="s">
        <v>28</v>
      </c>
      <c r="E234" s="1" t="s">
        <v>29</v>
      </c>
      <c r="F234" s="1" t="s">
        <v>27</v>
      </c>
      <c r="G234" s="1" t="s">
        <v>155</v>
      </c>
      <c r="H234" s="1" t="s">
        <v>161</v>
      </c>
      <c r="I234" s="1">
        <v>-2.3088880000000001</v>
      </c>
      <c r="J234" s="1">
        <v>28.808610999999999</v>
      </c>
      <c r="K234" s="1" t="s">
        <v>37</v>
      </c>
      <c r="L234" s="1">
        <v>150</v>
      </c>
      <c r="M234" s="1">
        <v>30</v>
      </c>
      <c r="N234" s="1">
        <v>180</v>
      </c>
      <c r="O234" s="1" t="s">
        <v>35</v>
      </c>
      <c r="P234" s="1">
        <v>18700</v>
      </c>
      <c r="Q234" s="1">
        <v>18700</v>
      </c>
      <c r="R234" s="1">
        <f t="shared" si="6"/>
        <v>0</v>
      </c>
      <c r="S234" s="1">
        <f>Table1__24[[#This Row],[total_women_beneficiaries]]-Table1__24[[#This Row],[total_men_beneficiaries]]</f>
        <v>-120</v>
      </c>
      <c r="T234" s="1" t="str">
        <f t="shared" si="7"/>
        <v>OKAY</v>
      </c>
    </row>
    <row r="235" spans="1:20" x14ac:dyDescent="0.3">
      <c r="A235" s="1">
        <v>1234</v>
      </c>
      <c r="B235" s="1">
        <v>110</v>
      </c>
      <c r="C235" s="1" t="s">
        <v>17</v>
      </c>
      <c r="D235" s="1" t="s">
        <v>39</v>
      </c>
      <c r="E235" s="1" t="s">
        <v>29</v>
      </c>
      <c r="F235" s="1" t="s">
        <v>27</v>
      </c>
      <c r="G235" s="1" t="s">
        <v>155</v>
      </c>
      <c r="H235" s="1" t="s">
        <v>180</v>
      </c>
      <c r="I235" s="1">
        <v>-3.05</v>
      </c>
      <c r="J235" s="1">
        <v>28.433333000000001</v>
      </c>
      <c r="K235" s="1" t="s">
        <v>37</v>
      </c>
      <c r="L235" s="1">
        <v>100</v>
      </c>
      <c r="M235" s="1">
        <v>60</v>
      </c>
      <c r="N235" s="1">
        <v>160</v>
      </c>
      <c r="O235" s="1" t="s">
        <v>31</v>
      </c>
      <c r="P235" s="1">
        <v>36615</v>
      </c>
      <c r="Q235" s="1">
        <v>36615</v>
      </c>
      <c r="R235" s="1">
        <f t="shared" si="6"/>
        <v>0</v>
      </c>
      <c r="S235" s="1">
        <f>Table1__24[[#This Row],[total_women_beneficiaries]]-Table1__24[[#This Row],[total_men_beneficiaries]]</f>
        <v>-40</v>
      </c>
      <c r="T235" s="1" t="str">
        <f t="shared" si="7"/>
        <v>OKAY</v>
      </c>
    </row>
    <row r="236" spans="1:20" x14ac:dyDescent="0.3">
      <c r="A236" s="1">
        <v>1235</v>
      </c>
      <c r="B236" s="1">
        <v>180</v>
      </c>
      <c r="C236" s="1" t="s">
        <v>17</v>
      </c>
      <c r="D236" s="1" t="s">
        <v>55</v>
      </c>
      <c r="E236" s="1" t="s">
        <v>181</v>
      </c>
      <c r="F236" s="1" t="s">
        <v>45</v>
      </c>
      <c r="G236" s="1" t="s">
        <v>155</v>
      </c>
      <c r="H236" s="1" t="s">
        <v>167</v>
      </c>
      <c r="I236" s="1">
        <v>-1.6882539999999999</v>
      </c>
      <c r="J236" s="1">
        <v>29.237154</v>
      </c>
      <c r="K236" s="1" t="s">
        <v>37</v>
      </c>
      <c r="L236" s="1">
        <v>5000</v>
      </c>
      <c r="M236" s="1">
        <v>3000</v>
      </c>
      <c r="N236" s="1">
        <v>8000</v>
      </c>
      <c r="O236" s="1" t="s">
        <v>38</v>
      </c>
      <c r="P236" s="1">
        <v>50000</v>
      </c>
      <c r="Q236" s="1">
        <v>50000</v>
      </c>
      <c r="R236" s="1">
        <f t="shared" si="6"/>
        <v>0</v>
      </c>
      <c r="S236" s="1">
        <f>Table1__24[[#This Row],[total_women_beneficiaries]]-Table1__24[[#This Row],[total_men_beneficiaries]]</f>
        <v>-2000</v>
      </c>
      <c r="T236" s="1" t="str">
        <f t="shared" si="7"/>
        <v>OKAY</v>
      </c>
    </row>
    <row r="237" spans="1:20" x14ac:dyDescent="0.3">
      <c r="A237" s="1">
        <v>1236</v>
      </c>
      <c r="B237" s="1">
        <v>283</v>
      </c>
      <c r="C237" s="1" t="s">
        <v>25</v>
      </c>
      <c r="D237" s="1" t="s">
        <v>39</v>
      </c>
      <c r="E237" s="1" t="s">
        <v>29</v>
      </c>
      <c r="F237" s="1" t="s">
        <v>45</v>
      </c>
      <c r="G237" s="1" t="s">
        <v>155</v>
      </c>
      <c r="H237" s="1" t="s">
        <v>165</v>
      </c>
      <c r="I237" s="1">
        <v>2.7932579999999998</v>
      </c>
      <c r="J237" s="1">
        <v>24.728705000000001</v>
      </c>
      <c r="K237" s="1" t="s">
        <v>37</v>
      </c>
      <c r="L237" s="1">
        <v>100</v>
      </c>
      <c r="M237" s="1">
        <v>50</v>
      </c>
      <c r="N237" s="1">
        <v>150</v>
      </c>
      <c r="O237" s="1" t="s">
        <v>40</v>
      </c>
      <c r="P237" s="1">
        <v>49125</v>
      </c>
      <c r="Q237" s="1">
        <v>49125</v>
      </c>
      <c r="R237" s="1">
        <f t="shared" si="6"/>
        <v>0</v>
      </c>
      <c r="S237" s="1">
        <f>Table1__24[[#This Row],[total_women_beneficiaries]]-Table1__24[[#This Row],[total_men_beneficiaries]]</f>
        <v>-50</v>
      </c>
      <c r="T237" s="1" t="str">
        <f t="shared" si="7"/>
        <v>OKAY</v>
      </c>
    </row>
    <row r="238" spans="1:20" x14ac:dyDescent="0.3">
      <c r="A238" s="1">
        <v>1237</v>
      </c>
      <c r="B238" s="1">
        <v>180</v>
      </c>
      <c r="C238" s="1" t="s">
        <v>17</v>
      </c>
      <c r="D238" s="1" t="s">
        <v>39</v>
      </c>
      <c r="E238" s="1" t="s">
        <v>29</v>
      </c>
      <c r="F238" s="1" t="s">
        <v>45</v>
      </c>
      <c r="G238" s="1" t="s">
        <v>155</v>
      </c>
      <c r="H238" s="1" t="s">
        <v>169</v>
      </c>
      <c r="I238" s="1">
        <v>-3.0852219999999999</v>
      </c>
      <c r="J238" s="1">
        <v>29.079170999999999</v>
      </c>
      <c r="K238" s="1" t="s">
        <v>37</v>
      </c>
      <c r="L238" s="1">
        <v>60</v>
      </c>
      <c r="M238" s="1">
        <v>20</v>
      </c>
      <c r="N238" s="1">
        <v>80</v>
      </c>
      <c r="O238" s="1" t="s">
        <v>31</v>
      </c>
      <c r="P238" s="1">
        <v>13361</v>
      </c>
      <c r="Q238" s="1">
        <v>13361</v>
      </c>
      <c r="R238" s="1">
        <f t="shared" si="6"/>
        <v>0</v>
      </c>
      <c r="S238" s="1">
        <f>Table1__24[[#This Row],[total_women_beneficiaries]]-Table1__24[[#This Row],[total_men_beneficiaries]]</f>
        <v>-40</v>
      </c>
      <c r="T238" s="1" t="str">
        <f t="shared" si="7"/>
        <v>OKAY</v>
      </c>
    </row>
    <row r="239" spans="1:20" x14ac:dyDescent="0.3">
      <c r="A239" s="1">
        <v>1238</v>
      </c>
      <c r="B239" s="1">
        <v>180</v>
      </c>
      <c r="C239" s="1" t="s">
        <v>17</v>
      </c>
      <c r="D239" s="1" t="s">
        <v>28</v>
      </c>
      <c r="E239" s="1" t="s">
        <v>29</v>
      </c>
      <c r="F239" s="1" t="s">
        <v>45</v>
      </c>
      <c r="G239" s="1" t="s">
        <v>155</v>
      </c>
      <c r="H239" s="1" t="s">
        <v>169</v>
      </c>
      <c r="I239" s="1">
        <v>-3.0852219999999999</v>
      </c>
      <c r="J239" s="1">
        <v>29.079170999999999</v>
      </c>
      <c r="K239" s="1" t="s">
        <v>37</v>
      </c>
      <c r="L239" s="1">
        <v>180</v>
      </c>
      <c r="M239" s="1">
        <v>70</v>
      </c>
      <c r="N239" s="1">
        <v>250</v>
      </c>
      <c r="O239" s="1" t="s">
        <v>38</v>
      </c>
      <c r="P239" s="1">
        <v>25100</v>
      </c>
      <c r="Q239" s="1">
        <v>25100</v>
      </c>
      <c r="R239" s="1">
        <f t="shared" si="6"/>
        <v>0</v>
      </c>
      <c r="S239" s="1">
        <f>Table1__24[[#This Row],[total_women_beneficiaries]]-Table1__24[[#This Row],[total_men_beneficiaries]]</f>
        <v>-110</v>
      </c>
      <c r="T239" s="1" t="str">
        <f t="shared" si="7"/>
        <v>OKAY</v>
      </c>
    </row>
    <row r="240" spans="1:20" x14ac:dyDescent="0.3">
      <c r="A240" s="1">
        <v>1239</v>
      </c>
      <c r="B240" s="1">
        <v>61</v>
      </c>
      <c r="C240" s="1" t="s">
        <v>48</v>
      </c>
      <c r="D240" s="1" t="s">
        <v>28</v>
      </c>
      <c r="E240" s="1" t="s">
        <v>29</v>
      </c>
      <c r="F240" s="1" t="s">
        <v>27</v>
      </c>
      <c r="G240" s="1" t="s">
        <v>155</v>
      </c>
      <c r="H240" s="1" t="s">
        <v>182</v>
      </c>
      <c r="I240" s="1">
        <v>-2.6333329999999999</v>
      </c>
      <c r="J240" s="1">
        <v>28.666665999999999</v>
      </c>
      <c r="K240" s="1" t="s">
        <v>37</v>
      </c>
      <c r="L240" s="1">
        <v>300</v>
      </c>
      <c r="M240" s="1">
        <v>400</v>
      </c>
      <c r="N240" s="1">
        <v>700</v>
      </c>
      <c r="O240" s="1" t="s">
        <v>24</v>
      </c>
      <c r="P240" s="1">
        <v>8944</v>
      </c>
      <c r="Q240" s="1">
        <v>8944</v>
      </c>
      <c r="R240" s="1">
        <f t="shared" si="6"/>
        <v>0</v>
      </c>
      <c r="S240" s="1">
        <f>Table1__24[[#This Row],[total_women_beneficiaries]]-Table1__24[[#This Row],[total_men_beneficiaries]]</f>
        <v>100</v>
      </c>
      <c r="T240" s="1" t="str">
        <f t="shared" si="7"/>
        <v>OKAY</v>
      </c>
    </row>
    <row r="241" spans="1:20" x14ac:dyDescent="0.3">
      <c r="A241" s="1">
        <v>1240</v>
      </c>
      <c r="B241" s="1">
        <v>180</v>
      </c>
      <c r="C241" s="1" t="s">
        <v>17</v>
      </c>
      <c r="D241" s="1" t="s">
        <v>28</v>
      </c>
      <c r="E241" s="1" t="s">
        <v>29</v>
      </c>
      <c r="F241" s="1" t="s">
        <v>45</v>
      </c>
      <c r="G241" s="1" t="s">
        <v>155</v>
      </c>
      <c r="H241" s="1" t="s">
        <v>183</v>
      </c>
      <c r="I241" s="1">
        <v>-6.8814219999999997</v>
      </c>
      <c r="J241" s="1">
        <v>20.923584999999999</v>
      </c>
      <c r="K241" s="1" t="s">
        <v>37</v>
      </c>
      <c r="L241" s="1">
        <v>80</v>
      </c>
      <c r="M241" s="1">
        <v>40</v>
      </c>
      <c r="N241" s="1">
        <v>120</v>
      </c>
      <c r="O241" s="1" t="s">
        <v>31</v>
      </c>
      <c r="P241" s="1">
        <v>9865</v>
      </c>
      <c r="Q241" s="1">
        <v>9865</v>
      </c>
      <c r="R241" s="1">
        <f t="shared" si="6"/>
        <v>0</v>
      </c>
      <c r="S241" s="1">
        <f>Table1__24[[#This Row],[total_women_beneficiaries]]-Table1__24[[#This Row],[total_men_beneficiaries]]</f>
        <v>-40</v>
      </c>
      <c r="T241" s="1" t="str">
        <f t="shared" si="7"/>
        <v>OKAY</v>
      </c>
    </row>
    <row r="242" spans="1:20" x14ac:dyDescent="0.3">
      <c r="A242" s="1">
        <v>1241</v>
      </c>
      <c r="B242" s="1">
        <v>180</v>
      </c>
      <c r="C242" s="1" t="s">
        <v>17</v>
      </c>
      <c r="D242" s="1" t="s">
        <v>28</v>
      </c>
      <c r="E242" s="1" t="s">
        <v>29</v>
      </c>
      <c r="F242" s="1" t="s">
        <v>27</v>
      </c>
      <c r="G242" s="1" t="s">
        <v>155</v>
      </c>
      <c r="H242" s="1" t="s">
        <v>177</v>
      </c>
      <c r="I242" s="1">
        <v>0.69598000000000004</v>
      </c>
      <c r="J242" s="1">
        <v>29.5197</v>
      </c>
      <c r="K242" s="1" t="s">
        <v>37</v>
      </c>
      <c r="L242" s="1">
        <v>120</v>
      </c>
      <c r="M242" s="1">
        <v>80</v>
      </c>
      <c r="N242" s="1">
        <v>200</v>
      </c>
      <c r="O242" s="1" t="s">
        <v>38</v>
      </c>
      <c r="P242" s="1">
        <v>49965</v>
      </c>
      <c r="Q242" s="1">
        <v>49965</v>
      </c>
      <c r="R242" s="1">
        <f t="shared" si="6"/>
        <v>0</v>
      </c>
      <c r="S242" s="1">
        <f>Table1__24[[#This Row],[total_women_beneficiaries]]-Table1__24[[#This Row],[total_men_beneficiaries]]</f>
        <v>-40</v>
      </c>
      <c r="T242" s="1" t="str">
        <f t="shared" si="7"/>
        <v>OKAY</v>
      </c>
    </row>
    <row r="243" spans="1:20" x14ac:dyDescent="0.3">
      <c r="A243" s="1">
        <v>1242</v>
      </c>
      <c r="B243" s="1">
        <v>180</v>
      </c>
      <c r="C243" s="1" t="s">
        <v>17</v>
      </c>
      <c r="D243" s="1" t="s">
        <v>39</v>
      </c>
      <c r="E243" s="1" t="s">
        <v>29</v>
      </c>
      <c r="F243" s="1" t="s">
        <v>45</v>
      </c>
      <c r="G243" s="1" t="s">
        <v>155</v>
      </c>
      <c r="H243" s="1" t="s">
        <v>159</v>
      </c>
      <c r="I243" s="1">
        <v>-2.4680599999999999</v>
      </c>
      <c r="J243" s="1">
        <v>28.82028</v>
      </c>
      <c r="K243" s="1" t="s">
        <v>37</v>
      </c>
      <c r="L243" s="1">
        <v>80</v>
      </c>
      <c r="M243" s="1">
        <v>40</v>
      </c>
      <c r="N243" s="1">
        <v>120</v>
      </c>
      <c r="O243" s="1" t="s">
        <v>31</v>
      </c>
      <c r="P243" s="1">
        <v>6929</v>
      </c>
      <c r="Q243" s="1">
        <v>6929</v>
      </c>
      <c r="R243" s="1">
        <f t="shared" si="6"/>
        <v>0</v>
      </c>
      <c r="S243" s="1">
        <f>Table1__24[[#This Row],[total_women_beneficiaries]]-Table1__24[[#This Row],[total_men_beneficiaries]]</f>
        <v>-40</v>
      </c>
      <c r="T243" s="1" t="str">
        <f t="shared" si="7"/>
        <v>OKAY</v>
      </c>
    </row>
    <row r="244" spans="1:20" x14ac:dyDescent="0.3">
      <c r="A244" s="1">
        <v>1243</v>
      </c>
      <c r="B244" s="1">
        <v>286</v>
      </c>
      <c r="C244" s="1" t="s">
        <v>25</v>
      </c>
      <c r="D244" s="1" t="s">
        <v>18</v>
      </c>
      <c r="E244" s="1" t="s">
        <v>19</v>
      </c>
      <c r="F244" s="1" t="s">
        <v>30</v>
      </c>
      <c r="G244" s="1" t="s">
        <v>21</v>
      </c>
      <c r="H244" s="1" t="s">
        <v>22</v>
      </c>
      <c r="I244" s="1">
        <v>15.430638999999999</v>
      </c>
      <c r="J244" s="1">
        <v>-4.5404850000000003</v>
      </c>
      <c r="K244" s="1" t="s">
        <v>23</v>
      </c>
      <c r="L244" s="1">
        <v>12691</v>
      </c>
      <c r="M244" s="1">
        <v>47535</v>
      </c>
      <c r="N244" s="1">
        <v>60226</v>
      </c>
      <c r="O244" s="1" t="s">
        <v>24</v>
      </c>
      <c r="P244" s="1">
        <v>41206.269999999997</v>
      </c>
      <c r="Q244" s="1">
        <v>41206.269999999997</v>
      </c>
      <c r="R244" s="1">
        <f t="shared" si="6"/>
        <v>0</v>
      </c>
      <c r="S244" s="1">
        <f>Table1__24[[#This Row],[total_women_beneficiaries]]-Table1__24[[#This Row],[total_men_beneficiaries]]</f>
        <v>34844</v>
      </c>
      <c r="T244" s="1" t="str">
        <f t="shared" si="7"/>
        <v>OKAY</v>
      </c>
    </row>
    <row r="245" spans="1:20" x14ac:dyDescent="0.3">
      <c r="A245" s="1">
        <v>1244</v>
      </c>
      <c r="B245" s="1">
        <v>25</v>
      </c>
      <c r="C245" s="1" t="s">
        <v>48</v>
      </c>
      <c r="D245" s="1" t="s">
        <v>28</v>
      </c>
      <c r="E245" s="1" t="s">
        <v>29</v>
      </c>
      <c r="F245" s="1" t="s">
        <v>45</v>
      </c>
      <c r="G245" s="1" t="s">
        <v>155</v>
      </c>
      <c r="H245" s="1" t="s">
        <v>184</v>
      </c>
      <c r="I245" s="1">
        <v>-4.3808920000000002</v>
      </c>
      <c r="J245" s="1">
        <v>15.323745000000001</v>
      </c>
      <c r="K245" s="1" t="s">
        <v>37</v>
      </c>
      <c r="L245" s="1">
        <v>180</v>
      </c>
      <c r="M245" s="1">
        <v>120</v>
      </c>
      <c r="N245" s="1">
        <v>300</v>
      </c>
      <c r="O245" s="1" t="s">
        <v>35</v>
      </c>
      <c r="P245" s="1">
        <v>49485</v>
      </c>
      <c r="Q245" s="1">
        <v>49485</v>
      </c>
      <c r="R245" s="1">
        <f t="shared" si="6"/>
        <v>0</v>
      </c>
      <c r="S245" s="1">
        <f>Table1__24[[#This Row],[total_women_beneficiaries]]-Table1__24[[#This Row],[total_men_beneficiaries]]</f>
        <v>-60</v>
      </c>
      <c r="T245" s="1" t="str">
        <f t="shared" si="7"/>
        <v>OKAY</v>
      </c>
    </row>
    <row r="246" spans="1:20" x14ac:dyDescent="0.3">
      <c r="A246" s="1">
        <v>1245</v>
      </c>
      <c r="B246" s="1">
        <v>84</v>
      </c>
      <c r="C246" s="1" t="s">
        <v>48</v>
      </c>
      <c r="D246" s="1" t="s">
        <v>28</v>
      </c>
      <c r="E246" s="1" t="s">
        <v>29</v>
      </c>
      <c r="F246" s="1" t="s">
        <v>45</v>
      </c>
      <c r="G246" s="1" t="s">
        <v>155</v>
      </c>
      <c r="H246" s="1" t="s">
        <v>162</v>
      </c>
      <c r="I246" s="1">
        <v>-2.7</v>
      </c>
      <c r="J246" s="1">
        <v>27.333333</v>
      </c>
      <c r="K246" s="1" t="s">
        <v>37</v>
      </c>
      <c r="L246" s="1">
        <v>100</v>
      </c>
      <c r="M246" s="1">
        <v>300</v>
      </c>
      <c r="N246" s="1">
        <v>400</v>
      </c>
      <c r="O246" s="1" t="s">
        <v>24</v>
      </c>
      <c r="P246" s="1">
        <v>20382</v>
      </c>
      <c r="Q246" s="1">
        <v>20382</v>
      </c>
      <c r="R246" s="1">
        <f t="shared" si="6"/>
        <v>0</v>
      </c>
      <c r="S246" s="1">
        <f>Table1__24[[#This Row],[total_women_beneficiaries]]-Table1__24[[#This Row],[total_men_beneficiaries]]</f>
        <v>200</v>
      </c>
      <c r="T246" s="1" t="str">
        <f t="shared" si="7"/>
        <v>OKAY</v>
      </c>
    </row>
    <row r="247" spans="1:20" x14ac:dyDescent="0.3">
      <c r="A247" s="1">
        <v>1246</v>
      </c>
      <c r="B247" s="1">
        <v>175</v>
      </c>
      <c r="C247" s="1" t="s">
        <v>17</v>
      </c>
      <c r="D247" s="1" t="s">
        <v>28</v>
      </c>
      <c r="E247" s="1" t="s">
        <v>29</v>
      </c>
      <c r="F247" s="1" t="s">
        <v>45</v>
      </c>
      <c r="G247" s="1" t="s">
        <v>155</v>
      </c>
      <c r="H247" s="1" t="s">
        <v>156</v>
      </c>
      <c r="I247" s="1">
        <v>-4.3224470000000004</v>
      </c>
      <c r="J247" s="1">
        <v>15.307045</v>
      </c>
      <c r="K247" s="1" t="s">
        <v>37</v>
      </c>
      <c r="L247" s="1">
        <v>600</v>
      </c>
      <c r="M247" s="1">
        <v>200</v>
      </c>
      <c r="N247" s="1">
        <v>800</v>
      </c>
      <c r="O247" s="1" t="s">
        <v>31</v>
      </c>
      <c r="P247" s="1">
        <v>7775</v>
      </c>
      <c r="Q247" s="1">
        <v>7775</v>
      </c>
      <c r="R247" s="1">
        <f t="shared" si="6"/>
        <v>0</v>
      </c>
      <c r="S247" s="1">
        <f>Table1__24[[#This Row],[total_women_beneficiaries]]-Table1__24[[#This Row],[total_men_beneficiaries]]</f>
        <v>-400</v>
      </c>
      <c r="T247" s="1" t="str">
        <f t="shared" si="7"/>
        <v>OKAY</v>
      </c>
    </row>
    <row r="248" spans="1:20" x14ac:dyDescent="0.3">
      <c r="A248" s="1">
        <v>1247</v>
      </c>
      <c r="B248" s="1">
        <v>180</v>
      </c>
      <c r="C248" s="1" t="s">
        <v>17</v>
      </c>
      <c r="D248" s="1" t="s">
        <v>28</v>
      </c>
      <c r="E248" s="1" t="s">
        <v>29</v>
      </c>
      <c r="F248" s="1" t="s">
        <v>45</v>
      </c>
      <c r="G248" s="1" t="s">
        <v>155</v>
      </c>
      <c r="H248" s="1" t="s">
        <v>156</v>
      </c>
      <c r="I248" s="1">
        <v>-4.3224470000000004</v>
      </c>
      <c r="J248" s="1">
        <v>15.307045</v>
      </c>
      <c r="K248" s="1" t="s">
        <v>37</v>
      </c>
      <c r="L248" s="1">
        <v>90</v>
      </c>
      <c r="M248" s="1">
        <v>70</v>
      </c>
      <c r="N248" s="1">
        <v>160</v>
      </c>
      <c r="O248" s="1" t="s">
        <v>41</v>
      </c>
      <c r="P248" s="1">
        <v>48900</v>
      </c>
      <c r="Q248" s="1">
        <v>48900</v>
      </c>
      <c r="R248" s="1">
        <f t="shared" si="6"/>
        <v>0</v>
      </c>
      <c r="S248" s="1">
        <f>Table1__24[[#This Row],[total_women_beneficiaries]]-Table1__24[[#This Row],[total_men_beneficiaries]]</f>
        <v>-20</v>
      </c>
      <c r="T248" s="1" t="str">
        <f t="shared" si="7"/>
        <v>OKAY</v>
      </c>
    </row>
    <row r="249" spans="1:20" x14ac:dyDescent="0.3">
      <c r="A249" s="1">
        <v>1248</v>
      </c>
      <c r="B249" s="1">
        <v>92</v>
      </c>
      <c r="C249" s="1" t="s">
        <v>17</v>
      </c>
      <c r="D249" s="1" t="s">
        <v>39</v>
      </c>
      <c r="E249" s="1" t="s">
        <v>29</v>
      </c>
      <c r="F249" s="1" t="s">
        <v>45</v>
      </c>
      <c r="G249" s="1" t="s">
        <v>155</v>
      </c>
      <c r="H249" s="1" t="s">
        <v>171</v>
      </c>
      <c r="I249" s="1">
        <v>-3.4055870000000001</v>
      </c>
      <c r="J249" s="1">
        <v>29.137550999999998</v>
      </c>
      <c r="K249" s="1" t="s">
        <v>37</v>
      </c>
      <c r="L249" s="1">
        <v>500</v>
      </c>
      <c r="M249" s="1">
        <v>200</v>
      </c>
      <c r="N249" s="1">
        <v>700</v>
      </c>
      <c r="O249" s="1" t="s">
        <v>31</v>
      </c>
      <c r="P249" s="1">
        <v>23789</v>
      </c>
      <c r="Q249" s="1">
        <v>23789</v>
      </c>
      <c r="R249" s="1">
        <f t="shared" si="6"/>
        <v>0</v>
      </c>
      <c r="S249" s="1">
        <f>Table1__24[[#This Row],[total_women_beneficiaries]]-Table1__24[[#This Row],[total_men_beneficiaries]]</f>
        <v>-300</v>
      </c>
      <c r="T249" s="1" t="str">
        <f t="shared" si="7"/>
        <v>OKAY</v>
      </c>
    </row>
    <row r="250" spans="1:20" x14ac:dyDescent="0.3">
      <c r="A250" s="1">
        <v>1249</v>
      </c>
      <c r="B250" s="1">
        <v>180</v>
      </c>
      <c r="C250" s="1" t="s">
        <v>17</v>
      </c>
      <c r="D250" s="1" t="s">
        <v>39</v>
      </c>
      <c r="E250" s="1" t="s">
        <v>29</v>
      </c>
      <c r="F250" s="1" t="s">
        <v>45</v>
      </c>
      <c r="G250" s="1" t="s">
        <v>155</v>
      </c>
      <c r="H250" s="1" t="s">
        <v>169</v>
      </c>
      <c r="I250" s="1">
        <v>-3.0852219999999999</v>
      </c>
      <c r="J250" s="1">
        <v>29.079170999999999</v>
      </c>
      <c r="K250" s="1" t="s">
        <v>37</v>
      </c>
      <c r="L250" s="1">
        <v>600</v>
      </c>
      <c r="M250" s="1">
        <v>300</v>
      </c>
      <c r="N250" s="1">
        <v>900</v>
      </c>
      <c r="O250" s="1" t="s">
        <v>31</v>
      </c>
      <c r="P250" s="1">
        <v>21149</v>
      </c>
      <c r="Q250" s="1">
        <v>21149</v>
      </c>
      <c r="R250" s="1">
        <f t="shared" si="6"/>
        <v>0</v>
      </c>
      <c r="S250" s="1">
        <f>Table1__24[[#This Row],[total_women_beneficiaries]]-Table1__24[[#This Row],[total_men_beneficiaries]]</f>
        <v>-300</v>
      </c>
      <c r="T250" s="1" t="str">
        <f t="shared" si="7"/>
        <v>OKAY</v>
      </c>
    </row>
    <row r="251" spans="1:20" x14ac:dyDescent="0.3">
      <c r="A251" s="1">
        <v>1250</v>
      </c>
      <c r="B251" s="1">
        <v>180</v>
      </c>
      <c r="C251" s="1" t="s">
        <v>17</v>
      </c>
      <c r="D251" s="1" t="s">
        <v>28</v>
      </c>
      <c r="E251" s="1" t="s">
        <v>29</v>
      </c>
      <c r="F251" s="1" t="s">
        <v>45</v>
      </c>
      <c r="G251" s="1" t="s">
        <v>155</v>
      </c>
      <c r="H251" s="1" t="s">
        <v>159</v>
      </c>
      <c r="I251" s="1">
        <v>-2.4680599999999999</v>
      </c>
      <c r="J251" s="1">
        <v>28.82028</v>
      </c>
      <c r="K251" s="1" t="s">
        <v>37</v>
      </c>
      <c r="L251" s="1">
        <v>800</v>
      </c>
      <c r="M251" s="1">
        <v>400</v>
      </c>
      <c r="N251" s="1">
        <v>1200</v>
      </c>
      <c r="O251" s="1" t="s">
        <v>24</v>
      </c>
      <c r="P251" s="1">
        <v>43200</v>
      </c>
      <c r="Q251" s="1">
        <v>43200</v>
      </c>
      <c r="R251" s="1">
        <f t="shared" si="6"/>
        <v>0</v>
      </c>
      <c r="S251" s="1">
        <f>Table1__24[[#This Row],[total_women_beneficiaries]]-Table1__24[[#This Row],[total_men_beneficiaries]]</f>
        <v>-400</v>
      </c>
      <c r="T251" s="1" t="str">
        <f t="shared" si="7"/>
        <v>OKAY</v>
      </c>
    </row>
    <row r="252" spans="1:20" x14ac:dyDescent="0.3">
      <c r="A252" s="1">
        <v>1251</v>
      </c>
      <c r="B252" s="1">
        <v>180</v>
      </c>
      <c r="C252" s="1" t="s">
        <v>17</v>
      </c>
      <c r="D252" s="1" t="s">
        <v>28</v>
      </c>
      <c r="E252" s="1" t="s">
        <v>29</v>
      </c>
      <c r="F252" s="1" t="s">
        <v>45</v>
      </c>
      <c r="G252" s="1" t="s">
        <v>155</v>
      </c>
      <c r="H252" s="1" t="s">
        <v>159</v>
      </c>
      <c r="I252" s="1">
        <v>-2.4680599999999999</v>
      </c>
      <c r="J252" s="1">
        <v>28.82028</v>
      </c>
      <c r="K252" s="1" t="s">
        <v>37</v>
      </c>
      <c r="L252" s="1">
        <v>100</v>
      </c>
      <c r="M252" s="1">
        <v>50</v>
      </c>
      <c r="N252" s="1">
        <v>150</v>
      </c>
      <c r="O252" s="1" t="s">
        <v>26</v>
      </c>
      <c r="P252" s="1">
        <v>17850</v>
      </c>
      <c r="Q252" s="1">
        <v>17850</v>
      </c>
      <c r="R252" s="1">
        <f t="shared" si="6"/>
        <v>0</v>
      </c>
      <c r="S252" s="1">
        <f>Table1__24[[#This Row],[total_women_beneficiaries]]-Table1__24[[#This Row],[total_men_beneficiaries]]</f>
        <v>-50</v>
      </c>
      <c r="T252" s="1" t="str">
        <f t="shared" si="7"/>
        <v>OKAY</v>
      </c>
    </row>
    <row r="253" spans="1:20" x14ac:dyDescent="0.3">
      <c r="A253" s="1">
        <v>1252</v>
      </c>
      <c r="B253" s="1">
        <v>180</v>
      </c>
      <c r="C253" s="1" t="s">
        <v>17</v>
      </c>
      <c r="D253" s="1" t="s">
        <v>28</v>
      </c>
      <c r="E253" s="1" t="s">
        <v>29</v>
      </c>
      <c r="F253" s="1" t="s">
        <v>45</v>
      </c>
      <c r="G253" s="1" t="s">
        <v>155</v>
      </c>
      <c r="H253" s="1" t="s">
        <v>168</v>
      </c>
      <c r="I253" s="1">
        <v>-1.186903</v>
      </c>
      <c r="J253" s="1">
        <v>29.446131999999999</v>
      </c>
      <c r="K253" s="1" t="s">
        <v>37</v>
      </c>
      <c r="L253" s="1">
        <v>400</v>
      </c>
      <c r="M253" s="1">
        <v>500</v>
      </c>
      <c r="N253" s="1">
        <v>900</v>
      </c>
      <c r="O253" s="1" t="s">
        <v>24</v>
      </c>
      <c r="P253" s="1">
        <v>23655</v>
      </c>
      <c r="Q253" s="1">
        <v>23655</v>
      </c>
      <c r="R253" s="1">
        <f t="shared" si="6"/>
        <v>0</v>
      </c>
      <c r="S253" s="1">
        <f>Table1__24[[#This Row],[total_women_beneficiaries]]-Table1__24[[#This Row],[total_men_beneficiaries]]</f>
        <v>100</v>
      </c>
      <c r="T253" s="1" t="str">
        <f t="shared" si="7"/>
        <v>OKAY</v>
      </c>
    </row>
    <row r="254" spans="1:20" x14ac:dyDescent="0.3">
      <c r="A254" s="1">
        <v>1253</v>
      </c>
      <c r="B254" s="1">
        <v>180</v>
      </c>
      <c r="C254" s="1" t="s">
        <v>17</v>
      </c>
      <c r="D254" s="1" t="s">
        <v>39</v>
      </c>
      <c r="E254" s="1" t="s">
        <v>29</v>
      </c>
      <c r="F254" s="1" t="s">
        <v>45</v>
      </c>
      <c r="G254" s="1" t="s">
        <v>155</v>
      </c>
      <c r="H254" s="1" t="s">
        <v>167</v>
      </c>
      <c r="I254" s="1">
        <v>-1.6882539999999999</v>
      </c>
      <c r="J254" s="1">
        <v>29.237154</v>
      </c>
      <c r="K254" s="1" t="s">
        <v>37</v>
      </c>
      <c r="L254" s="1">
        <v>60</v>
      </c>
      <c r="M254" s="1">
        <v>40</v>
      </c>
      <c r="N254" s="1">
        <v>100</v>
      </c>
      <c r="O254" s="1" t="s">
        <v>31</v>
      </c>
      <c r="P254" s="1">
        <v>15879</v>
      </c>
      <c r="Q254" s="1">
        <v>15879</v>
      </c>
      <c r="R254" s="1">
        <f t="shared" si="6"/>
        <v>0</v>
      </c>
      <c r="S254" s="1">
        <f>Table1__24[[#This Row],[total_women_beneficiaries]]-Table1__24[[#This Row],[total_men_beneficiaries]]</f>
        <v>-20</v>
      </c>
      <c r="T254" s="1" t="str">
        <f t="shared" si="7"/>
        <v>OKAY</v>
      </c>
    </row>
    <row r="255" spans="1:20" x14ac:dyDescent="0.3">
      <c r="A255" s="1">
        <v>1254</v>
      </c>
      <c r="B255" s="1">
        <v>180</v>
      </c>
      <c r="C255" s="1" t="s">
        <v>17</v>
      </c>
      <c r="D255" s="1" t="s">
        <v>39</v>
      </c>
      <c r="E255" s="1" t="s">
        <v>29</v>
      </c>
      <c r="F255" s="1" t="s">
        <v>45</v>
      </c>
      <c r="G255" s="1" t="s">
        <v>155</v>
      </c>
      <c r="H255" s="1" t="s">
        <v>166</v>
      </c>
      <c r="I255" s="1">
        <v>-0.68179999999999996</v>
      </c>
      <c r="J255" s="1">
        <v>25.458599</v>
      </c>
      <c r="K255" s="1" t="s">
        <v>23</v>
      </c>
      <c r="L255" s="1">
        <v>40</v>
      </c>
      <c r="M255" s="1">
        <v>20</v>
      </c>
      <c r="N255" s="1">
        <v>60</v>
      </c>
      <c r="O255" s="1" t="s">
        <v>31</v>
      </c>
      <c r="P255" s="1">
        <v>15997</v>
      </c>
      <c r="Q255" s="1">
        <v>15997</v>
      </c>
      <c r="R255" s="1">
        <f t="shared" si="6"/>
        <v>0</v>
      </c>
      <c r="S255" s="1">
        <f>Table1__24[[#This Row],[total_women_beneficiaries]]-Table1__24[[#This Row],[total_men_beneficiaries]]</f>
        <v>-20</v>
      </c>
      <c r="T255" s="1" t="str">
        <f t="shared" si="7"/>
        <v>OKAY</v>
      </c>
    </row>
    <row r="256" spans="1:20" x14ac:dyDescent="0.3">
      <c r="A256" s="1">
        <v>1255</v>
      </c>
      <c r="B256" s="1">
        <v>180</v>
      </c>
      <c r="C256" s="1" t="s">
        <v>17</v>
      </c>
      <c r="D256" s="1" t="s">
        <v>97</v>
      </c>
      <c r="E256" s="1" t="s">
        <v>29</v>
      </c>
      <c r="F256" s="1" t="s">
        <v>45</v>
      </c>
      <c r="G256" s="1" t="s">
        <v>155</v>
      </c>
      <c r="H256" s="1" t="s">
        <v>168</v>
      </c>
      <c r="I256" s="1">
        <v>-1.186903</v>
      </c>
      <c r="J256" s="1">
        <v>29.446131999999999</v>
      </c>
      <c r="K256" s="1" t="s">
        <v>23</v>
      </c>
      <c r="L256" s="1">
        <v>90</v>
      </c>
      <c r="M256" s="1">
        <v>30</v>
      </c>
      <c r="N256" s="1">
        <v>120</v>
      </c>
      <c r="O256" s="1" t="s">
        <v>41</v>
      </c>
      <c r="P256" s="1">
        <v>11636</v>
      </c>
      <c r="Q256" s="1">
        <v>11636</v>
      </c>
      <c r="R256" s="1">
        <f t="shared" si="6"/>
        <v>0</v>
      </c>
      <c r="S256" s="1">
        <f>Table1__24[[#This Row],[total_women_beneficiaries]]-Table1__24[[#This Row],[total_men_beneficiaries]]</f>
        <v>-60</v>
      </c>
      <c r="T256" s="1" t="str">
        <f t="shared" si="7"/>
        <v>OKAY</v>
      </c>
    </row>
    <row r="257" spans="1:20" x14ac:dyDescent="0.3">
      <c r="A257" s="1">
        <v>1256</v>
      </c>
      <c r="B257" s="1">
        <v>180</v>
      </c>
      <c r="C257" s="1" t="s">
        <v>17</v>
      </c>
      <c r="D257" s="1" t="s">
        <v>18</v>
      </c>
      <c r="E257" s="1" t="s">
        <v>29</v>
      </c>
      <c r="F257" s="1" t="s">
        <v>45</v>
      </c>
      <c r="G257" s="1" t="s">
        <v>155</v>
      </c>
      <c r="H257" s="1" t="s">
        <v>171</v>
      </c>
      <c r="I257" s="1">
        <v>-3.4055870000000001</v>
      </c>
      <c r="J257" s="1">
        <v>29.137550999999998</v>
      </c>
      <c r="K257" s="1" t="s">
        <v>37</v>
      </c>
      <c r="L257" s="1">
        <v>400</v>
      </c>
      <c r="M257" s="1">
        <v>200</v>
      </c>
      <c r="N257" s="1">
        <v>600</v>
      </c>
      <c r="O257" s="1" t="s">
        <v>41</v>
      </c>
      <c r="P257" s="1">
        <v>40351</v>
      </c>
      <c r="Q257" s="1">
        <v>40351</v>
      </c>
      <c r="R257" s="1">
        <f t="shared" si="6"/>
        <v>0</v>
      </c>
      <c r="S257" s="1">
        <f>Table1__24[[#This Row],[total_women_beneficiaries]]-Table1__24[[#This Row],[total_men_beneficiaries]]</f>
        <v>-200</v>
      </c>
      <c r="T257" s="1" t="str">
        <f t="shared" si="7"/>
        <v>OKAY</v>
      </c>
    </row>
    <row r="258" spans="1:20" x14ac:dyDescent="0.3">
      <c r="A258" s="1">
        <v>1257</v>
      </c>
      <c r="B258" s="1">
        <v>87</v>
      </c>
      <c r="C258" s="1" t="s">
        <v>48</v>
      </c>
      <c r="D258" s="1" t="s">
        <v>28</v>
      </c>
      <c r="E258" s="1" t="s">
        <v>29</v>
      </c>
      <c r="F258" s="1" t="s">
        <v>45</v>
      </c>
      <c r="G258" s="1" t="s">
        <v>155</v>
      </c>
      <c r="H258" s="1" t="s">
        <v>159</v>
      </c>
      <c r="I258" s="1">
        <v>-2.4680599999999999</v>
      </c>
      <c r="J258" s="1">
        <v>28.82028</v>
      </c>
      <c r="K258" s="1" t="s">
        <v>37</v>
      </c>
      <c r="L258" s="1">
        <v>400</v>
      </c>
      <c r="M258" s="1">
        <v>500</v>
      </c>
      <c r="N258" s="1">
        <v>900</v>
      </c>
      <c r="O258" s="1" t="s">
        <v>24</v>
      </c>
      <c r="P258" s="1">
        <v>37950</v>
      </c>
      <c r="Q258" s="1">
        <v>37950</v>
      </c>
      <c r="R258" s="1">
        <f t="shared" ref="R258:R321" si="8">Q258-P258</f>
        <v>0</v>
      </c>
      <c r="S258" s="1">
        <f>Table1__24[[#This Row],[total_women_beneficiaries]]-Table1__24[[#This Row],[total_men_beneficiaries]]</f>
        <v>100</v>
      </c>
      <c r="T258" s="1" t="str">
        <f t="shared" ref="T258:T321" si="9">IF(Q258&gt;P258, "REVIEW REQUIRED", "OKAY")</f>
        <v>OKAY</v>
      </c>
    </row>
    <row r="259" spans="1:20" x14ac:dyDescent="0.3">
      <c r="A259" s="1">
        <v>1258</v>
      </c>
      <c r="B259" s="1">
        <v>112</v>
      </c>
      <c r="C259" s="1" t="s">
        <v>17</v>
      </c>
      <c r="D259" s="1" t="s">
        <v>28</v>
      </c>
      <c r="E259" s="1" t="s">
        <v>29</v>
      </c>
      <c r="F259" s="1" t="s">
        <v>45</v>
      </c>
      <c r="G259" s="1" t="s">
        <v>155</v>
      </c>
      <c r="H259" s="1" t="s">
        <v>178</v>
      </c>
      <c r="I259" s="1">
        <v>1.833062</v>
      </c>
      <c r="J259" s="1">
        <v>29.498076999999999</v>
      </c>
      <c r="K259" s="1" t="s">
        <v>37</v>
      </c>
      <c r="L259" s="1">
        <v>60</v>
      </c>
      <c r="M259" s="1">
        <v>20</v>
      </c>
      <c r="N259" s="1">
        <v>80</v>
      </c>
      <c r="O259" s="1" t="s">
        <v>41</v>
      </c>
      <c r="P259" s="1">
        <v>10969</v>
      </c>
      <c r="Q259" s="1">
        <v>10969</v>
      </c>
      <c r="R259" s="1">
        <f t="shared" si="8"/>
        <v>0</v>
      </c>
      <c r="S259" s="1">
        <f>Table1__24[[#This Row],[total_women_beneficiaries]]-Table1__24[[#This Row],[total_men_beneficiaries]]</f>
        <v>-40</v>
      </c>
      <c r="T259" s="1" t="str">
        <f t="shared" si="9"/>
        <v>OKAY</v>
      </c>
    </row>
    <row r="260" spans="1:20" x14ac:dyDescent="0.3">
      <c r="A260" s="1">
        <v>1259</v>
      </c>
      <c r="B260" s="1">
        <v>85</v>
      </c>
      <c r="C260" s="1" t="s">
        <v>48</v>
      </c>
      <c r="D260" s="1" t="s">
        <v>28</v>
      </c>
      <c r="E260" s="1" t="s">
        <v>29</v>
      </c>
      <c r="F260" s="1" t="s">
        <v>45</v>
      </c>
      <c r="G260" s="1" t="s">
        <v>155</v>
      </c>
      <c r="H260" s="1" t="s">
        <v>156</v>
      </c>
      <c r="I260" s="1">
        <v>-4.3224470000000004</v>
      </c>
      <c r="J260" s="1">
        <v>15.307045</v>
      </c>
      <c r="K260" s="1" t="s">
        <v>37</v>
      </c>
      <c r="L260" s="1">
        <v>400</v>
      </c>
      <c r="M260" s="1">
        <v>400</v>
      </c>
      <c r="N260" s="1">
        <v>800</v>
      </c>
      <c r="O260" s="1" t="s">
        <v>41</v>
      </c>
      <c r="P260" s="1">
        <v>14420</v>
      </c>
      <c r="Q260" s="1">
        <v>14420</v>
      </c>
      <c r="R260" s="1">
        <f t="shared" si="8"/>
        <v>0</v>
      </c>
      <c r="S260" s="1">
        <f>Table1__24[[#This Row],[total_women_beneficiaries]]-Table1__24[[#This Row],[total_men_beneficiaries]]</f>
        <v>0</v>
      </c>
      <c r="T260" s="1" t="str">
        <f t="shared" si="9"/>
        <v>OKAY</v>
      </c>
    </row>
    <row r="261" spans="1:20" x14ac:dyDescent="0.3">
      <c r="A261" s="1">
        <v>1260</v>
      </c>
      <c r="B261" s="1">
        <v>132</v>
      </c>
      <c r="C261" s="1" t="s">
        <v>17</v>
      </c>
      <c r="D261" s="1" t="s">
        <v>55</v>
      </c>
      <c r="E261" s="1" t="s">
        <v>29</v>
      </c>
      <c r="F261" s="1" t="s">
        <v>45</v>
      </c>
      <c r="G261" s="1" t="s">
        <v>155</v>
      </c>
      <c r="H261" s="1" t="s">
        <v>185</v>
      </c>
      <c r="I261" s="1">
        <v>1.35</v>
      </c>
      <c r="J261" s="1">
        <v>29.05</v>
      </c>
      <c r="K261" s="1" t="s">
        <v>23</v>
      </c>
      <c r="L261" s="1">
        <v>50</v>
      </c>
      <c r="M261" s="1">
        <v>350</v>
      </c>
      <c r="N261" s="1">
        <v>400</v>
      </c>
      <c r="O261" s="1" t="s">
        <v>41</v>
      </c>
      <c r="P261" s="1">
        <v>19950</v>
      </c>
      <c r="Q261" s="1">
        <v>19950</v>
      </c>
      <c r="R261" s="1">
        <f t="shared" si="8"/>
        <v>0</v>
      </c>
      <c r="S261" s="1">
        <f>Table1__24[[#This Row],[total_women_beneficiaries]]-Table1__24[[#This Row],[total_men_beneficiaries]]</f>
        <v>300</v>
      </c>
      <c r="T261" s="1" t="str">
        <f t="shared" si="9"/>
        <v>OKAY</v>
      </c>
    </row>
    <row r="262" spans="1:20" x14ac:dyDescent="0.3">
      <c r="A262" s="1">
        <v>1261</v>
      </c>
      <c r="B262" s="1">
        <v>48</v>
      </c>
      <c r="C262" s="1" t="s">
        <v>48</v>
      </c>
      <c r="D262" s="1" t="s">
        <v>39</v>
      </c>
      <c r="E262" s="1" t="s">
        <v>29</v>
      </c>
      <c r="F262" s="1" t="s">
        <v>45</v>
      </c>
      <c r="G262" s="1" t="s">
        <v>155</v>
      </c>
      <c r="H262" s="1" t="s">
        <v>166</v>
      </c>
      <c r="I262" s="1">
        <v>-1.4303170000000001</v>
      </c>
      <c r="J262" s="1">
        <v>28.074895000000001</v>
      </c>
      <c r="K262" s="1" t="s">
        <v>23</v>
      </c>
      <c r="L262" s="1">
        <v>40</v>
      </c>
      <c r="M262" s="1">
        <v>20</v>
      </c>
      <c r="N262" s="1">
        <v>60</v>
      </c>
      <c r="O262" s="1" t="s">
        <v>31</v>
      </c>
      <c r="P262" s="1">
        <v>8675</v>
      </c>
      <c r="Q262" s="1">
        <v>8675</v>
      </c>
      <c r="R262" s="1">
        <f t="shared" si="8"/>
        <v>0</v>
      </c>
      <c r="S262" s="1">
        <f>Table1__24[[#This Row],[total_women_beneficiaries]]-Table1__24[[#This Row],[total_men_beneficiaries]]</f>
        <v>-20</v>
      </c>
      <c r="T262" s="1" t="str">
        <f t="shared" si="9"/>
        <v>OKAY</v>
      </c>
    </row>
    <row r="263" spans="1:20" x14ac:dyDescent="0.3">
      <c r="A263" s="1">
        <v>1262</v>
      </c>
      <c r="B263" s="1">
        <v>185</v>
      </c>
      <c r="C263" s="1" t="s">
        <v>25</v>
      </c>
      <c r="D263" s="1" t="s">
        <v>28</v>
      </c>
      <c r="E263" s="1" t="s">
        <v>29</v>
      </c>
      <c r="F263" s="1" t="s">
        <v>45</v>
      </c>
      <c r="G263" s="1" t="s">
        <v>155</v>
      </c>
      <c r="H263" s="1" t="s">
        <v>186</v>
      </c>
      <c r="I263" s="1">
        <v>-3.0852219999999999</v>
      </c>
      <c r="J263" s="1">
        <v>29.079170999999999</v>
      </c>
      <c r="K263" s="1" t="s">
        <v>23</v>
      </c>
      <c r="L263" s="1">
        <v>80</v>
      </c>
      <c r="M263" s="1">
        <v>40</v>
      </c>
      <c r="N263" s="1">
        <v>120</v>
      </c>
      <c r="O263" s="1" t="s">
        <v>31</v>
      </c>
      <c r="P263" s="1">
        <v>36025</v>
      </c>
      <c r="Q263" s="1">
        <v>36025</v>
      </c>
      <c r="R263" s="1">
        <f t="shared" si="8"/>
        <v>0</v>
      </c>
      <c r="S263" s="1">
        <f>Table1__24[[#This Row],[total_women_beneficiaries]]-Table1__24[[#This Row],[total_men_beneficiaries]]</f>
        <v>-40</v>
      </c>
      <c r="T263" s="1" t="str">
        <f t="shared" si="9"/>
        <v>OKAY</v>
      </c>
    </row>
    <row r="264" spans="1:20" x14ac:dyDescent="0.3">
      <c r="A264" s="1">
        <v>1263</v>
      </c>
      <c r="B264" s="1">
        <v>50</v>
      </c>
      <c r="C264" s="1" t="s">
        <v>48</v>
      </c>
      <c r="D264" s="1" t="s">
        <v>28</v>
      </c>
      <c r="E264" s="1" t="s">
        <v>29</v>
      </c>
      <c r="F264" s="1" t="s">
        <v>45</v>
      </c>
      <c r="G264" s="1" t="s">
        <v>155</v>
      </c>
      <c r="H264" s="1" t="s">
        <v>183</v>
      </c>
      <c r="I264" s="1">
        <v>-2.5061559999999998</v>
      </c>
      <c r="J264" s="1">
        <v>28.861830000000001</v>
      </c>
      <c r="K264" s="1" t="s">
        <v>23</v>
      </c>
      <c r="L264" s="1">
        <v>110</v>
      </c>
      <c r="M264" s="1">
        <v>50</v>
      </c>
      <c r="N264" s="1">
        <v>160</v>
      </c>
      <c r="O264" s="1" t="s">
        <v>41</v>
      </c>
      <c r="P264" s="1">
        <v>9865</v>
      </c>
      <c r="Q264" s="1">
        <v>9865</v>
      </c>
      <c r="R264" s="1">
        <f t="shared" si="8"/>
        <v>0</v>
      </c>
      <c r="S264" s="1">
        <f>Table1__24[[#This Row],[total_women_beneficiaries]]-Table1__24[[#This Row],[total_men_beneficiaries]]</f>
        <v>-60</v>
      </c>
      <c r="T264" s="1" t="str">
        <f t="shared" si="9"/>
        <v>OKAY</v>
      </c>
    </row>
    <row r="265" spans="1:20" x14ac:dyDescent="0.3">
      <c r="A265" s="1">
        <v>1264</v>
      </c>
      <c r="B265" s="1">
        <v>81</v>
      </c>
      <c r="C265" s="1" t="s">
        <v>48</v>
      </c>
      <c r="D265" s="1" t="s">
        <v>28</v>
      </c>
      <c r="E265" s="1" t="s">
        <v>29</v>
      </c>
      <c r="F265" s="1" t="s">
        <v>45</v>
      </c>
      <c r="G265" s="1" t="s">
        <v>155</v>
      </c>
      <c r="H265" s="1" t="s">
        <v>187</v>
      </c>
      <c r="I265" s="1">
        <v>-0.33333000000000002</v>
      </c>
      <c r="J265" s="1">
        <v>28.116669999999999</v>
      </c>
      <c r="K265" s="1" t="s">
        <v>37</v>
      </c>
      <c r="L265" s="1">
        <v>60</v>
      </c>
      <c r="M265" s="1">
        <v>740</v>
      </c>
      <c r="N265" s="1">
        <v>800</v>
      </c>
      <c r="O265" s="1" t="s">
        <v>26</v>
      </c>
      <c r="P265" s="1">
        <v>19210</v>
      </c>
      <c r="Q265" s="1">
        <v>19210</v>
      </c>
      <c r="R265" s="1">
        <f t="shared" si="8"/>
        <v>0</v>
      </c>
      <c r="S265" s="1">
        <f>Table1__24[[#This Row],[total_women_beneficiaries]]-Table1__24[[#This Row],[total_men_beneficiaries]]</f>
        <v>680</v>
      </c>
      <c r="T265" s="1" t="str">
        <f t="shared" si="9"/>
        <v>OKAY</v>
      </c>
    </row>
    <row r="266" spans="1:20" x14ac:dyDescent="0.3">
      <c r="A266" s="1">
        <v>1265</v>
      </c>
      <c r="B266" s="1">
        <v>174</v>
      </c>
      <c r="C266" s="1" t="s">
        <v>17</v>
      </c>
      <c r="D266" s="1" t="s">
        <v>28</v>
      </c>
      <c r="E266" s="1" t="s">
        <v>29</v>
      </c>
      <c r="F266" s="1" t="s">
        <v>45</v>
      </c>
      <c r="G266" s="1" t="s">
        <v>155</v>
      </c>
      <c r="H266" s="1" t="s">
        <v>188</v>
      </c>
      <c r="I266" s="1">
        <v>3.9074170000000001</v>
      </c>
      <c r="J266" s="1">
        <v>28.375775999999998</v>
      </c>
      <c r="K266" s="1" t="s">
        <v>37</v>
      </c>
      <c r="L266" s="1">
        <v>50</v>
      </c>
      <c r="M266" s="1">
        <v>550</v>
      </c>
      <c r="N266" s="1">
        <v>600</v>
      </c>
      <c r="O266" s="1" t="s">
        <v>26</v>
      </c>
      <c r="P266" s="1">
        <v>24139</v>
      </c>
      <c r="Q266" s="1">
        <v>24139</v>
      </c>
      <c r="R266" s="1">
        <f t="shared" si="8"/>
        <v>0</v>
      </c>
      <c r="S266" s="1">
        <f>Table1__24[[#This Row],[total_women_beneficiaries]]-Table1__24[[#This Row],[total_men_beneficiaries]]</f>
        <v>500</v>
      </c>
      <c r="T266" s="1" t="str">
        <f t="shared" si="9"/>
        <v>OKAY</v>
      </c>
    </row>
    <row r="267" spans="1:20" x14ac:dyDescent="0.3">
      <c r="A267" s="1">
        <v>1266</v>
      </c>
      <c r="B267" s="1">
        <v>217</v>
      </c>
      <c r="C267" s="1" t="s">
        <v>25</v>
      </c>
      <c r="D267" s="1" t="s">
        <v>28</v>
      </c>
      <c r="E267" s="1" t="s">
        <v>29</v>
      </c>
      <c r="F267" s="1" t="s">
        <v>45</v>
      </c>
      <c r="G267" s="1" t="s">
        <v>155</v>
      </c>
      <c r="H267" s="1" t="s">
        <v>157</v>
      </c>
      <c r="I267" s="1">
        <v>3.6166700000000001</v>
      </c>
      <c r="J267" s="1">
        <v>28.566669999999998</v>
      </c>
      <c r="K267" s="1" t="s">
        <v>23</v>
      </c>
      <c r="L267" s="1">
        <v>100</v>
      </c>
      <c r="M267" s="1">
        <v>1100</v>
      </c>
      <c r="N267" s="1">
        <v>1200</v>
      </c>
      <c r="O267" s="1" t="s">
        <v>26</v>
      </c>
      <c r="P267" s="1">
        <v>31067</v>
      </c>
      <c r="Q267" s="1">
        <v>31067</v>
      </c>
      <c r="R267" s="1">
        <f t="shared" si="8"/>
        <v>0</v>
      </c>
      <c r="S267" s="1">
        <f>Table1__24[[#This Row],[total_women_beneficiaries]]-Table1__24[[#This Row],[total_men_beneficiaries]]</f>
        <v>1000</v>
      </c>
      <c r="T267" s="1" t="str">
        <f t="shared" si="9"/>
        <v>OKAY</v>
      </c>
    </row>
    <row r="268" spans="1:20" x14ac:dyDescent="0.3">
      <c r="A268" s="1">
        <v>1267</v>
      </c>
      <c r="B268" s="1">
        <v>177</v>
      </c>
      <c r="C268" s="1" t="s">
        <v>17</v>
      </c>
      <c r="D268" s="1" t="s">
        <v>28</v>
      </c>
      <c r="E268" s="1" t="s">
        <v>29</v>
      </c>
      <c r="F268" s="1" t="s">
        <v>45</v>
      </c>
      <c r="G268" s="1" t="s">
        <v>155</v>
      </c>
      <c r="H268" s="1" t="s">
        <v>189</v>
      </c>
      <c r="I268" s="1">
        <v>2.9333300000000002</v>
      </c>
      <c r="J268" s="1">
        <v>30.15</v>
      </c>
      <c r="K268" s="1" t="s">
        <v>37</v>
      </c>
      <c r="L268" s="1">
        <v>73</v>
      </c>
      <c r="M268" s="1">
        <v>215</v>
      </c>
      <c r="N268" s="1">
        <v>288</v>
      </c>
      <c r="O268" s="1" t="s">
        <v>32</v>
      </c>
      <c r="P268" s="1">
        <v>29335</v>
      </c>
      <c r="Q268" s="1">
        <v>29335</v>
      </c>
      <c r="R268" s="1">
        <f t="shared" si="8"/>
        <v>0</v>
      </c>
      <c r="S268" s="1">
        <f>Table1__24[[#This Row],[total_women_beneficiaries]]-Table1__24[[#This Row],[total_men_beneficiaries]]</f>
        <v>142</v>
      </c>
      <c r="T268" s="1" t="str">
        <f t="shared" si="9"/>
        <v>OKAY</v>
      </c>
    </row>
    <row r="269" spans="1:20" x14ac:dyDescent="0.3">
      <c r="A269" s="1">
        <v>1268</v>
      </c>
      <c r="B269" s="1">
        <v>191</v>
      </c>
      <c r="C269" s="1" t="s">
        <v>25</v>
      </c>
      <c r="D269" s="1" t="s">
        <v>55</v>
      </c>
      <c r="E269" s="1" t="s">
        <v>181</v>
      </c>
      <c r="F269" s="1" t="s">
        <v>45</v>
      </c>
      <c r="G269" s="1" t="s">
        <v>155</v>
      </c>
      <c r="H269" s="1" t="s">
        <v>157</v>
      </c>
      <c r="I269" s="1">
        <v>3.6166700000000001</v>
      </c>
      <c r="J269" s="1">
        <v>28.566669999999998</v>
      </c>
      <c r="K269" s="1" t="s">
        <v>23</v>
      </c>
      <c r="L269" s="1">
        <v>90</v>
      </c>
      <c r="M269" s="1">
        <v>60</v>
      </c>
      <c r="N269" s="1">
        <v>150</v>
      </c>
      <c r="O269" s="1" t="s">
        <v>35</v>
      </c>
      <c r="P269" s="1">
        <v>20110</v>
      </c>
      <c r="Q269" s="1">
        <v>20110</v>
      </c>
      <c r="R269" s="1">
        <f t="shared" si="8"/>
        <v>0</v>
      </c>
      <c r="S269" s="1">
        <f>Table1__24[[#This Row],[total_women_beneficiaries]]-Table1__24[[#This Row],[total_men_beneficiaries]]</f>
        <v>-30</v>
      </c>
      <c r="T269" s="1" t="str">
        <f t="shared" si="9"/>
        <v>OKAY</v>
      </c>
    </row>
    <row r="270" spans="1:20" x14ac:dyDescent="0.3">
      <c r="A270" s="1">
        <v>1269</v>
      </c>
      <c r="B270" s="1">
        <v>95</v>
      </c>
      <c r="C270" s="1" t="s">
        <v>17</v>
      </c>
      <c r="D270" s="1" t="s">
        <v>18</v>
      </c>
      <c r="E270" s="1" t="s">
        <v>29</v>
      </c>
      <c r="F270" s="1" t="s">
        <v>27</v>
      </c>
      <c r="G270" s="1" t="s">
        <v>155</v>
      </c>
      <c r="H270" s="1" t="s">
        <v>158</v>
      </c>
      <c r="I270" s="1">
        <v>1.56667</v>
      </c>
      <c r="J270" s="1">
        <v>30.25</v>
      </c>
      <c r="K270" s="1" t="s">
        <v>37</v>
      </c>
      <c r="L270" s="1">
        <v>156</v>
      </c>
      <c r="M270" s="1">
        <v>260</v>
      </c>
      <c r="N270" s="1">
        <v>416</v>
      </c>
      <c r="O270" s="1" t="s">
        <v>32</v>
      </c>
      <c r="P270" s="1">
        <v>12953</v>
      </c>
      <c r="Q270" s="1">
        <v>12953</v>
      </c>
      <c r="R270" s="1">
        <f t="shared" si="8"/>
        <v>0</v>
      </c>
      <c r="S270" s="1">
        <f>Table1__24[[#This Row],[total_women_beneficiaries]]-Table1__24[[#This Row],[total_men_beneficiaries]]</f>
        <v>104</v>
      </c>
      <c r="T270" s="1" t="str">
        <f t="shared" si="9"/>
        <v>OKAY</v>
      </c>
    </row>
    <row r="271" spans="1:20" x14ac:dyDescent="0.3">
      <c r="A271" s="1">
        <v>1270</v>
      </c>
      <c r="B271" s="1">
        <v>70</v>
      </c>
      <c r="C271" s="1" t="s">
        <v>48</v>
      </c>
      <c r="D271" s="1" t="s">
        <v>28</v>
      </c>
      <c r="E271" s="1" t="s">
        <v>29</v>
      </c>
      <c r="F271" s="1" t="s">
        <v>45</v>
      </c>
      <c r="G271" s="1" t="s">
        <v>155</v>
      </c>
      <c r="H271" s="1" t="s">
        <v>167</v>
      </c>
      <c r="I271" s="1">
        <v>-1.6882539999999999</v>
      </c>
      <c r="J271" s="1">
        <v>29.237154</v>
      </c>
      <c r="K271" s="1" t="s">
        <v>37</v>
      </c>
      <c r="L271" s="1">
        <v>270</v>
      </c>
      <c r="M271" s="1">
        <v>80</v>
      </c>
      <c r="N271" s="1">
        <v>350</v>
      </c>
      <c r="O271" s="1" t="s">
        <v>31</v>
      </c>
      <c r="P271" s="1">
        <v>49829</v>
      </c>
      <c r="Q271" s="1">
        <v>49829</v>
      </c>
      <c r="R271" s="1">
        <f t="shared" si="8"/>
        <v>0</v>
      </c>
      <c r="S271" s="1">
        <f>Table1__24[[#This Row],[total_women_beneficiaries]]-Table1__24[[#This Row],[total_men_beneficiaries]]</f>
        <v>-190</v>
      </c>
      <c r="T271" s="1" t="str">
        <f t="shared" si="9"/>
        <v>OKAY</v>
      </c>
    </row>
    <row r="272" spans="1:20" x14ac:dyDescent="0.3">
      <c r="A272" s="1">
        <v>1271</v>
      </c>
      <c r="B272" s="1">
        <v>117</v>
      </c>
      <c r="C272" s="1" t="s">
        <v>17</v>
      </c>
      <c r="D272" s="1" t="s">
        <v>28</v>
      </c>
      <c r="E272" s="1" t="s">
        <v>29</v>
      </c>
      <c r="F272" s="1" t="s">
        <v>45</v>
      </c>
      <c r="G272" s="1" t="s">
        <v>155</v>
      </c>
      <c r="H272" s="1" t="s">
        <v>190</v>
      </c>
      <c r="I272" s="1">
        <v>1.9152469999999999</v>
      </c>
      <c r="J272" s="1">
        <v>30.503844000000001</v>
      </c>
      <c r="K272" s="1" t="s">
        <v>23</v>
      </c>
      <c r="L272" s="1">
        <v>800</v>
      </c>
      <c r="M272" s="1">
        <v>465</v>
      </c>
      <c r="N272" s="1">
        <v>1265</v>
      </c>
      <c r="O272" s="1" t="s">
        <v>26</v>
      </c>
      <c r="P272" s="1">
        <v>12425</v>
      </c>
      <c r="Q272" s="1">
        <v>12425</v>
      </c>
      <c r="R272" s="1">
        <f t="shared" si="8"/>
        <v>0</v>
      </c>
      <c r="S272" s="1">
        <f>Table1__24[[#This Row],[total_women_beneficiaries]]-Table1__24[[#This Row],[total_men_beneficiaries]]</f>
        <v>-335</v>
      </c>
      <c r="T272" s="1" t="str">
        <f t="shared" si="9"/>
        <v>OKAY</v>
      </c>
    </row>
    <row r="273" spans="1:20" x14ac:dyDescent="0.3">
      <c r="A273" s="1">
        <v>1272</v>
      </c>
      <c r="B273" s="1">
        <v>470</v>
      </c>
      <c r="C273" s="1" t="s">
        <v>25</v>
      </c>
      <c r="D273" s="1" t="s">
        <v>39</v>
      </c>
      <c r="E273" s="1" t="s">
        <v>29</v>
      </c>
      <c r="F273" s="1" t="s">
        <v>45</v>
      </c>
      <c r="G273" s="1" t="s">
        <v>155</v>
      </c>
      <c r="H273" s="1" t="s">
        <v>190</v>
      </c>
      <c r="I273" s="1">
        <v>1.9152469999999999</v>
      </c>
      <c r="J273" s="1">
        <v>30.503844000000001</v>
      </c>
      <c r="K273" s="1" t="s">
        <v>23</v>
      </c>
      <c r="L273" s="1">
        <v>22</v>
      </c>
      <c r="M273" s="1">
        <v>78</v>
      </c>
      <c r="N273" s="1">
        <v>100</v>
      </c>
      <c r="O273" s="1" t="s">
        <v>40</v>
      </c>
      <c r="P273" s="1">
        <v>24302</v>
      </c>
      <c r="Q273" s="1">
        <v>24302</v>
      </c>
      <c r="R273" s="1">
        <f t="shared" si="8"/>
        <v>0</v>
      </c>
      <c r="S273" s="1">
        <f>Table1__24[[#This Row],[total_women_beneficiaries]]-Table1__24[[#This Row],[total_men_beneficiaries]]</f>
        <v>56</v>
      </c>
      <c r="T273" s="1" t="str">
        <f t="shared" si="9"/>
        <v>OKAY</v>
      </c>
    </row>
    <row r="274" spans="1:20" x14ac:dyDescent="0.3">
      <c r="A274" s="1">
        <v>1273</v>
      </c>
      <c r="B274" s="1">
        <v>479</v>
      </c>
      <c r="C274" s="1" t="s">
        <v>25</v>
      </c>
      <c r="D274" s="1" t="s">
        <v>18</v>
      </c>
      <c r="E274" s="1" t="s">
        <v>29</v>
      </c>
      <c r="F274" s="1" t="s">
        <v>27</v>
      </c>
      <c r="G274" s="1" t="s">
        <v>155</v>
      </c>
      <c r="H274" s="1" t="s">
        <v>158</v>
      </c>
      <c r="I274" s="1">
        <v>1.56667</v>
      </c>
      <c r="J274" s="1">
        <v>30.25</v>
      </c>
      <c r="K274" s="1" t="s">
        <v>37</v>
      </c>
      <c r="L274" s="1">
        <v>20</v>
      </c>
      <c r="M274" s="1">
        <v>60</v>
      </c>
      <c r="N274" s="1">
        <v>80</v>
      </c>
      <c r="O274" s="1" t="s">
        <v>35</v>
      </c>
      <c r="P274" s="1">
        <v>11993</v>
      </c>
      <c r="Q274" s="1">
        <v>11993</v>
      </c>
      <c r="R274" s="1">
        <f t="shared" si="8"/>
        <v>0</v>
      </c>
      <c r="S274" s="1">
        <f>Table1__24[[#This Row],[total_women_beneficiaries]]-Table1__24[[#This Row],[total_men_beneficiaries]]</f>
        <v>40</v>
      </c>
      <c r="T274" s="1" t="str">
        <f t="shared" si="9"/>
        <v>OKAY</v>
      </c>
    </row>
    <row r="275" spans="1:20" x14ac:dyDescent="0.3">
      <c r="A275" s="1">
        <v>1274</v>
      </c>
      <c r="B275" s="1">
        <v>138</v>
      </c>
      <c r="C275" s="1" t="s">
        <v>17</v>
      </c>
      <c r="D275" s="1" t="s">
        <v>39</v>
      </c>
      <c r="E275" s="1" t="s">
        <v>29</v>
      </c>
      <c r="F275" s="1" t="s">
        <v>45</v>
      </c>
      <c r="G275" s="1" t="s">
        <v>155</v>
      </c>
      <c r="H275" s="1" t="s">
        <v>191</v>
      </c>
      <c r="I275" s="1">
        <v>-5.8958300000000001</v>
      </c>
      <c r="J275" s="1">
        <v>22.41778</v>
      </c>
      <c r="K275" s="1" t="s">
        <v>23</v>
      </c>
      <c r="L275" s="1">
        <v>520</v>
      </c>
      <c r="M275" s="1">
        <v>80</v>
      </c>
      <c r="N275" s="1">
        <v>600</v>
      </c>
      <c r="O275" s="1" t="s">
        <v>31</v>
      </c>
      <c r="P275" s="1">
        <v>10990</v>
      </c>
      <c r="Q275" s="1">
        <v>10990</v>
      </c>
      <c r="R275" s="1">
        <f t="shared" si="8"/>
        <v>0</v>
      </c>
      <c r="S275" s="1">
        <f>Table1__24[[#This Row],[total_women_beneficiaries]]-Table1__24[[#This Row],[total_men_beneficiaries]]</f>
        <v>-440</v>
      </c>
      <c r="T275" s="1" t="str">
        <f t="shared" si="9"/>
        <v>OKAY</v>
      </c>
    </row>
    <row r="276" spans="1:20" x14ac:dyDescent="0.3">
      <c r="A276" s="1">
        <v>1275</v>
      </c>
      <c r="B276" s="1">
        <v>53</v>
      </c>
      <c r="C276" s="1" t="s">
        <v>48</v>
      </c>
      <c r="D276" s="1" t="s">
        <v>28</v>
      </c>
      <c r="E276" s="1" t="s">
        <v>29</v>
      </c>
      <c r="F276" s="1" t="s">
        <v>45</v>
      </c>
      <c r="G276" s="1" t="s">
        <v>155</v>
      </c>
      <c r="H276" s="1" t="s">
        <v>191</v>
      </c>
      <c r="I276" s="1">
        <v>-5.8958300000000001</v>
      </c>
      <c r="J276" s="1">
        <v>22.41778</v>
      </c>
      <c r="K276" s="1" t="s">
        <v>23</v>
      </c>
      <c r="L276" s="1">
        <v>2350</v>
      </c>
      <c r="M276" s="1">
        <v>5000</v>
      </c>
      <c r="N276" s="1">
        <v>7350</v>
      </c>
      <c r="O276" s="1" t="s">
        <v>26</v>
      </c>
      <c r="P276" s="1">
        <v>34200</v>
      </c>
      <c r="Q276" s="1">
        <v>34200</v>
      </c>
      <c r="R276" s="1">
        <f t="shared" si="8"/>
        <v>0</v>
      </c>
      <c r="S276" s="1">
        <f>Table1__24[[#This Row],[total_women_beneficiaries]]-Table1__24[[#This Row],[total_men_beneficiaries]]</f>
        <v>2650</v>
      </c>
      <c r="T276" s="1" t="str">
        <f t="shared" si="9"/>
        <v>OKAY</v>
      </c>
    </row>
    <row r="277" spans="1:20" x14ac:dyDescent="0.3">
      <c r="A277" s="1">
        <v>1276</v>
      </c>
      <c r="B277" s="1">
        <v>40</v>
      </c>
      <c r="C277" s="1" t="s">
        <v>48</v>
      </c>
      <c r="D277" s="1" t="s">
        <v>28</v>
      </c>
      <c r="E277" s="1" t="s">
        <v>29</v>
      </c>
      <c r="F277" s="1" t="s">
        <v>27</v>
      </c>
      <c r="G277" s="1" t="s">
        <v>155</v>
      </c>
      <c r="H277" s="1" t="s">
        <v>192</v>
      </c>
      <c r="I277" s="1">
        <v>-7.1965440000000003</v>
      </c>
      <c r="J277" s="1">
        <v>22.397188</v>
      </c>
      <c r="K277" s="1" t="s">
        <v>23</v>
      </c>
      <c r="L277" s="1">
        <v>700</v>
      </c>
      <c r="M277" s="1">
        <v>1800</v>
      </c>
      <c r="N277" s="1">
        <v>2500</v>
      </c>
      <c r="O277" s="1" t="s">
        <v>26</v>
      </c>
      <c r="P277" s="1">
        <v>5869</v>
      </c>
      <c r="Q277" s="1">
        <v>5869</v>
      </c>
      <c r="R277" s="1">
        <f t="shared" si="8"/>
        <v>0</v>
      </c>
      <c r="S277" s="1">
        <f>Table1__24[[#This Row],[total_women_beneficiaries]]-Table1__24[[#This Row],[total_men_beneficiaries]]</f>
        <v>1100</v>
      </c>
      <c r="T277" s="1" t="str">
        <f t="shared" si="9"/>
        <v>OKAY</v>
      </c>
    </row>
    <row r="278" spans="1:20" x14ac:dyDescent="0.3">
      <c r="A278" s="1">
        <v>1277</v>
      </c>
      <c r="B278" s="1">
        <v>53</v>
      </c>
      <c r="C278" s="1" t="s">
        <v>48</v>
      </c>
      <c r="D278" s="1" t="s">
        <v>28</v>
      </c>
      <c r="E278" s="1" t="s">
        <v>29</v>
      </c>
      <c r="F278" s="1" t="s">
        <v>27</v>
      </c>
      <c r="G278" s="1" t="s">
        <v>155</v>
      </c>
      <c r="H278" s="1" t="s">
        <v>193</v>
      </c>
      <c r="I278" s="1">
        <v>-6.4801500000000001</v>
      </c>
      <c r="J278" s="1">
        <v>22.856947999999999</v>
      </c>
      <c r="K278" s="1" t="s">
        <v>23</v>
      </c>
      <c r="L278" s="1">
        <v>5000</v>
      </c>
      <c r="M278" s="1">
        <v>7000</v>
      </c>
      <c r="N278" s="1">
        <v>12000</v>
      </c>
      <c r="O278" s="1" t="s">
        <v>41</v>
      </c>
      <c r="P278" s="1">
        <v>5280</v>
      </c>
      <c r="Q278" s="1">
        <v>5280</v>
      </c>
      <c r="R278" s="1">
        <f t="shared" si="8"/>
        <v>0</v>
      </c>
      <c r="S278" s="1">
        <f>Table1__24[[#This Row],[total_women_beneficiaries]]-Table1__24[[#This Row],[total_men_beneficiaries]]</f>
        <v>2000</v>
      </c>
      <c r="T278" s="1" t="str">
        <f t="shared" si="9"/>
        <v>OKAY</v>
      </c>
    </row>
    <row r="279" spans="1:20" x14ac:dyDescent="0.3">
      <c r="A279" s="1">
        <v>1278</v>
      </c>
      <c r="B279" s="1">
        <v>112</v>
      </c>
      <c r="C279" s="1" t="s">
        <v>17</v>
      </c>
      <c r="D279" s="1" t="s">
        <v>28</v>
      </c>
      <c r="E279" s="1" t="s">
        <v>29</v>
      </c>
      <c r="F279" s="1" t="s">
        <v>27</v>
      </c>
      <c r="G279" s="1" t="s">
        <v>155</v>
      </c>
      <c r="H279" s="1" t="s">
        <v>194</v>
      </c>
      <c r="I279" s="1">
        <v>-5.8958300000000001</v>
      </c>
      <c r="J279" s="1">
        <v>22.41778</v>
      </c>
      <c r="K279" s="1" t="s">
        <v>23</v>
      </c>
      <c r="L279" s="1">
        <v>2800</v>
      </c>
      <c r="M279" s="1">
        <v>450</v>
      </c>
      <c r="N279" s="1">
        <v>3250</v>
      </c>
      <c r="O279" s="1" t="s">
        <v>24</v>
      </c>
      <c r="P279" s="1">
        <v>8378</v>
      </c>
      <c r="Q279" s="1">
        <v>8378</v>
      </c>
      <c r="R279" s="1">
        <f t="shared" si="8"/>
        <v>0</v>
      </c>
      <c r="S279" s="1">
        <f>Table1__24[[#This Row],[total_women_beneficiaries]]-Table1__24[[#This Row],[total_men_beneficiaries]]</f>
        <v>-2350</v>
      </c>
      <c r="T279" s="1" t="str">
        <f t="shared" si="9"/>
        <v>OKAY</v>
      </c>
    </row>
    <row r="280" spans="1:20" x14ac:dyDescent="0.3">
      <c r="A280" s="1">
        <v>1279</v>
      </c>
      <c r="B280" s="1">
        <v>166</v>
      </c>
      <c r="C280" s="1" t="s">
        <v>17</v>
      </c>
      <c r="D280" s="1" t="s">
        <v>39</v>
      </c>
      <c r="E280" s="1" t="s">
        <v>29</v>
      </c>
      <c r="F280" s="1" t="s">
        <v>45</v>
      </c>
      <c r="G280" s="1" t="s">
        <v>155</v>
      </c>
      <c r="H280" s="1" t="s">
        <v>195</v>
      </c>
      <c r="I280" s="1">
        <v>-6.4166699999999999</v>
      </c>
      <c r="J280" s="1">
        <v>20.8</v>
      </c>
      <c r="K280" s="1" t="s">
        <v>23</v>
      </c>
      <c r="L280" s="1">
        <v>6</v>
      </c>
      <c r="M280" s="1">
        <v>414</v>
      </c>
      <c r="N280" s="1">
        <v>420</v>
      </c>
      <c r="O280" s="1" t="s">
        <v>31</v>
      </c>
      <c r="P280" s="1">
        <v>14960</v>
      </c>
      <c r="Q280" s="1">
        <v>14960</v>
      </c>
      <c r="R280" s="1">
        <f t="shared" si="8"/>
        <v>0</v>
      </c>
      <c r="S280" s="1">
        <f>Table1__24[[#This Row],[total_women_beneficiaries]]-Table1__24[[#This Row],[total_men_beneficiaries]]</f>
        <v>408</v>
      </c>
      <c r="T280" s="1" t="str">
        <f t="shared" si="9"/>
        <v>OKAY</v>
      </c>
    </row>
    <row r="281" spans="1:20" x14ac:dyDescent="0.3">
      <c r="A281" s="1">
        <v>1280</v>
      </c>
      <c r="B281" s="1">
        <v>123</v>
      </c>
      <c r="C281" s="1" t="s">
        <v>17</v>
      </c>
      <c r="D281" s="1" t="s">
        <v>28</v>
      </c>
      <c r="E281" s="1" t="s">
        <v>29</v>
      </c>
      <c r="F281" s="1" t="s">
        <v>45</v>
      </c>
      <c r="G281" s="1" t="s">
        <v>155</v>
      </c>
      <c r="H281" s="1" t="s">
        <v>195</v>
      </c>
      <c r="I281" s="1">
        <v>-6.4166699999999999</v>
      </c>
      <c r="J281" s="1">
        <v>20.8</v>
      </c>
      <c r="K281" s="1" t="s">
        <v>23</v>
      </c>
      <c r="L281" s="1">
        <v>300</v>
      </c>
      <c r="M281" s="1">
        <v>600</v>
      </c>
      <c r="N281" s="1">
        <v>900</v>
      </c>
      <c r="O281" s="1" t="s">
        <v>24</v>
      </c>
      <c r="P281" s="1">
        <v>41400</v>
      </c>
      <c r="Q281" s="1">
        <v>41400</v>
      </c>
      <c r="R281" s="1">
        <f t="shared" si="8"/>
        <v>0</v>
      </c>
      <c r="S281" s="1">
        <f>Table1__24[[#This Row],[total_women_beneficiaries]]-Table1__24[[#This Row],[total_men_beneficiaries]]</f>
        <v>300</v>
      </c>
      <c r="T281" s="1" t="str">
        <f t="shared" si="9"/>
        <v>OKAY</v>
      </c>
    </row>
    <row r="282" spans="1:20" x14ac:dyDescent="0.3">
      <c r="A282" s="1">
        <v>1281</v>
      </c>
      <c r="B282" s="1">
        <v>180</v>
      </c>
      <c r="C282" s="1" t="s">
        <v>17</v>
      </c>
      <c r="D282" s="1" t="s">
        <v>28</v>
      </c>
      <c r="E282" s="1" t="s">
        <v>29</v>
      </c>
      <c r="F282" s="1" t="s">
        <v>45</v>
      </c>
      <c r="G282" s="1" t="s">
        <v>155</v>
      </c>
      <c r="H282" s="1" t="s">
        <v>183</v>
      </c>
      <c r="I282" s="1">
        <v>-6.8814219999999997</v>
      </c>
      <c r="J282" s="1">
        <v>20.923584999999999</v>
      </c>
      <c r="K282" s="1" t="s">
        <v>37</v>
      </c>
      <c r="L282" s="1">
        <v>50</v>
      </c>
      <c r="M282" s="1">
        <v>300</v>
      </c>
      <c r="N282" s="1">
        <v>350</v>
      </c>
      <c r="O282" s="1" t="s">
        <v>26</v>
      </c>
      <c r="P282" s="1">
        <v>21000</v>
      </c>
      <c r="Q282" s="1">
        <v>21000</v>
      </c>
      <c r="R282" s="1">
        <f t="shared" si="8"/>
        <v>0</v>
      </c>
      <c r="S282" s="1">
        <f>Table1__24[[#This Row],[total_women_beneficiaries]]-Table1__24[[#This Row],[total_men_beneficiaries]]</f>
        <v>250</v>
      </c>
      <c r="T282" s="1" t="str">
        <f t="shared" si="9"/>
        <v>OKAY</v>
      </c>
    </row>
    <row r="283" spans="1:20" x14ac:dyDescent="0.3">
      <c r="A283" s="1">
        <v>1282</v>
      </c>
      <c r="B283" s="1">
        <v>232</v>
      </c>
      <c r="C283" s="1" t="s">
        <v>25</v>
      </c>
      <c r="D283" s="1" t="s">
        <v>39</v>
      </c>
      <c r="E283" s="1" t="s">
        <v>196</v>
      </c>
      <c r="F283" s="1" t="s">
        <v>45</v>
      </c>
      <c r="G283" s="1" t="s">
        <v>155</v>
      </c>
      <c r="H283" s="1" t="s">
        <v>197</v>
      </c>
      <c r="I283" s="1">
        <v>-2.5061559999999998</v>
      </c>
      <c r="J283" s="1">
        <v>28.861830000000001</v>
      </c>
      <c r="K283" s="1" t="s">
        <v>37</v>
      </c>
      <c r="L283" s="1">
        <v>200</v>
      </c>
      <c r="M283" s="1">
        <v>500</v>
      </c>
      <c r="N283" s="1">
        <v>700</v>
      </c>
      <c r="O283" s="1" t="s">
        <v>31</v>
      </c>
      <c r="P283" s="1">
        <v>21000</v>
      </c>
      <c r="Q283" s="1">
        <v>21000</v>
      </c>
      <c r="R283" s="1">
        <f t="shared" si="8"/>
        <v>0</v>
      </c>
      <c r="S283" s="1">
        <f>Table1__24[[#This Row],[total_women_beneficiaries]]-Table1__24[[#This Row],[total_men_beneficiaries]]</f>
        <v>300</v>
      </c>
      <c r="T283" s="1" t="str">
        <f t="shared" si="9"/>
        <v>OKAY</v>
      </c>
    </row>
    <row r="284" spans="1:20" x14ac:dyDescent="0.3">
      <c r="A284" s="1">
        <v>1283</v>
      </c>
      <c r="B284" s="1">
        <v>180</v>
      </c>
      <c r="C284" s="1" t="s">
        <v>17</v>
      </c>
      <c r="D284" s="1" t="s">
        <v>28</v>
      </c>
      <c r="E284" s="1" t="s">
        <v>29</v>
      </c>
      <c r="F284" s="1" t="s">
        <v>45</v>
      </c>
      <c r="G284" s="1" t="s">
        <v>155</v>
      </c>
      <c r="H284" s="1" t="s">
        <v>198</v>
      </c>
      <c r="I284" s="1">
        <v>-2.1049250000000002</v>
      </c>
      <c r="J284" s="1">
        <v>28.919383</v>
      </c>
      <c r="K284" s="1" t="s">
        <v>23</v>
      </c>
      <c r="L284" s="1">
        <v>5000</v>
      </c>
      <c r="M284" s="1">
        <v>7000</v>
      </c>
      <c r="N284" s="1">
        <v>12000</v>
      </c>
      <c r="O284" s="1" t="s">
        <v>24</v>
      </c>
      <c r="P284" s="1">
        <v>49055</v>
      </c>
      <c r="Q284" s="1">
        <v>49055</v>
      </c>
      <c r="R284" s="1">
        <f t="shared" si="8"/>
        <v>0</v>
      </c>
      <c r="S284" s="1">
        <f>Table1__24[[#This Row],[total_women_beneficiaries]]-Table1__24[[#This Row],[total_men_beneficiaries]]</f>
        <v>2000</v>
      </c>
      <c r="T284" s="1" t="str">
        <f t="shared" si="9"/>
        <v>OKAY</v>
      </c>
    </row>
    <row r="285" spans="1:20" x14ac:dyDescent="0.3">
      <c r="A285" s="1">
        <v>1284</v>
      </c>
      <c r="B285" s="1">
        <v>54</v>
      </c>
      <c r="C285" s="1" t="s">
        <v>48</v>
      </c>
      <c r="D285" s="1" t="s">
        <v>33</v>
      </c>
      <c r="E285" s="1" t="s">
        <v>19</v>
      </c>
      <c r="F285" s="1" t="s">
        <v>45</v>
      </c>
      <c r="G285" s="1" t="s">
        <v>155</v>
      </c>
      <c r="H285" s="1" t="s">
        <v>159</v>
      </c>
      <c r="I285" s="1">
        <v>-2.4680599999999999</v>
      </c>
      <c r="J285" s="1">
        <v>28.82028</v>
      </c>
      <c r="K285" s="1" t="s">
        <v>23</v>
      </c>
      <c r="L285" s="1">
        <v>18</v>
      </c>
      <c r="M285" s="1">
        <v>42</v>
      </c>
      <c r="N285" s="1">
        <v>60</v>
      </c>
      <c r="O285" s="1" t="s">
        <v>41</v>
      </c>
      <c r="P285" s="1">
        <v>5611</v>
      </c>
      <c r="Q285" s="1">
        <v>5611</v>
      </c>
      <c r="R285" s="1">
        <f t="shared" si="8"/>
        <v>0</v>
      </c>
      <c r="S285" s="1">
        <f>Table1__24[[#This Row],[total_women_beneficiaries]]-Table1__24[[#This Row],[total_men_beneficiaries]]</f>
        <v>24</v>
      </c>
      <c r="T285" s="1" t="str">
        <f t="shared" si="9"/>
        <v>OKAY</v>
      </c>
    </row>
    <row r="286" spans="1:20" x14ac:dyDescent="0.3">
      <c r="A286" s="1">
        <v>1285</v>
      </c>
      <c r="B286" s="1">
        <v>169</v>
      </c>
      <c r="C286" s="1" t="s">
        <v>17</v>
      </c>
      <c r="D286" s="1" t="s">
        <v>28</v>
      </c>
      <c r="E286" s="1" t="s">
        <v>29</v>
      </c>
      <c r="F286" s="1" t="s">
        <v>45</v>
      </c>
      <c r="G286" s="1" t="s">
        <v>155</v>
      </c>
      <c r="H286" s="1" t="s">
        <v>199</v>
      </c>
      <c r="I286" s="1">
        <v>-2.6283300000000001</v>
      </c>
      <c r="J286" s="1">
        <v>28.66583</v>
      </c>
      <c r="K286" s="1" t="s">
        <v>23</v>
      </c>
      <c r="L286" s="1">
        <v>195</v>
      </c>
      <c r="M286" s="1">
        <v>505</v>
      </c>
      <c r="N286" s="1">
        <v>700</v>
      </c>
      <c r="O286" s="1" t="s">
        <v>32</v>
      </c>
      <c r="P286" s="1">
        <v>13600</v>
      </c>
      <c r="Q286" s="1">
        <v>13600</v>
      </c>
      <c r="R286" s="1">
        <f t="shared" si="8"/>
        <v>0</v>
      </c>
      <c r="S286" s="1">
        <f>Table1__24[[#This Row],[total_women_beneficiaries]]-Table1__24[[#This Row],[total_men_beneficiaries]]</f>
        <v>310</v>
      </c>
      <c r="T286" s="1" t="str">
        <f t="shared" si="9"/>
        <v>OKAY</v>
      </c>
    </row>
    <row r="287" spans="1:20" x14ac:dyDescent="0.3">
      <c r="A287" s="1">
        <v>1286</v>
      </c>
      <c r="B287" s="1">
        <v>154</v>
      </c>
      <c r="C287" s="1" t="s">
        <v>17</v>
      </c>
      <c r="D287" s="1" t="s">
        <v>28</v>
      </c>
      <c r="E287" s="1" t="s">
        <v>29</v>
      </c>
      <c r="F287" s="1" t="s">
        <v>45</v>
      </c>
      <c r="G287" s="1" t="s">
        <v>155</v>
      </c>
      <c r="H287" s="1" t="s">
        <v>200</v>
      </c>
      <c r="I287" s="1">
        <v>-2.0666699999999998</v>
      </c>
      <c r="J287" s="1">
        <v>28.566669999999998</v>
      </c>
      <c r="K287" s="1" t="s">
        <v>23</v>
      </c>
      <c r="L287" s="1">
        <v>208</v>
      </c>
      <c r="M287" s="1">
        <v>692</v>
      </c>
      <c r="N287" s="1">
        <v>900</v>
      </c>
      <c r="O287" s="1" t="s">
        <v>32</v>
      </c>
      <c r="P287" s="1">
        <v>14600</v>
      </c>
      <c r="Q287" s="1">
        <v>14600</v>
      </c>
      <c r="R287" s="1">
        <f t="shared" si="8"/>
        <v>0</v>
      </c>
      <c r="S287" s="1">
        <f>Table1__24[[#This Row],[total_women_beneficiaries]]-Table1__24[[#This Row],[total_men_beneficiaries]]</f>
        <v>484</v>
      </c>
      <c r="T287" s="1" t="str">
        <f t="shared" si="9"/>
        <v>OKAY</v>
      </c>
    </row>
    <row r="288" spans="1:20" x14ac:dyDescent="0.3">
      <c r="A288" s="1">
        <v>1287</v>
      </c>
      <c r="B288" s="1">
        <v>156</v>
      </c>
      <c r="C288" s="1" t="s">
        <v>17</v>
      </c>
      <c r="D288" s="1" t="s">
        <v>39</v>
      </c>
      <c r="E288" s="1" t="s">
        <v>29</v>
      </c>
      <c r="F288" s="1" t="s">
        <v>45</v>
      </c>
      <c r="G288" s="1" t="s">
        <v>155</v>
      </c>
      <c r="H288" s="1" t="s">
        <v>177</v>
      </c>
      <c r="I288" s="1">
        <v>0.69598000000000004</v>
      </c>
      <c r="J288" s="1">
        <v>29.5197</v>
      </c>
      <c r="K288" s="1" t="s">
        <v>37</v>
      </c>
      <c r="L288" s="1">
        <v>700</v>
      </c>
      <c r="M288" s="1">
        <v>100</v>
      </c>
      <c r="N288" s="1">
        <v>800</v>
      </c>
      <c r="O288" s="1" t="s">
        <v>31</v>
      </c>
      <c r="P288" s="1">
        <v>14800</v>
      </c>
      <c r="Q288" s="1">
        <v>14800</v>
      </c>
      <c r="R288" s="1">
        <f t="shared" si="8"/>
        <v>0</v>
      </c>
      <c r="S288" s="1">
        <f>Table1__24[[#This Row],[total_women_beneficiaries]]-Table1__24[[#This Row],[total_men_beneficiaries]]</f>
        <v>-600</v>
      </c>
      <c r="T288" s="1" t="str">
        <f t="shared" si="9"/>
        <v>OKAY</v>
      </c>
    </row>
    <row r="289" spans="1:20" x14ac:dyDescent="0.3">
      <c r="A289" s="1">
        <v>1288</v>
      </c>
      <c r="B289" s="1">
        <v>163</v>
      </c>
      <c r="C289" s="1" t="s">
        <v>17</v>
      </c>
      <c r="D289" s="1" t="s">
        <v>18</v>
      </c>
      <c r="E289" s="1" t="s">
        <v>29</v>
      </c>
      <c r="F289" s="1" t="s">
        <v>27</v>
      </c>
      <c r="G289" s="1" t="s">
        <v>155</v>
      </c>
      <c r="H289" s="1" t="s">
        <v>186</v>
      </c>
      <c r="I289" s="1">
        <v>0.49366599999999999</v>
      </c>
      <c r="J289" s="1">
        <v>29.471969999999999</v>
      </c>
      <c r="K289" s="1" t="s">
        <v>23</v>
      </c>
      <c r="L289" s="1">
        <v>8400</v>
      </c>
      <c r="M289" s="1">
        <v>3600</v>
      </c>
      <c r="N289" s="1">
        <v>12000</v>
      </c>
      <c r="O289" s="1" t="s">
        <v>24</v>
      </c>
      <c r="P289" s="1">
        <v>36390</v>
      </c>
      <c r="Q289" s="1">
        <v>36390</v>
      </c>
      <c r="R289" s="1">
        <f t="shared" si="8"/>
        <v>0</v>
      </c>
      <c r="S289" s="1">
        <f>Table1__24[[#This Row],[total_women_beneficiaries]]-Table1__24[[#This Row],[total_men_beneficiaries]]</f>
        <v>-4800</v>
      </c>
      <c r="T289" s="1" t="str">
        <f t="shared" si="9"/>
        <v>OKAY</v>
      </c>
    </row>
    <row r="290" spans="1:20" x14ac:dyDescent="0.3">
      <c r="A290" s="1">
        <v>1289</v>
      </c>
      <c r="B290" s="1">
        <v>121</v>
      </c>
      <c r="C290" s="1" t="s">
        <v>17</v>
      </c>
      <c r="D290" s="1" t="s">
        <v>18</v>
      </c>
      <c r="E290" s="1" t="s">
        <v>29</v>
      </c>
      <c r="F290" s="1" t="s">
        <v>27</v>
      </c>
      <c r="G290" s="1" t="s">
        <v>155</v>
      </c>
      <c r="H290" s="1" t="s">
        <v>201</v>
      </c>
      <c r="I290" s="1">
        <v>-5.5583299999999998</v>
      </c>
      <c r="J290" s="1">
        <v>22.343330000000002</v>
      </c>
      <c r="K290" s="1" t="s">
        <v>23</v>
      </c>
      <c r="L290" s="1">
        <v>1400</v>
      </c>
      <c r="M290" s="1">
        <v>600</v>
      </c>
      <c r="N290" s="1">
        <v>2000</v>
      </c>
      <c r="O290" s="1" t="s">
        <v>24</v>
      </c>
      <c r="P290" s="1">
        <v>27210</v>
      </c>
      <c r="Q290" s="1">
        <v>27210</v>
      </c>
      <c r="R290" s="1">
        <f t="shared" si="8"/>
        <v>0</v>
      </c>
      <c r="S290" s="1">
        <f>Table1__24[[#This Row],[total_women_beneficiaries]]-Table1__24[[#This Row],[total_men_beneficiaries]]</f>
        <v>-800</v>
      </c>
      <c r="T290" s="1" t="str">
        <f t="shared" si="9"/>
        <v>OKAY</v>
      </c>
    </row>
    <row r="291" spans="1:20" x14ac:dyDescent="0.3">
      <c r="A291" s="1">
        <v>1290</v>
      </c>
      <c r="B291" s="1">
        <v>106</v>
      </c>
      <c r="C291" s="1" t="s">
        <v>17</v>
      </c>
      <c r="D291" s="1" t="s">
        <v>28</v>
      </c>
      <c r="E291" s="1" t="s">
        <v>29</v>
      </c>
      <c r="F291" s="1" t="s">
        <v>45</v>
      </c>
      <c r="G291" s="1" t="s">
        <v>155</v>
      </c>
      <c r="H291" s="1" t="s">
        <v>202</v>
      </c>
      <c r="I291" s="1">
        <v>-5.60229</v>
      </c>
      <c r="J291" s="1">
        <v>13.037710000000001</v>
      </c>
      <c r="K291" s="1" t="s">
        <v>23</v>
      </c>
      <c r="L291" s="1">
        <v>130</v>
      </c>
      <c r="M291" s="1">
        <v>93</v>
      </c>
      <c r="N291" s="1">
        <v>223</v>
      </c>
      <c r="O291" s="1" t="s">
        <v>32</v>
      </c>
      <c r="P291" s="1">
        <v>18031</v>
      </c>
      <c r="Q291" s="1">
        <v>18031</v>
      </c>
      <c r="R291" s="1">
        <f t="shared" si="8"/>
        <v>0</v>
      </c>
      <c r="S291" s="1">
        <f>Table1__24[[#This Row],[total_women_beneficiaries]]-Table1__24[[#This Row],[total_men_beneficiaries]]</f>
        <v>-37</v>
      </c>
      <c r="T291" s="1" t="str">
        <f t="shared" si="9"/>
        <v>OKAY</v>
      </c>
    </row>
    <row r="292" spans="1:20" x14ac:dyDescent="0.3">
      <c r="A292" s="1">
        <v>1291</v>
      </c>
      <c r="B292" s="1">
        <v>190</v>
      </c>
      <c r="C292" s="1" t="s">
        <v>25</v>
      </c>
      <c r="D292" s="1" t="s">
        <v>39</v>
      </c>
      <c r="E292" s="1" t="s">
        <v>29</v>
      </c>
      <c r="F292" s="1" t="s">
        <v>45</v>
      </c>
      <c r="G292" s="1" t="s">
        <v>155</v>
      </c>
      <c r="H292" s="1" t="s">
        <v>169</v>
      </c>
      <c r="I292" s="1">
        <v>-11.66667</v>
      </c>
      <c r="J292" s="1">
        <v>27.466670000000001</v>
      </c>
      <c r="K292" s="1" t="s">
        <v>23</v>
      </c>
      <c r="L292" s="1">
        <v>23</v>
      </c>
      <c r="M292" s="1">
        <v>93</v>
      </c>
      <c r="N292" s="1">
        <v>116</v>
      </c>
      <c r="O292" s="1" t="s">
        <v>40</v>
      </c>
      <c r="P292" s="1">
        <v>49955</v>
      </c>
      <c r="Q292" s="1">
        <v>49955</v>
      </c>
      <c r="R292" s="1">
        <f t="shared" si="8"/>
        <v>0</v>
      </c>
      <c r="S292" s="1">
        <f>Table1__24[[#This Row],[total_women_beneficiaries]]-Table1__24[[#This Row],[total_men_beneficiaries]]</f>
        <v>70</v>
      </c>
      <c r="T292" s="1" t="str">
        <f t="shared" si="9"/>
        <v>OKAY</v>
      </c>
    </row>
    <row r="293" spans="1:20" x14ac:dyDescent="0.3">
      <c r="A293" s="1">
        <v>1292</v>
      </c>
      <c r="B293" s="1">
        <v>107</v>
      </c>
      <c r="C293" s="1" t="s">
        <v>17</v>
      </c>
      <c r="D293" s="1" t="s">
        <v>39</v>
      </c>
      <c r="E293" s="1" t="s">
        <v>29</v>
      </c>
      <c r="F293" s="1" t="s">
        <v>27</v>
      </c>
      <c r="G293" s="1" t="s">
        <v>155</v>
      </c>
      <c r="H293" s="1" t="s">
        <v>203</v>
      </c>
      <c r="I293" s="1">
        <v>-3.0852219999999999</v>
      </c>
      <c r="J293" s="1">
        <v>29.079170999999999</v>
      </c>
      <c r="K293" s="1" t="s">
        <v>23</v>
      </c>
      <c r="L293" s="1">
        <v>30</v>
      </c>
      <c r="M293" s="1">
        <v>570</v>
      </c>
      <c r="N293" s="1">
        <v>600</v>
      </c>
      <c r="O293" s="1" t="s">
        <v>31</v>
      </c>
      <c r="P293" s="1">
        <v>17144</v>
      </c>
      <c r="Q293" s="1">
        <v>17144</v>
      </c>
      <c r="R293" s="1">
        <f t="shared" si="8"/>
        <v>0</v>
      </c>
      <c r="S293" s="1">
        <f>Table1__24[[#This Row],[total_women_beneficiaries]]-Table1__24[[#This Row],[total_men_beneficiaries]]</f>
        <v>540</v>
      </c>
      <c r="T293" s="1" t="str">
        <f t="shared" si="9"/>
        <v>OKAY</v>
      </c>
    </row>
    <row r="294" spans="1:20" x14ac:dyDescent="0.3">
      <c r="A294" s="1">
        <v>1293</v>
      </c>
      <c r="B294" s="1">
        <v>132</v>
      </c>
      <c r="C294" s="1" t="s">
        <v>17</v>
      </c>
      <c r="D294" s="1" t="s">
        <v>39</v>
      </c>
      <c r="E294" s="1" t="s">
        <v>196</v>
      </c>
      <c r="F294" s="1" t="s">
        <v>45</v>
      </c>
      <c r="G294" s="1" t="s">
        <v>155</v>
      </c>
      <c r="H294" s="1" t="s">
        <v>204</v>
      </c>
      <c r="I294" s="1">
        <v>-3.9344199999999998</v>
      </c>
      <c r="J294" s="1">
        <v>28.730060000000002</v>
      </c>
      <c r="K294" s="1" t="s">
        <v>23</v>
      </c>
      <c r="L294" s="1">
        <v>80</v>
      </c>
      <c r="M294" s="1">
        <v>240</v>
      </c>
      <c r="N294" s="1">
        <v>320</v>
      </c>
      <c r="O294" s="1" t="s">
        <v>31</v>
      </c>
      <c r="P294" s="1">
        <v>13954</v>
      </c>
      <c r="Q294" s="1">
        <v>13954</v>
      </c>
      <c r="R294" s="1">
        <f t="shared" si="8"/>
        <v>0</v>
      </c>
      <c r="S294" s="1">
        <f>Table1__24[[#This Row],[total_women_beneficiaries]]-Table1__24[[#This Row],[total_men_beneficiaries]]</f>
        <v>160</v>
      </c>
      <c r="T294" s="1" t="str">
        <f t="shared" si="9"/>
        <v>OKAY</v>
      </c>
    </row>
    <row r="295" spans="1:20" x14ac:dyDescent="0.3">
      <c r="A295" s="1">
        <v>1294</v>
      </c>
      <c r="B295" s="1">
        <v>55</v>
      </c>
      <c r="C295" s="1" t="s">
        <v>48</v>
      </c>
      <c r="D295" s="1" t="s">
        <v>39</v>
      </c>
      <c r="E295" s="1" t="s">
        <v>29</v>
      </c>
      <c r="F295" s="1" t="s">
        <v>45</v>
      </c>
      <c r="G295" s="1" t="s">
        <v>155</v>
      </c>
      <c r="H295" s="1" t="s">
        <v>167</v>
      </c>
      <c r="I295" s="1">
        <v>-5.3833299999999999</v>
      </c>
      <c r="J295" s="1">
        <v>26.816669999999998</v>
      </c>
      <c r="K295" s="1" t="s">
        <v>37</v>
      </c>
      <c r="L295" s="1">
        <v>12</v>
      </c>
      <c r="M295" s="1">
        <v>68</v>
      </c>
      <c r="N295" s="1">
        <v>80</v>
      </c>
      <c r="O295" s="1" t="s">
        <v>40</v>
      </c>
      <c r="P295" s="1">
        <v>6784</v>
      </c>
      <c r="Q295" s="1">
        <v>6784</v>
      </c>
      <c r="R295" s="1">
        <f t="shared" si="8"/>
        <v>0</v>
      </c>
      <c r="S295" s="1">
        <f>Table1__24[[#This Row],[total_women_beneficiaries]]-Table1__24[[#This Row],[total_men_beneficiaries]]</f>
        <v>56</v>
      </c>
      <c r="T295" s="1" t="str">
        <f t="shared" si="9"/>
        <v>OKAY</v>
      </c>
    </row>
    <row r="296" spans="1:20" x14ac:dyDescent="0.3">
      <c r="A296" s="1">
        <v>1295</v>
      </c>
      <c r="B296" s="1">
        <v>123</v>
      </c>
      <c r="C296" s="1" t="s">
        <v>17</v>
      </c>
      <c r="D296" s="1" t="s">
        <v>39</v>
      </c>
      <c r="E296" s="1" t="s">
        <v>29</v>
      </c>
      <c r="F296" s="1" t="s">
        <v>45</v>
      </c>
      <c r="G296" s="1" t="s">
        <v>155</v>
      </c>
      <c r="H296" s="1" t="s">
        <v>167</v>
      </c>
      <c r="I296" s="1">
        <v>-5.9328580000000004</v>
      </c>
      <c r="J296" s="1">
        <v>29.179974999999999</v>
      </c>
      <c r="K296" s="1" t="s">
        <v>37</v>
      </c>
      <c r="L296" s="1">
        <v>600</v>
      </c>
      <c r="M296" s="1">
        <v>1534</v>
      </c>
      <c r="N296" s="1">
        <v>2134</v>
      </c>
      <c r="O296" s="1" t="s">
        <v>31</v>
      </c>
      <c r="P296" s="1">
        <v>16145</v>
      </c>
      <c r="Q296" s="1">
        <v>16145</v>
      </c>
      <c r="R296" s="1">
        <f t="shared" si="8"/>
        <v>0</v>
      </c>
      <c r="S296" s="1">
        <f>Table1__24[[#This Row],[total_women_beneficiaries]]-Table1__24[[#This Row],[total_men_beneficiaries]]</f>
        <v>934</v>
      </c>
      <c r="T296" s="1" t="str">
        <f t="shared" si="9"/>
        <v>OKAY</v>
      </c>
    </row>
    <row r="297" spans="1:20" x14ac:dyDescent="0.3">
      <c r="A297" s="1">
        <v>1296</v>
      </c>
      <c r="B297" s="1">
        <v>92</v>
      </c>
      <c r="C297" s="1" t="s">
        <v>17</v>
      </c>
      <c r="D297" s="1" t="s">
        <v>97</v>
      </c>
      <c r="E297" s="1" t="s">
        <v>29</v>
      </c>
      <c r="F297" s="1" t="s">
        <v>45</v>
      </c>
      <c r="G297" s="1" t="s">
        <v>155</v>
      </c>
      <c r="H297" s="1" t="s">
        <v>205</v>
      </c>
      <c r="I297" s="1">
        <v>-5.3856440000000001</v>
      </c>
      <c r="J297" s="1">
        <v>26.999243</v>
      </c>
      <c r="K297" s="1" t="s">
        <v>23</v>
      </c>
      <c r="L297" s="1">
        <v>280</v>
      </c>
      <c r="M297" s="1">
        <v>360</v>
      </c>
      <c r="N297" s="1">
        <v>640</v>
      </c>
      <c r="O297" s="1" t="s">
        <v>26</v>
      </c>
      <c r="P297" s="1">
        <v>49543</v>
      </c>
      <c r="Q297" s="1">
        <v>49543</v>
      </c>
      <c r="R297" s="1">
        <f t="shared" si="8"/>
        <v>0</v>
      </c>
      <c r="S297" s="1">
        <f>Table1__24[[#This Row],[total_women_beneficiaries]]-Table1__24[[#This Row],[total_men_beneficiaries]]</f>
        <v>80</v>
      </c>
      <c r="T297" s="1" t="str">
        <f t="shared" si="9"/>
        <v>OKAY</v>
      </c>
    </row>
    <row r="298" spans="1:20" x14ac:dyDescent="0.3">
      <c r="A298" s="1">
        <v>1297</v>
      </c>
      <c r="B298" s="1">
        <v>2</v>
      </c>
      <c r="C298" s="1" t="s">
        <v>48</v>
      </c>
      <c r="D298" s="1" t="s">
        <v>55</v>
      </c>
      <c r="E298" s="1" t="s">
        <v>181</v>
      </c>
      <c r="F298" s="1" t="s">
        <v>45</v>
      </c>
      <c r="G298" s="1" t="s">
        <v>155</v>
      </c>
      <c r="H298" s="1" t="s">
        <v>167</v>
      </c>
      <c r="I298" s="1">
        <v>-7.0582159999999998</v>
      </c>
      <c r="J298" s="1">
        <v>29.780774999999998</v>
      </c>
      <c r="K298" s="1" t="s">
        <v>37</v>
      </c>
      <c r="L298" s="1">
        <v>24500</v>
      </c>
      <c r="M298" s="1">
        <v>10500</v>
      </c>
      <c r="N298" s="1">
        <v>35000</v>
      </c>
      <c r="O298" s="1" t="s">
        <v>41</v>
      </c>
      <c r="P298" s="1">
        <v>49975</v>
      </c>
      <c r="Q298" s="1">
        <v>49975</v>
      </c>
      <c r="R298" s="1">
        <f t="shared" si="8"/>
        <v>0</v>
      </c>
      <c r="S298" s="1">
        <f>Table1__24[[#This Row],[total_women_beneficiaries]]-Table1__24[[#This Row],[total_men_beneficiaries]]</f>
        <v>-14000</v>
      </c>
      <c r="T298" s="1" t="str">
        <f t="shared" si="9"/>
        <v>OKAY</v>
      </c>
    </row>
    <row r="299" spans="1:20" x14ac:dyDescent="0.3">
      <c r="A299" s="1">
        <v>1298</v>
      </c>
      <c r="B299" s="1">
        <v>40</v>
      </c>
      <c r="C299" s="1" t="s">
        <v>48</v>
      </c>
      <c r="D299" s="1" t="s">
        <v>28</v>
      </c>
      <c r="E299" s="1" t="s">
        <v>29</v>
      </c>
      <c r="F299" s="1" t="s">
        <v>45</v>
      </c>
      <c r="G299" s="1" t="s">
        <v>155</v>
      </c>
      <c r="H299" s="1" t="s">
        <v>206</v>
      </c>
      <c r="I299" s="1">
        <v>-1.6882539999999999</v>
      </c>
      <c r="J299" s="1">
        <v>29.237154</v>
      </c>
      <c r="K299" s="1" t="s">
        <v>23</v>
      </c>
      <c r="L299" s="1">
        <v>5000</v>
      </c>
      <c r="M299" s="1">
        <v>7000</v>
      </c>
      <c r="N299" s="1">
        <v>12000</v>
      </c>
      <c r="O299" s="1" t="s">
        <v>24</v>
      </c>
      <c r="P299" s="1">
        <v>20510</v>
      </c>
      <c r="Q299" s="1">
        <v>20510</v>
      </c>
      <c r="R299" s="1">
        <f t="shared" si="8"/>
        <v>0</v>
      </c>
      <c r="S299" s="1">
        <f>Table1__24[[#This Row],[total_women_beneficiaries]]-Table1__24[[#This Row],[total_men_beneficiaries]]</f>
        <v>2000</v>
      </c>
      <c r="T299" s="1" t="str">
        <f t="shared" si="9"/>
        <v>OKAY</v>
      </c>
    </row>
    <row r="300" spans="1:20" x14ac:dyDescent="0.3">
      <c r="A300" s="1">
        <v>1299</v>
      </c>
      <c r="B300" s="1">
        <v>132</v>
      </c>
      <c r="C300" s="1" t="s">
        <v>17</v>
      </c>
      <c r="D300" s="1" t="s">
        <v>28</v>
      </c>
      <c r="E300" s="1" t="s">
        <v>29</v>
      </c>
      <c r="F300" s="1" t="s">
        <v>45</v>
      </c>
      <c r="G300" s="1" t="s">
        <v>155</v>
      </c>
      <c r="H300" s="1" t="s">
        <v>207</v>
      </c>
      <c r="I300" s="1">
        <v>-1.6882539999999999</v>
      </c>
      <c r="J300" s="1">
        <v>29.237154</v>
      </c>
      <c r="K300" s="1" t="s">
        <v>23</v>
      </c>
      <c r="L300" s="1">
        <v>15400</v>
      </c>
      <c r="M300" s="1">
        <v>6600</v>
      </c>
      <c r="N300" s="1">
        <v>22000</v>
      </c>
      <c r="O300" s="1" t="s">
        <v>24</v>
      </c>
      <c r="P300" s="1">
        <v>30010</v>
      </c>
      <c r="Q300" s="1">
        <v>30010</v>
      </c>
      <c r="R300" s="1">
        <f t="shared" si="8"/>
        <v>0</v>
      </c>
      <c r="S300" s="1">
        <f>Table1__24[[#This Row],[total_women_beneficiaries]]-Table1__24[[#This Row],[total_men_beneficiaries]]</f>
        <v>-8800</v>
      </c>
      <c r="T300" s="1" t="str">
        <f t="shared" si="9"/>
        <v>OKAY</v>
      </c>
    </row>
    <row r="301" spans="1:20" x14ac:dyDescent="0.3">
      <c r="A301" s="1">
        <v>1300</v>
      </c>
      <c r="B301" s="1">
        <v>30</v>
      </c>
      <c r="C301" s="1" t="s">
        <v>48</v>
      </c>
      <c r="D301" s="1" t="s">
        <v>18</v>
      </c>
      <c r="E301" s="1" t="s">
        <v>29</v>
      </c>
      <c r="F301" s="1" t="s">
        <v>45</v>
      </c>
      <c r="G301" s="1" t="s">
        <v>155</v>
      </c>
      <c r="H301" s="1" t="s">
        <v>208</v>
      </c>
      <c r="I301" s="1">
        <v>-1.47692</v>
      </c>
      <c r="J301" s="1">
        <v>29.347809999999999</v>
      </c>
      <c r="K301" s="1" t="s">
        <v>23</v>
      </c>
      <c r="L301" s="1">
        <v>80</v>
      </c>
      <c r="M301" s="1">
        <v>120</v>
      </c>
      <c r="N301" s="1">
        <v>200</v>
      </c>
      <c r="O301" s="1" t="s">
        <v>32</v>
      </c>
      <c r="P301" s="1">
        <v>10249</v>
      </c>
      <c r="Q301" s="1">
        <v>10249</v>
      </c>
      <c r="R301" s="1">
        <f t="shared" si="8"/>
        <v>0</v>
      </c>
      <c r="S301" s="1">
        <f>Table1__24[[#This Row],[total_women_beneficiaries]]-Table1__24[[#This Row],[total_men_beneficiaries]]</f>
        <v>40</v>
      </c>
      <c r="T301" s="1" t="str">
        <f t="shared" si="9"/>
        <v>OKAY</v>
      </c>
    </row>
    <row r="302" spans="1:20" x14ac:dyDescent="0.3">
      <c r="A302" s="1">
        <v>1301</v>
      </c>
      <c r="B302" s="1">
        <v>44</v>
      </c>
      <c r="C302" s="1" t="s">
        <v>48</v>
      </c>
      <c r="D302" s="1" t="s">
        <v>28</v>
      </c>
      <c r="E302" s="1" t="s">
        <v>29</v>
      </c>
      <c r="F302" s="1" t="s">
        <v>45</v>
      </c>
      <c r="G302" s="1" t="s">
        <v>155</v>
      </c>
      <c r="H302" s="1" t="s">
        <v>209</v>
      </c>
      <c r="I302" s="1">
        <v>-1.6882539999999999</v>
      </c>
      <c r="J302" s="1">
        <v>29.237154</v>
      </c>
      <c r="K302" s="1" t="s">
        <v>23</v>
      </c>
      <c r="L302" s="1">
        <v>1200</v>
      </c>
      <c r="M302" s="1">
        <v>1600</v>
      </c>
      <c r="N302" s="1">
        <v>2800</v>
      </c>
      <c r="O302" s="1" t="s">
        <v>24</v>
      </c>
      <c r="P302" s="1">
        <v>20510</v>
      </c>
      <c r="Q302" s="1">
        <v>20510</v>
      </c>
      <c r="R302" s="1">
        <f t="shared" si="8"/>
        <v>0</v>
      </c>
      <c r="S302" s="1">
        <f>Table1__24[[#This Row],[total_women_beneficiaries]]-Table1__24[[#This Row],[total_men_beneficiaries]]</f>
        <v>400</v>
      </c>
      <c r="T302" s="1" t="str">
        <f t="shared" si="9"/>
        <v>OKAY</v>
      </c>
    </row>
    <row r="303" spans="1:20" x14ac:dyDescent="0.3">
      <c r="A303" s="1">
        <v>1302</v>
      </c>
      <c r="B303" s="1">
        <v>424</v>
      </c>
      <c r="C303" s="1" t="s">
        <v>25</v>
      </c>
      <c r="D303" s="1" t="s">
        <v>28</v>
      </c>
      <c r="E303" s="1" t="s">
        <v>29</v>
      </c>
      <c r="F303" s="1" t="s">
        <v>45</v>
      </c>
      <c r="G303" s="1" t="s">
        <v>155</v>
      </c>
      <c r="H303" s="1" t="s">
        <v>164</v>
      </c>
      <c r="I303" s="1">
        <v>0.51840200000000003</v>
      </c>
      <c r="J303" s="1">
        <v>25.205729000000002</v>
      </c>
      <c r="K303" s="1" t="s">
        <v>37</v>
      </c>
      <c r="L303" s="1">
        <v>97</v>
      </c>
      <c r="M303" s="1">
        <v>503</v>
      </c>
      <c r="N303" s="1">
        <v>600</v>
      </c>
      <c r="O303" s="1" t="s">
        <v>32</v>
      </c>
      <c r="P303" s="1">
        <v>39085</v>
      </c>
      <c r="Q303" s="1">
        <v>39085</v>
      </c>
      <c r="R303" s="1">
        <f t="shared" si="8"/>
        <v>0</v>
      </c>
      <c r="S303" s="1">
        <f>Table1__24[[#This Row],[total_women_beneficiaries]]-Table1__24[[#This Row],[total_men_beneficiaries]]</f>
        <v>406</v>
      </c>
      <c r="T303" s="1" t="str">
        <f t="shared" si="9"/>
        <v>OKAY</v>
      </c>
    </row>
    <row r="304" spans="1:20" x14ac:dyDescent="0.3">
      <c r="A304" s="1">
        <v>1303</v>
      </c>
      <c r="B304" s="1">
        <v>53</v>
      </c>
      <c r="C304" s="1" t="s">
        <v>48</v>
      </c>
      <c r="D304" s="1" t="s">
        <v>39</v>
      </c>
      <c r="E304" s="1" t="s">
        <v>29</v>
      </c>
      <c r="F304" s="1" t="s">
        <v>45</v>
      </c>
      <c r="G304" s="1" t="s">
        <v>155</v>
      </c>
      <c r="H304" s="1" t="s">
        <v>210</v>
      </c>
      <c r="I304" s="1">
        <v>-1.1166700000000001</v>
      </c>
      <c r="J304" s="1">
        <v>29.033329999999999</v>
      </c>
      <c r="K304" s="1" t="s">
        <v>37</v>
      </c>
      <c r="L304" s="1">
        <v>80</v>
      </c>
      <c r="M304" s="1">
        <v>0</v>
      </c>
      <c r="N304" s="1">
        <v>80</v>
      </c>
      <c r="O304" s="1" t="s">
        <v>31</v>
      </c>
      <c r="P304" s="1">
        <v>26025</v>
      </c>
      <c r="Q304" s="1">
        <v>26025</v>
      </c>
      <c r="R304" s="1">
        <f t="shared" si="8"/>
        <v>0</v>
      </c>
      <c r="S304" s="1">
        <f>Table1__24[[#This Row],[total_women_beneficiaries]]-Table1__24[[#This Row],[total_men_beneficiaries]]</f>
        <v>-80</v>
      </c>
      <c r="T304" s="1" t="str">
        <f t="shared" si="9"/>
        <v>OKAY</v>
      </c>
    </row>
    <row r="305" spans="1:20" x14ac:dyDescent="0.3">
      <c r="A305" s="1">
        <v>1304</v>
      </c>
      <c r="B305" s="1">
        <v>78</v>
      </c>
      <c r="C305" s="1" t="s">
        <v>48</v>
      </c>
      <c r="D305" s="1" t="s">
        <v>55</v>
      </c>
      <c r="E305" s="1" t="s">
        <v>19</v>
      </c>
      <c r="F305" s="1" t="s">
        <v>45</v>
      </c>
      <c r="G305" s="1" t="s">
        <v>155</v>
      </c>
      <c r="H305" s="1" t="s">
        <v>172</v>
      </c>
      <c r="I305" s="1">
        <v>-1.5711010000000001</v>
      </c>
      <c r="J305" s="1">
        <v>29.052596000000001</v>
      </c>
      <c r="K305" s="1" t="s">
        <v>23</v>
      </c>
      <c r="L305" s="1">
        <v>300</v>
      </c>
      <c r="M305" s="1">
        <v>150</v>
      </c>
      <c r="N305" s="1">
        <v>450</v>
      </c>
      <c r="O305" s="1" t="s">
        <v>41</v>
      </c>
      <c r="P305" s="1">
        <v>49760</v>
      </c>
      <c r="Q305" s="1">
        <v>49760</v>
      </c>
      <c r="R305" s="1">
        <f t="shared" si="8"/>
        <v>0</v>
      </c>
      <c r="S305" s="1">
        <f>Table1__24[[#This Row],[total_women_beneficiaries]]-Table1__24[[#This Row],[total_men_beneficiaries]]</f>
        <v>-150</v>
      </c>
      <c r="T305" s="1" t="str">
        <f t="shared" si="9"/>
        <v>OKAY</v>
      </c>
    </row>
    <row r="306" spans="1:20" x14ac:dyDescent="0.3">
      <c r="A306" s="1">
        <v>1305</v>
      </c>
      <c r="B306" s="1">
        <v>56</v>
      </c>
      <c r="C306" s="1" t="s">
        <v>48</v>
      </c>
      <c r="D306" s="1" t="s">
        <v>55</v>
      </c>
      <c r="E306" s="1" t="s">
        <v>34</v>
      </c>
      <c r="F306" s="1" t="s">
        <v>45</v>
      </c>
      <c r="G306" s="1" t="s">
        <v>155</v>
      </c>
      <c r="H306" s="1" t="s">
        <v>159</v>
      </c>
      <c r="I306" s="1">
        <v>-1.3833299999999999</v>
      </c>
      <c r="J306" s="1">
        <v>28.95</v>
      </c>
      <c r="K306" s="1" t="s">
        <v>23</v>
      </c>
      <c r="L306" s="1">
        <v>250</v>
      </c>
      <c r="M306" s="1">
        <v>150</v>
      </c>
      <c r="N306" s="1">
        <v>400</v>
      </c>
      <c r="O306" s="1" t="s">
        <v>41</v>
      </c>
      <c r="P306" s="1">
        <v>8488</v>
      </c>
      <c r="Q306" s="1">
        <v>8488</v>
      </c>
      <c r="R306" s="1">
        <f t="shared" si="8"/>
        <v>0</v>
      </c>
      <c r="S306" s="1">
        <f>Table1__24[[#This Row],[total_women_beneficiaries]]-Table1__24[[#This Row],[total_men_beneficiaries]]</f>
        <v>-100</v>
      </c>
      <c r="T306" s="1" t="str">
        <f t="shared" si="9"/>
        <v>OKAY</v>
      </c>
    </row>
    <row r="307" spans="1:20" x14ac:dyDescent="0.3">
      <c r="A307" s="1">
        <v>1306</v>
      </c>
      <c r="B307" s="1">
        <v>126</v>
      </c>
      <c r="C307" s="1" t="s">
        <v>17</v>
      </c>
      <c r="D307" s="1" t="s">
        <v>39</v>
      </c>
      <c r="E307" s="1" t="s">
        <v>29</v>
      </c>
      <c r="F307" s="1" t="s">
        <v>45</v>
      </c>
      <c r="G307" s="1" t="s">
        <v>155</v>
      </c>
      <c r="H307" s="1" t="s">
        <v>183</v>
      </c>
      <c r="I307" s="1">
        <v>-0.6</v>
      </c>
      <c r="J307" s="1">
        <v>29.25</v>
      </c>
      <c r="K307" s="1" t="s">
        <v>23</v>
      </c>
      <c r="L307" s="1">
        <v>150</v>
      </c>
      <c r="M307" s="1">
        <v>3150</v>
      </c>
      <c r="N307" s="1">
        <v>3300</v>
      </c>
      <c r="O307" s="1" t="s">
        <v>26</v>
      </c>
      <c r="P307" s="1">
        <v>27300</v>
      </c>
      <c r="Q307" s="1">
        <v>27300</v>
      </c>
      <c r="R307" s="1">
        <f t="shared" si="8"/>
        <v>0</v>
      </c>
      <c r="S307" s="1">
        <f>Table1__24[[#This Row],[total_women_beneficiaries]]-Table1__24[[#This Row],[total_men_beneficiaries]]</f>
        <v>3000</v>
      </c>
      <c r="T307" s="1" t="str">
        <f t="shared" si="9"/>
        <v>OKAY</v>
      </c>
    </row>
    <row r="308" spans="1:20" x14ac:dyDescent="0.3">
      <c r="A308" s="1">
        <v>1307</v>
      </c>
      <c r="B308" s="1">
        <v>125</v>
      </c>
      <c r="C308" s="1" t="s">
        <v>17</v>
      </c>
      <c r="D308" s="1" t="s">
        <v>28</v>
      </c>
      <c r="E308" s="1" t="s">
        <v>29</v>
      </c>
      <c r="F308" s="1" t="s">
        <v>45</v>
      </c>
      <c r="G308" s="1" t="s">
        <v>155</v>
      </c>
      <c r="H308" s="1" t="s">
        <v>183</v>
      </c>
      <c r="I308" s="1">
        <v>-4.3621800000000004</v>
      </c>
      <c r="J308" s="1">
        <v>15.284475</v>
      </c>
      <c r="K308" s="1" t="s">
        <v>37</v>
      </c>
      <c r="L308" s="1">
        <v>2600</v>
      </c>
      <c r="M308" s="1">
        <v>3000</v>
      </c>
      <c r="N308" s="1">
        <v>5600</v>
      </c>
      <c r="O308" s="1" t="s">
        <v>38</v>
      </c>
      <c r="P308" s="1">
        <v>41676</v>
      </c>
      <c r="Q308" s="1">
        <v>41676</v>
      </c>
      <c r="R308" s="1">
        <f t="shared" si="8"/>
        <v>0</v>
      </c>
      <c r="S308" s="1">
        <f>Table1__24[[#This Row],[total_women_beneficiaries]]-Table1__24[[#This Row],[total_men_beneficiaries]]</f>
        <v>400</v>
      </c>
      <c r="T308" s="1" t="str">
        <f t="shared" si="9"/>
        <v>OKAY</v>
      </c>
    </row>
    <row r="309" spans="1:20" x14ac:dyDescent="0.3">
      <c r="A309" s="1">
        <v>1308</v>
      </c>
      <c r="B309" s="1">
        <v>39</v>
      </c>
      <c r="C309" s="1" t="s">
        <v>48</v>
      </c>
      <c r="D309" s="1" t="s">
        <v>28</v>
      </c>
      <c r="E309" s="1" t="s">
        <v>29</v>
      </c>
      <c r="F309" s="1" t="s">
        <v>45</v>
      </c>
      <c r="G309" s="1" t="s">
        <v>155</v>
      </c>
      <c r="H309" s="1" t="s">
        <v>183</v>
      </c>
      <c r="I309" s="1">
        <v>0.13492000000000001</v>
      </c>
      <c r="J309" s="1">
        <v>29.292269999999998</v>
      </c>
      <c r="K309" s="1" t="s">
        <v>37</v>
      </c>
      <c r="L309" s="1">
        <v>240</v>
      </c>
      <c r="M309" s="1">
        <v>549</v>
      </c>
      <c r="N309" s="1">
        <v>789</v>
      </c>
      <c r="O309" s="1" t="s">
        <v>32</v>
      </c>
      <c r="P309" s="1">
        <v>33373</v>
      </c>
      <c r="Q309" s="1">
        <v>33373</v>
      </c>
      <c r="R309" s="1">
        <f t="shared" si="8"/>
        <v>0</v>
      </c>
      <c r="S309" s="1">
        <f>Table1__24[[#This Row],[total_women_beneficiaries]]-Table1__24[[#This Row],[total_men_beneficiaries]]</f>
        <v>309</v>
      </c>
      <c r="T309" s="1" t="str">
        <f t="shared" si="9"/>
        <v>OKAY</v>
      </c>
    </row>
    <row r="310" spans="1:20" x14ac:dyDescent="0.3">
      <c r="A310" s="1">
        <v>1309</v>
      </c>
      <c r="B310" s="1">
        <v>71</v>
      </c>
      <c r="C310" s="1" t="s">
        <v>48</v>
      </c>
      <c r="D310" s="1" t="s">
        <v>28</v>
      </c>
      <c r="E310" s="1" t="s">
        <v>29</v>
      </c>
      <c r="F310" s="1" t="s">
        <v>45</v>
      </c>
      <c r="G310" s="1" t="s">
        <v>155</v>
      </c>
      <c r="H310" s="1" t="s">
        <v>211</v>
      </c>
      <c r="I310" s="1">
        <v>0.13492000000000001</v>
      </c>
      <c r="J310" s="1">
        <v>29.292269999999998</v>
      </c>
      <c r="K310" s="1" t="s">
        <v>37</v>
      </c>
      <c r="L310" s="1">
        <v>20</v>
      </c>
      <c r="M310" s="1">
        <v>60</v>
      </c>
      <c r="N310" s="1">
        <v>80</v>
      </c>
      <c r="O310" s="1" t="s">
        <v>26</v>
      </c>
      <c r="P310" s="1">
        <v>21455</v>
      </c>
      <c r="Q310" s="1">
        <v>21455</v>
      </c>
      <c r="R310" s="1">
        <f t="shared" si="8"/>
        <v>0</v>
      </c>
      <c r="S310" s="1">
        <f>Table1__24[[#This Row],[total_women_beneficiaries]]-Table1__24[[#This Row],[total_men_beneficiaries]]</f>
        <v>40</v>
      </c>
      <c r="T310" s="1" t="str">
        <f t="shared" si="9"/>
        <v>OKAY</v>
      </c>
    </row>
    <row r="311" spans="1:20" x14ac:dyDescent="0.3">
      <c r="A311" s="1">
        <v>1310</v>
      </c>
      <c r="B311" s="1">
        <v>43</v>
      </c>
      <c r="C311" s="1" t="s">
        <v>48</v>
      </c>
      <c r="D311" s="1" t="s">
        <v>18</v>
      </c>
      <c r="E311" s="1" t="s">
        <v>29</v>
      </c>
      <c r="F311" s="1" t="s">
        <v>27</v>
      </c>
      <c r="G311" s="1" t="s">
        <v>155</v>
      </c>
      <c r="H311" s="1" t="s">
        <v>212</v>
      </c>
      <c r="I311" s="1">
        <v>-2.5061559999999998</v>
      </c>
      <c r="J311" s="1">
        <v>28.861830000000001</v>
      </c>
      <c r="K311" s="1" t="s">
        <v>23</v>
      </c>
      <c r="L311" s="1">
        <v>400</v>
      </c>
      <c r="M311" s="1">
        <v>400</v>
      </c>
      <c r="N311" s="1">
        <v>800</v>
      </c>
      <c r="O311" s="1" t="s">
        <v>26</v>
      </c>
      <c r="P311" s="1">
        <v>5684</v>
      </c>
      <c r="Q311" s="1">
        <v>5684</v>
      </c>
      <c r="R311" s="1">
        <f t="shared" si="8"/>
        <v>0</v>
      </c>
      <c r="S311" s="1">
        <f>Table1__24[[#This Row],[total_women_beneficiaries]]-Table1__24[[#This Row],[total_men_beneficiaries]]</f>
        <v>0</v>
      </c>
      <c r="T311" s="1" t="str">
        <f t="shared" si="9"/>
        <v>OKAY</v>
      </c>
    </row>
    <row r="312" spans="1:20" x14ac:dyDescent="0.3">
      <c r="A312" s="1">
        <v>1311</v>
      </c>
      <c r="B312" s="1">
        <v>117</v>
      </c>
      <c r="C312" s="1" t="s">
        <v>17</v>
      </c>
      <c r="D312" s="1" t="s">
        <v>18</v>
      </c>
      <c r="E312" s="1" t="s">
        <v>29</v>
      </c>
      <c r="F312" s="1" t="s">
        <v>27</v>
      </c>
      <c r="G312" s="1" t="s">
        <v>155</v>
      </c>
      <c r="H312" s="1" t="s">
        <v>213</v>
      </c>
      <c r="I312" s="1">
        <v>-2.5061559999999998</v>
      </c>
      <c r="J312" s="1">
        <v>28.861830000000001</v>
      </c>
      <c r="K312" s="1" t="s">
        <v>23</v>
      </c>
      <c r="L312" s="1">
        <v>350</v>
      </c>
      <c r="M312" s="1">
        <v>350</v>
      </c>
      <c r="N312" s="1">
        <v>700</v>
      </c>
      <c r="O312" s="1" t="s">
        <v>26</v>
      </c>
      <c r="P312" s="1">
        <v>6090</v>
      </c>
      <c r="Q312" s="1">
        <v>6090</v>
      </c>
      <c r="R312" s="1">
        <f t="shared" si="8"/>
        <v>0</v>
      </c>
      <c r="S312" s="1">
        <f>Table1__24[[#This Row],[total_women_beneficiaries]]-Table1__24[[#This Row],[total_men_beneficiaries]]</f>
        <v>0</v>
      </c>
      <c r="T312" s="1" t="str">
        <f t="shared" si="9"/>
        <v>OKAY</v>
      </c>
    </row>
    <row r="313" spans="1:20" x14ac:dyDescent="0.3">
      <c r="A313" s="1">
        <v>1312</v>
      </c>
      <c r="B313" s="1">
        <v>161</v>
      </c>
      <c r="C313" s="1" t="s">
        <v>17</v>
      </c>
      <c r="D313" s="1" t="s">
        <v>28</v>
      </c>
      <c r="E313" s="1" t="s">
        <v>29</v>
      </c>
      <c r="F313" s="1" t="s">
        <v>45</v>
      </c>
      <c r="G313" s="1" t="s">
        <v>155</v>
      </c>
      <c r="H313" s="1" t="s">
        <v>195</v>
      </c>
      <c r="I313" s="1">
        <v>-2.5499999999999998</v>
      </c>
      <c r="J313" s="1">
        <v>28.866669999999999</v>
      </c>
      <c r="K313" s="1" t="s">
        <v>23</v>
      </c>
      <c r="L313" s="1">
        <v>40</v>
      </c>
      <c r="M313" s="1">
        <v>160</v>
      </c>
      <c r="N313" s="1">
        <v>200</v>
      </c>
      <c r="O313" s="1" t="s">
        <v>35</v>
      </c>
      <c r="P313" s="1">
        <v>15000</v>
      </c>
      <c r="Q313" s="1">
        <v>15000</v>
      </c>
      <c r="R313" s="1">
        <f t="shared" si="8"/>
        <v>0</v>
      </c>
      <c r="S313" s="1">
        <f>Table1__24[[#This Row],[total_women_beneficiaries]]-Table1__24[[#This Row],[total_men_beneficiaries]]</f>
        <v>120</v>
      </c>
      <c r="T313" s="1" t="str">
        <f t="shared" si="9"/>
        <v>OKAY</v>
      </c>
    </row>
    <row r="314" spans="1:20" x14ac:dyDescent="0.3">
      <c r="A314" s="1">
        <v>1313</v>
      </c>
      <c r="B314" s="1">
        <v>343</v>
      </c>
      <c r="C314" s="1" t="s">
        <v>25</v>
      </c>
      <c r="D314" s="1" t="s">
        <v>39</v>
      </c>
      <c r="E314" s="1" t="s">
        <v>29</v>
      </c>
      <c r="F314" s="1" t="s">
        <v>45</v>
      </c>
      <c r="G314" s="1" t="s">
        <v>155</v>
      </c>
      <c r="H314" s="1" t="s">
        <v>214</v>
      </c>
      <c r="I314" s="1">
        <v>-2.5061559999999998</v>
      </c>
      <c r="J314" s="1">
        <v>28.861830000000001</v>
      </c>
      <c r="K314" s="1" t="s">
        <v>23</v>
      </c>
      <c r="L314" s="1">
        <v>18</v>
      </c>
      <c r="M314" s="1">
        <v>78</v>
      </c>
      <c r="N314" s="1">
        <v>96</v>
      </c>
      <c r="O314" s="1" t="s">
        <v>31</v>
      </c>
      <c r="P314" s="1">
        <v>50000</v>
      </c>
      <c r="Q314" s="1">
        <v>50000</v>
      </c>
      <c r="R314" s="1">
        <f t="shared" si="8"/>
        <v>0</v>
      </c>
      <c r="S314" s="1">
        <f>Table1__24[[#This Row],[total_women_beneficiaries]]-Table1__24[[#This Row],[total_men_beneficiaries]]</f>
        <v>60</v>
      </c>
      <c r="T314" s="1" t="str">
        <f t="shared" si="9"/>
        <v>OKAY</v>
      </c>
    </row>
    <row r="315" spans="1:20" x14ac:dyDescent="0.3">
      <c r="A315" s="1">
        <v>1314</v>
      </c>
      <c r="B315" s="1">
        <v>88</v>
      </c>
      <c r="C315" s="1" t="s">
        <v>48</v>
      </c>
      <c r="D315" s="1" t="s">
        <v>39</v>
      </c>
      <c r="E315" s="1" t="s">
        <v>19</v>
      </c>
      <c r="F315" s="1" t="s">
        <v>45</v>
      </c>
      <c r="G315" s="1" t="s">
        <v>155</v>
      </c>
      <c r="H315" s="1" t="s">
        <v>191</v>
      </c>
      <c r="I315" s="1">
        <v>-3.0407899999999999</v>
      </c>
      <c r="J315" s="1">
        <v>28.431509999999999</v>
      </c>
      <c r="K315" s="1" t="s">
        <v>23</v>
      </c>
      <c r="L315" s="1">
        <v>150</v>
      </c>
      <c r="M315" s="1">
        <v>200</v>
      </c>
      <c r="N315" s="1">
        <v>350</v>
      </c>
      <c r="O315" s="1" t="s">
        <v>41</v>
      </c>
      <c r="P315" s="1">
        <v>13500</v>
      </c>
      <c r="Q315" s="1">
        <v>13500</v>
      </c>
      <c r="R315" s="1">
        <f t="shared" si="8"/>
        <v>0</v>
      </c>
      <c r="S315" s="1">
        <f>Table1__24[[#This Row],[total_women_beneficiaries]]-Table1__24[[#This Row],[total_men_beneficiaries]]</f>
        <v>50</v>
      </c>
      <c r="T315" s="1" t="str">
        <f t="shared" si="9"/>
        <v>OKAY</v>
      </c>
    </row>
    <row r="316" spans="1:20" x14ac:dyDescent="0.3">
      <c r="A316" s="1">
        <v>1315</v>
      </c>
      <c r="B316" s="1">
        <v>51</v>
      </c>
      <c r="C316" s="1" t="s">
        <v>48</v>
      </c>
      <c r="D316" s="1" t="s">
        <v>18</v>
      </c>
      <c r="E316" s="1" t="s">
        <v>29</v>
      </c>
      <c r="F316" s="1" t="s">
        <v>27</v>
      </c>
      <c r="G316" s="1" t="s">
        <v>155</v>
      </c>
      <c r="H316" s="1" t="s">
        <v>215</v>
      </c>
      <c r="I316" s="1">
        <v>-2.293056</v>
      </c>
      <c r="J316" s="1">
        <v>28.876944000000002</v>
      </c>
      <c r="K316" s="1" t="s">
        <v>23</v>
      </c>
      <c r="L316" s="1">
        <v>2400</v>
      </c>
      <c r="M316" s="1">
        <v>3600</v>
      </c>
      <c r="N316" s="1">
        <v>6000</v>
      </c>
      <c r="O316" s="1" t="s">
        <v>24</v>
      </c>
      <c r="P316" s="1">
        <v>14520</v>
      </c>
      <c r="Q316" s="1">
        <v>14520</v>
      </c>
      <c r="R316" s="1">
        <f t="shared" si="8"/>
        <v>0</v>
      </c>
      <c r="S316" s="1">
        <f>Table1__24[[#This Row],[total_women_beneficiaries]]-Table1__24[[#This Row],[total_men_beneficiaries]]</f>
        <v>1200</v>
      </c>
      <c r="T316" s="1" t="str">
        <f t="shared" si="9"/>
        <v>OKAY</v>
      </c>
    </row>
    <row r="317" spans="1:20" x14ac:dyDescent="0.3">
      <c r="A317" s="1">
        <v>1316</v>
      </c>
      <c r="B317" s="1">
        <v>228</v>
      </c>
      <c r="C317" s="1" t="s">
        <v>25</v>
      </c>
      <c r="D317" s="1" t="s">
        <v>28</v>
      </c>
      <c r="E317" s="1" t="s">
        <v>29</v>
      </c>
      <c r="F317" s="1" t="s">
        <v>45</v>
      </c>
      <c r="G317" s="1" t="s">
        <v>155</v>
      </c>
      <c r="H317" s="1" t="s">
        <v>159</v>
      </c>
      <c r="I317" s="1">
        <v>-2.0666699999999998</v>
      </c>
      <c r="J317" s="1">
        <v>28.566669999999998</v>
      </c>
      <c r="K317" s="1" t="s">
        <v>23</v>
      </c>
      <c r="L317" s="1">
        <v>1500</v>
      </c>
      <c r="M317" s="1">
        <v>1500</v>
      </c>
      <c r="N317" s="1">
        <v>3000</v>
      </c>
      <c r="O317" s="1" t="s">
        <v>26</v>
      </c>
      <c r="P317" s="1">
        <v>31536</v>
      </c>
      <c r="Q317" s="1">
        <v>31536</v>
      </c>
      <c r="R317" s="1">
        <f t="shared" si="8"/>
        <v>0</v>
      </c>
      <c r="S317" s="1">
        <f>Table1__24[[#This Row],[total_women_beneficiaries]]-Table1__24[[#This Row],[total_men_beneficiaries]]</f>
        <v>0</v>
      </c>
      <c r="T317" s="1" t="str">
        <f t="shared" si="9"/>
        <v>OKAY</v>
      </c>
    </row>
    <row r="318" spans="1:20" x14ac:dyDescent="0.3">
      <c r="A318" s="1">
        <v>1317</v>
      </c>
      <c r="B318" s="1">
        <v>293</v>
      </c>
      <c r="C318" s="1" t="s">
        <v>25</v>
      </c>
      <c r="D318" s="1" t="s">
        <v>28</v>
      </c>
      <c r="E318" s="1" t="s">
        <v>29</v>
      </c>
      <c r="F318" s="1" t="s">
        <v>45</v>
      </c>
      <c r="G318" s="1" t="s">
        <v>155</v>
      </c>
      <c r="H318" s="1" t="s">
        <v>159</v>
      </c>
      <c r="I318" s="1">
        <v>-6.1333299999999999</v>
      </c>
      <c r="J318" s="1">
        <v>24.483329999999999</v>
      </c>
      <c r="K318" s="1" t="s">
        <v>23</v>
      </c>
      <c r="L318" s="1">
        <v>1500</v>
      </c>
      <c r="M318" s="1">
        <v>1500</v>
      </c>
      <c r="N318" s="1">
        <v>3000</v>
      </c>
      <c r="O318" s="1" t="s">
        <v>26</v>
      </c>
      <c r="P318" s="1">
        <v>31536</v>
      </c>
      <c r="Q318" s="1">
        <v>31536</v>
      </c>
      <c r="R318" s="1">
        <f t="shared" si="8"/>
        <v>0</v>
      </c>
      <c r="S318" s="1">
        <f>Table1__24[[#This Row],[total_women_beneficiaries]]-Table1__24[[#This Row],[total_men_beneficiaries]]</f>
        <v>0</v>
      </c>
      <c r="T318" s="1" t="str">
        <f t="shared" si="9"/>
        <v>OKAY</v>
      </c>
    </row>
    <row r="319" spans="1:20" x14ac:dyDescent="0.3">
      <c r="A319" s="1">
        <v>1318</v>
      </c>
      <c r="B319" s="1">
        <v>382</v>
      </c>
      <c r="C319" s="1" t="s">
        <v>25</v>
      </c>
      <c r="D319" s="1" t="s">
        <v>28</v>
      </c>
      <c r="E319" s="1" t="s">
        <v>29</v>
      </c>
      <c r="F319" s="1" t="s">
        <v>45</v>
      </c>
      <c r="G319" s="1" t="s">
        <v>155</v>
      </c>
      <c r="H319" s="1" t="s">
        <v>192</v>
      </c>
      <c r="I319" s="1">
        <v>-5.8958300000000001</v>
      </c>
      <c r="J319" s="1">
        <v>22.41778</v>
      </c>
      <c r="K319" s="1" t="s">
        <v>23</v>
      </c>
      <c r="L319" s="1">
        <v>700</v>
      </c>
      <c r="M319" s="1">
        <v>300</v>
      </c>
      <c r="N319" s="1">
        <v>1000</v>
      </c>
      <c r="O319" s="1" t="s">
        <v>41</v>
      </c>
      <c r="P319" s="1">
        <v>45001</v>
      </c>
      <c r="Q319" s="1">
        <v>45001</v>
      </c>
      <c r="R319" s="1">
        <f t="shared" si="8"/>
        <v>0</v>
      </c>
      <c r="S319" s="1">
        <f>Table1__24[[#This Row],[total_women_beneficiaries]]-Table1__24[[#This Row],[total_men_beneficiaries]]</f>
        <v>-400</v>
      </c>
      <c r="T319" s="1" t="str">
        <f t="shared" si="9"/>
        <v>OKAY</v>
      </c>
    </row>
    <row r="320" spans="1:20" x14ac:dyDescent="0.3">
      <c r="A320" s="1">
        <v>1319</v>
      </c>
      <c r="B320" s="1">
        <v>62</v>
      </c>
      <c r="C320" s="1" t="s">
        <v>48</v>
      </c>
      <c r="D320" s="1" t="s">
        <v>28</v>
      </c>
      <c r="E320" s="1" t="s">
        <v>29</v>
      </c>
      <c r="F320" s="1" t="s">
        <v>45</v>
      </c>
      <c r="G320" s="1" t="s">
        <v>155</v>
      </c>
      <c r="H320" s="1" t="s">
        <v>216</v>
      </c>
      <c r="I320" s="1">
        <v>-0.70101999999999998</v>
      </c>
      <c r="J320" s="1">
        <v>29.173500000000001</v>
      </c>
      <c r="K320" s="1" t="s">
        <v>37</v>
      </c>
      <c r="L320" s="1">
        <v>24000</v>
      </c>
      <c r="M320" s="1">
        <v>24000</v>
      </c>
      <c r="N320" s="1">
        <v>48000</v>
      </c>
      <c r="O320" s="1" t="s">
        <v>26</v>
      </c>
      <c r="P320" s="1">
        <v>30271</v>
      </c>
      <c r="Q320" s="1">
        <v>30271</v>
      </c>
      <c r="R320" s="1">
        <f t="shared" si="8"/>
        <v>0</v>
      </c>
      <c r="S320" s="1">
        <f>Table1__24[[#This Row],[total_women_beneficiaries]]-Table1__24[[#This Row],[total_men_beneficiaries]]</f>
        <v>0</v>
      </c>
      <c r="T320" s="1" t="str">
        <f t="shared" si="9"/>
        <v>OKAY</v>
      </c>
    </row>
    <row r="321" spans="1:20" x14ac:dyDescent="0.3">
      <c r="A321" s="1">
        <v>1320</v>
      </c>
      <c r="B321" s="1">
        <v>68</v>
      </c>
      <c r="C321" s="1" t="s">
        <v>48</v>
      </c>
      <c r="D321" s="1" t="s">
        <v>28</v>
      </c>
      <c r="E321" s="1" t="s">
        <v>29</v>
      </c>
      <c r="F321" s="1" t="s">
        <v>45</v>
      </c>
      <c r="G321" s="1" t="s">
        <v>155</v>
      </c>
      <c r="H321" s="1" t="s">
        <v>191</v>
      </c>
      <c r="I321" s="1">
        <v>0.49366599999999999</v>
      </c>
      <c r="J321" s="1">
        <v>29.471969999999999</v>
      </c>
      <c r="K321" s="1" t="s">
        <v>23</v>
      </c>
      <c r="L321" s="1">
        <v>3500</v>
      </c>
      <c r="M321" s="1">
        <v>1500</v>
      </c>
      <c r="N321" s="1">
        <v>5000</v>
      </c>
      <c r="O321" s="1" t="s">
        <v>41</v>
      </c>
      <c r="P321" s="1">
        <v>15555</v>
      </c>
      <c r="Q321" s="1">
        <v>15555</v>
      </c>
      <c r="R321" s="1">
        <f t="shared" si="8"/>
        <v>0</v>
      </c>
      <c r="S321" s="1">
        <f>Table1__24[[#This Row],[total_women_beneficiaries]]-Table1__24[[#This Row],[total_men_beneficiaries]]</f>
        <v>-2000</v>
      </c>
      <c r="T321" s="1" t="str">
        <f t="shared" si="9"/>
        <v>OKAY</v>
      </c>
    </row>
    <row r="322" spans="1:20" x14ac:dyDescent="0.3">
      <c r="A322" s="1">
        <v>1321</v>
      </c>
      <c r="B322" s="1">
        <v>279</v>
      </c>
      <c r="C322" s="1" t="s">
        <v>25</v>
      </c>
      <c r="D322" s="1" t="s">
        <v>28</v>
      </c>
      <c r="E322" s="1" t="s">
        <v>29</v>
      </c>
      <c r="F322" s="1" t="s">
        <v>45</v>
      </c>
      <c r="G322" s="1" t="s">
        <v>155</v>
      </c>
      <c r="H322" s="1" t="s">
        <v>217</v>
      </c>
      <c r="I322" s="1">
        <v>-7.1965440000000003</v>
      </c>
      <c r="J322" s="1">
        <v>22.397188</v>
      </c>
      <c r="K322" s="1" t="s">
        <v>23</v>
      </c>
      <c r="L322" s="1">
        <v>200</v>
      </c>
      <c r="M322" s="1">
        <v>600</v>
      </c>
      <c r="N322" s="1">
        <v>800</v>
      </c>
      <c r="O322" s="1" t="s">
        <v>41</v>
      </c>
      <c r="P322" s="1">
        <v>29600</v>
      </c>
      <c r="Q322" s="1">
        <v>29600</v>
      </c>
      <c r="R322" s="1">
        <f t="shared" ref="R322:R385" si="10">Q322-P322</f>
        <v>0</v>
      </c>
      <c r="S322" s="1">
        <f>Table1__24[[#This Row],[total_women_beneficiaries]]-Table1__24[[#This Row],[total_men_beneficiaries]]</f>
        <v>400</v>
      </c>
      <c r="T322" s="1" t="str">
        <f t="shared" ref="T322:T385" si="11">IF(Q322&gt;P322, "REVIEW REQUIRED", "OKAY")</f>
        <v>OKAY</v>
      </c>
    </row>
    <row r="323" spans="1:20" x14ac:dyDescent="0.3">
      <c r="A323" s="1">
        <v>1322</v>
      </c>
      <c r="B323" s="1">
        <v>177</v>
      </c>
      <c r="C323" s="1" t="s">
        <v>17</v>
      </c>
      <c r="D323" s="1" t="s">
        <v>39</v>
      </c>
      <c r="E323" s="1" t="s">
        <v>29</v>
      </c>
      <c r="F323" s="1" t="s">
        <v>45</v>
      </c>
      <c r="G323" s="1" t="s">
        <v>155</v>
      </c>
      <c r="H323" s="1" t="s">
        <v>218</v>
      </c>
      <c r="I323" s="1">
        <v>-6</v>
      </c>
      <c r="J323" s="1">
        <v>23.25</v>
      </c>
      <c r="K323" s="1" t="s">
        <v>37</v>
      </c>
      <c r="L323" s="1">
        <v>50</v>
      </c>
      <c r="M323" s="1">
        <v>56</v>
      </c>
      <c r="N323" s="1">
        <v>106</v>
      </c>
      <c r="O323" s="1" t="s">
        <v>31</v>
      </c>
      <c r="P323" s="1">
        <v>9000</v>
      </c>
      <c r="Q323" s="1">
        <v>9000</v>
      </c>
      <c r="R323" s="1">
        <f t="shared" si="10"/>
        <v>0</v>
      </c>
      <c r="S323" s="1">
        <f>Table1__24[[#This Row],[total_women_beneficiaries]]-Table1__24[[#This Row],[total_men_beneficiaries]]</f>
        <v>6</v>
      </c>
      <c r="T323" s="1" t="str">
        <f t="shared" si="11"/>
        <v>OKAY</v>
      </c>
    </row>
    <row r="324" spans="1:20" x14ac:dyDescent="0.3">
      <c r="A324" s="1">
        <v>1323</v>
      </c>
      <c r="B324" s="1">
        <v>174</v>
      </c>
      <c r="C324" s="1" t="s">
        <v>17</v>
      </c>
      <c r="D324" s="1" t="s">
        <v>39</v>
      </c>
      <c r="E324" s="1" t="s">
        <v>29</v>
      </c>
      <c r="F324" s="1" t="s">
        <v>45</v>
      </c>
      <c r="G324" s="1" t="s">
        <v>155</v>
      </c>
      <c r="H324" s="1" t="s">
        <v>219</v>
      </c>
      <c r="I324" s="1">
        <v>-5.8958300000000001</v>
      </c>
      <c r="J324" s="1">
        <v>22.41778</v>
      </c>
      <c r="K324" s="1" t="s">
        <v>23</v>
      </c>
      <c r="L324" s="1">
        <v>15</v>
      </c>
      <c r="M324" s="1">
        <v>85</v>
      </c>
      <c r="N324" s="1">
        <v>100</v>
      </c>
      <c r="O324" s="1" t="s">
        <v>31</v>
      </c>
      <c r="P324" s="1">
        <v>6024</v>
      </c>
      <c r="Q324" s="1">
        <v>6024</v>
      </c>
      <c r="R324" s="1">
        <f t="shared" si="10"/>
        <v>0</v>
      </c>
      <c r="S324" s="1">
        <f>Table1__24[[#This Row],[total_women_beneficiaries]]-Table1__24[[#This Row],[total_men_beneficiaries]]</f>
        <v>70</v>
      </c>
      <c r="T324" s="1" t="str">
        <f t="shared" si="11"/>
        <v>OKAY</v>
      </c>
    </row>
    <row r="325" spans="1:20" x14ac:dyDescent="0.3">
      <c r="A325" s="1">
        <v>1324</v>
      </c>
      <c r="B325" s="1">
        <v>25</v>
      </c>
      <c r="C325" s="1" t="s">
        <v>48</v>
      </c>
      <c r="D325" s="1" t="s">
        <v>28</v>
      </c>
      <c r="E325" s="1" t="s">
        <v>29</v>
      </c>
      <c r="F325" s="1" t="s">
        <v>45</v>
      </c>
      <c r="G325" s="1" t="s">
        <v>155</v>
      </c>
      <c r="H325" s="1" t="s">
        <v>220</v>
      </c>
      <c r="I325" s="1">
        <v>0.52234499999999995</v>
      </c>
      <c r="J325" s="1">
        <v>25.197333</v>
      </c>
      <c r="K325" s="1" t="s">
        <v>37</v>
      </c>
      <c r="L325" s="1">
        <v>8</v>
      </c>
      <c r="M325" s="1">
        <v>16</v>
      </c>
      <c r="N325" s="1">
        <v>24</v>
      </c>
      <c r="O325" s="1" t="s">
        <v>31</v>
      </c>
      <c r="P325" s="1">
        <v>12474</v>
      </c>
      <c r="Q325" s="1">
        <v>12474</v>
      </c>
      <c r="R325" s="1">
        <f t="shared" si="10"/>
        <v>0</v>
      </c>
      <c r="S325" s="1">
        <f>Table1__24[[#This Row],[total_women_beneficiaries]]-Table1__24[[#This Row],[total_men_beneficiaries]]</f>
        <v>8</v>
      </c>
      <c r="T325" s="1" t="str">
        <f t="shared" si="11"/>
        <v>OKAY</v>
      </c>
    </row>
    <row r="326" spans="1:20" x14ac:dyDescent="0.3">
      <c r="A326" s="1">
        <v>1325</v>
      </c>
      <c r="B326" s="1">
        <v>177</v>
      </c>
      <c r="C326" s="1" t="s">
        <v>17</v>
      </c>
      <c r="D326" s="1" t="s">
        <v>28</v>
      </c>
      <c r="E326" s="1" t="s">
        <v>29</v>
      </c>
      <c r="F326" s="1" t="s">
        <v>45</v>
      </c>
      <c r="G326" s="1" t="s">
        <v>155</v>
      </c>
      <c r="H326" s="1" t="s">
        <v>185</v>
      </c>
      <c r="I326" s="1">
        <v>1.35</v>
      </c>
      <c r="J326" s="1">
        <v>29.05</v>
      </c>
      <c r="K326" s="1" t="s">
        <v>23</v>
      </c>
      <c r="L326" s="1">
        <v>60</v>
      </c>
      <c r="M326" s="1">
        <v>40</v>
      </c>
      <c r="N326" s="1">
        <v>100</v>
      </c>
      <c r="O326" s="1" t="s">
        <v>31</v>
      </c>
      <c r="P326" s="1">
        <v>23668</v>
      </c>
      <c r="Q326" s="1">
        <v>23668</v>
      </c>
      <c r="R326" s="1">
        <f t="shared" si="10"/>
        <v>0</v>
      </c>
      <c r="S326" s="1">
        <f>Table1__24[[#This Row],[total_women_beneficiaries]]-Table1__24[[#This Row],[total_men_beneficiaries]]</f>
        <v>-20</v>
      </c>
      <c r="T326" s="1" t="str">
        <f t="shared" si="11"/>
        <v>OKAY</v>
      </c>
    </row>
    <row r="327" spans="1:20" x14ac:dyDescent="0.3">
      <c r="A327" s="1">
        <v>1326</v>
      </c>
      <c r="B327" s="1">
        <v>90</v>
      </c>
      <c r="C327" s="1" t="s">
        <v>17</v>
      </c>
      <c r="D327" s="1" t="s">
        <v>39</v>
      </c>
      <c r="E327" s="1" t="s">
        <v>29</v>
      </c>
      <c r="F327" s="1" t="s">
        <v>45</v>
      </c>
      <c r="G327" s="1" t="s">
        <v>155</v>
      </c>
      <c r="H327" s="1" t="s">
        <v>221</v>
      </c>
      <c r="I327" s="1">
        <v>-10.75</v>
      </c>
      <c r="J327" s="1">
        <v>26.433330000000002</v>
      </c>
      <c r="K327" s="1" t="s">
        <v>37</v>
      </c>
      <c r="L327" s="1">
        <v>510</v>
      </c>
      <c r="M327" s="1">
        <v>90</v>
      </c>
      <c r="N327" s="1">
        <v>600</v>
      </c>
      <c r="O327" s="1" t="s">
        <v>24</v>
      </c>
      <c r="P327" s="1">
        <v>49192</v>
      </c>
      <c r="Q327" s="1">
        <v>49192</v>
      </c>
      <c r="R327" s="1">
        <f t="shared" si="10"/>
        <v>0</v>
      </c>
      <c r="S327" s="1">
        <f>Table1__24[[#This Row],[total_women_beneficiaries]]-Table1__24[[#This Row],[total_men_beneficiaries]]</f>
        <v>-420</v>
      </c>
      <c r="T327" s="1" t="str">
        <f t="shared" si="11"/>
        <v>OKAY</v>
      </c>
    </row>
    <row r="328" spans="1:20" x14ac:dyDescent="0.3">
      <c r="A328" s="1">
        <v>1327</v>
      </c>
      <c r="B328" s="1">
        <v>87</v>
      </c>
      <c r="C328" s="1" t="s">
        <v>48</v>
      </c>
      <c r="D328" s="1" t="s">
        <v>28</v>
      </c>
      <c r="E328" s="1" t="s">
        <v>29</v>
      </c>
      <c r="F328" s="1" t="s">
        <v>45</v>
      </c>
      <c r="G328" s="1" t="s">
        <v>155</v>
      </c>
      <c r="H328" s="1" t="s">
        <v>222</v>
      </c>
      <c r="I328" s="1">
        <v>-1.15767</v>
      </c>
      <c r="J328" s="1">
        <v>29.43122</v>
      </c>
      <c r="K328" s="1" t="s">
        <v>23</v>
      </c>
      <c r="L328" s="1">
        <v>1000</v>
      </c>
      <c r="M328" s="1">
        <v>1000</v>
      </c>
      <c r="N328" s="1">
        <v>2000</v>
      </c>
      <c r="O328" s="1" t="s">
        <v>24</v>
      </c>
      <c r="P328" s="1">
        <v>15000</v>
      </c>
      <c r="Q328" s="1">
        <v>15000</v>
      </c>
      <c r="R328" s="1">
        <f t="shared" si="10"/>
        <v>0</v>
      </c>
      <c r="S328" s="1">
        <f>Table1__24[[#This Row],[total_women_beneficiaries]]-Table1__24[[#This Row],[total_men_beneficiaries]]</f>
        <v>0</v>
      </c>
      <c r="T328" s="1" t="str">
        <f t="shared" si="11"/>
        <v>OKAY</v>
      </c>
    </row>
    <row r="329" spans="1:20" x14ac:dyDescent="0.3">
      <c r="A329" s="1">
        <v>1328</v>
      </c>
      <c r="B329" s="1">
        <v>82</v>
      </c>
      <c r="C329" s="1" t="s">
        <v>48</v>
      </c>
      <c r="D329" s="1" t="s">
        <v>28</v>
      </c>
      <c r="E329" s="1" t="s">
        <v>29</v>
      </c>
      <c r="F329" s="1" t="s">
        <v>45</v>
      </c>
      <c r="G329" s="1" t="s">
        <v>155</v>
      </c>
      <c r="H329" s="1" t="s">
        <v>223</v>
      </c>
      <c r="I329" s="1">
        <v>-0.68871300000000002</v>
      </c>
      <c r="J329" s="1">
        <v>29.383330000000001</v>
      </c>
      <c r="K329" s="1" t="s">
        <v>23</v>
      </c>
      <c r="L329" s="1">
        <v>7300</v>
      </c>
      <c r="M329" s="1">
        <v>14000</v>
      </c>
      <c r="N329" s="1">
        <v>21300</v>
      </c>
      <c r="O329" s="1" t="s">
        <v>24</v>
      </c>
      <c r="P329" s="1">
        <v>10000</v>
      </c>
      <c r="Q329" s="1">
        <v>10000</v>
      </c>
      <c r="R329" s="1">
        <f t="shared" si="10"/>
        <v>0</v>
      </c>
      <c r="S329" s="1">
        <f>Table1__24[[#This Row],[total_women_beneficiaries]]-Table1__24[[#This Row],[total_men_beneficiaries]]</f>
        <v>6700</v>
      </c>
      <c r="T329" s="1" t="str">
        <f t="shared" si="11"/>
        <v>OKAY</v>
      </c>
    </row>
    <row r="330" spans="1:20" x14ac:dyDescent="0.3">
      <c r="A330" s="1">
        <v>1329</v>
      </c>
      <c r="B330" s="1">
        <v>113</v>
      </c>
      <c r="C330" s="1" t="s">
        <v>17</v>
      </c>
      <c r="D330" s="1" t="s">
        <v>18</v>
      </c>
      <c r="E330" s="1" t="s">
        <v>29</v>
      </c>
      <c r="F330" s="1" t="s">
        <v>27</v>
      </c>
      <c r="G330" s="1" t="s">
        <v>155</v>
      </c>
      <c r="H330" s="1" t="s">
        <v>224</v>
      </c>
      <c r="I330" s="1">
        <v>-1.5405599999999999</v>
      </c>
      <c r="J330" s="1">
        <v>29.064170000000001</v>
      </c>
      <c r="K330" s="1" t="s">
        <v>37</v>
      </c>
      <c r="L330" s="1">
        <v>245</v>
      </c>
      <c r="M330" s="1">
        <v>275</v>
      </c>
      <c r="N330" s="1">
        <v>520</v>
      </c>
      <c r="O330" s="1" t="s">
        <v>32</v>
      </c>
      <c r="P330" s="1">
        <v>7616</v>
      </c>
      <c r="Q330" s="1">
        <v>7616</v>
      </c>
      <c r="R330" s="1">
        <f t="shared" si="10"/>
        <v>0</v>
      </c>
      <c r="S330" s="1">
        <f>Table1__24[[#This Row],[total_women_beneficiaries]]-Table1__24[[#This Row],[total_men_beneficiaries]]</f>
        <v>30</v>
      </c>
      <c r="T330" s="1" t="str">
        <f t="shared" si="11"/>
        <v>OKAY</v>
      </c>
    </row>
    <row r="331" spans="1:20" x14ac:dyDescent="0.3">
      <c r="A331" s="1">
        <v>1330</v>
      </c>
      <c r="B331" s="1">
        <v>98</v>
      </c>
      <c r="C331" s="1" t="s">
        <v>17</v>
      </c>
      <c r="D331" s="1" t="s">
        <v>18</v>
      </c>
      <c r="E331" s="1" t="s">
        <v>29</v>
      </c>
      <c r="F331" s="1" t="s">
        <v>27</v>
      </c>
      <c r="G331" s="1" t="s">
        <v>155</v>
      </c>
      <c r="H331" s="1" t="s">
        <v>225</v>
      </c>
      <c r="I331" s="1">
        <v>-1.29338</v>
      </c>
      <c r="J331" s="1">
        <v>28.583400000000001</v>
      </c>
      <c r="K331" s="1" t="s">
        <v>37</v>
      </c>
      <c r="L331" s="1">
        <v>100</v>
      </c>
      <c r="M331" s="1">
        <v>200</v>
      </c>
      <c r="N331" s="1">
        <v>300</v>
      </c>
      <c r="O331" s="1" t="s">
        <v>24</v>
      </c>
      <c r="P331" s="1">
        <v>17996.03</v>
      </c>
      <c r="Q331" s="1">
        <v>17996.03</v>
      </c>
      <c r="R331" s="1">
        <f t="shared" si="10"/>
        <v>0</v>
      </c>
      <c r="S331" s="1">
        <f>Table1__24[[#This Row],[total_women_beneficiaries]]-Table1__24[[#This Row],[total_men_beneficiaries]]</f>
        <v>100</v>
      </c>
      <c r="T331" s="1" t="str">
        <f t="shared" si="11"/>
        <v>OKAY</v>
      </c>
    </row>
    <row r="332" spans="1:20" x14ac:dyDescent="0.3">
      <c r="A332" s="1">
        <v>1331</v>
      </c>
      <c r="B332" s="1">
        <v>71</v>
      </c>
      <c r="C332" s="1" t="s">
        <v>48</v>
      </c>
      <c r="D332" s="1" t="s">
        <v>28</v>
      </c>
      <c r="E332" s="1" t="s">
        <v>29</v>
      </c>
      <c r="F332" s="1" t="s">
        <v>45</v>
      </c>
      <c r="G332" s="1" t="s">
        <v>155</v>
      </c>
      <c r="H332" s="1" t="s">
        <v>226</v>
      </c>
      <c r="I332" s="1">
        <v>-0.94299999999999995</v>
      </c>
      <c r="J332" s="1">
        <v>29.06</v>
      </c>
      <c r="K332" s="1" t="s">
        <v>37</v>
      </c>
      <c r="L332" s="1">
        <v>2000</v>
      </c>
      <c r="M332" s="1">
        <v>3000</v>
      </c>
      <c r="N332" s="1">
        <v>5000</v>
      </c>
      <c r="O332" s="1" t="s">
        <v>24</v>
      </c>
      <c r="P332" s="1">
        <v>20510</v>
      </c>
      <c r="Q332" s="1">
        <v>20510</v>
      </c>
      <c r="R332" s="1">
        <f t="shared" si="10"/>
        <v>0</v>
      </c>
      <c r="S332" s="1">
        <f>Table1__24[[#This Row],[total_women_beneficiaries]]-Table1__24[[#This Row],[total_men_beneficiaries]]</f>
        <v>1000</v>
      </c>
      <c r="T332" s="1" t="str">
        <f t="shared" si="11"/>
        <v>OKAY</v>
      </c>
    </row>
    <row r="333" spans="1:20" x14ac:dyDescent="0.3">
      <c r="A333" s="1">
        <v>1332</v>
      </c>
      <c r="B333" s="1">
        <v>64</v>
      </c>
      <c r="C333" s="1" t="s">
        <v>48</v>
      </c>
      <c r="D333" s="1" t="s">
        <v>18</v>
      </c>
      <c r="E333" s="1" t="s">
        <v>29</v>
      </c>
      <c r="F333" s="1" t="s">
        <v>27</v>
      </c>
      <c r="G333" s="1" t="s">
        <v>155</v>
      </c>
      <c r="H333" s="1" t="s">
        <v>195</v>
      </c>
      <c r="I333" s="1">
        <v>-6.4166699999999999</v>
      </c>
      <c r="J333" s="1">
        <v>20.8</v>
      </c>
      <c r="K333" s="1" t="s">
        <v>23</v>
      </c>
      <c r="L333" s="1">
        <v>400</v>
      </c>
      <c r="M333" s="1">
        <v>600</v>
      </c>
      <c r="N333" s="1">
        <v>1000</v>
      </c>
      <c r="O333" s="1" t="s">
        <v>150</v>
      </c>
      <c r="P333" s="1">
        <v>16475</v>
      </c>
      <c r="Q333" s="1">
        <v>16475</v>
      </c>
      <c r="R333" s="1">
        <f t="shared" si="10"/>
        <v>0</v>
      </c>
      <c r="S333" s="1">
        <f>Table1__24[[#This Row],[total_women_beneficiaries]]-Table1__24[[#This Row],[total_men_beneficiaries]]</f>
        <v>200</v>
      </c>
      <c r="T333" s="1" t="str">
        <f t="shared" si="11"/>
        <v>OKAY</v>
      </c>
    </row>
    <row r="334" spans="1:20" x14ac:dyDescent="0.3">
      <c r="A334" s="1">
        <v>1333</v>
      </c>
      <c r="B334" s="1">
        <v>56</v>
      </c>
      <c r="C334" s="1" t="s">
        <v>48</v>
      </c>
      <c r="D334" s="1" t="s">
        <v>28</v>
      </c>
      <c r="E334" s="1" t="s">
        <v>29</v>
      </c>
      <c r="F334" s="1" t="s">
        <v>45</v>
      </c>
      <c r="G334" s="1" t="s">
        <v>155</v>
      </c>
      <c r="H334" s="1" t="s">
        <v>195</v>
      </c>
      <c r="I334" s="1">
        <v>-6.4166699999999999</v>
      </c>
      <c r="J334" s="1">
        <v>20.8</v>
      </c>
      <c r="K334" s="1" t="s">
        <v>23</v>
      </c>
      <c r="L334" s="1">
        <v>10000</v>
      </c>
      <c r="M334" s="1">
        <v>15000</v>
      </c>
      <c r="N334" s="1">
        <v>25000</v>
      </c>
      <c r="O334" s="1" t="s">
        <v>26</v>
      </c>
      <c r="P334" s="1">
        <v>41400</v>
      </c>
      <c r="Q334" s="1">
        <v>41400</v>
      </c>
      <c r="R334" s="1">
        <f t="shared" si="10"/>
        <v>0</v>
      </c>
      <c r="S334" s="1">
        <f>Table1__24[[#This Row],[total_women_beneficiaries]]-Table1__24[[#This Row],[total_men_beneficiaries]]</f>
        <v>5000</v>
      </c>
      <c r="T334" s="1" t="str">
        <f t="shared" si="11"/>
        <v>OKAY</v>
      </c>
    </row>
    <row r="335" spans="1:20" x14ac:dyDescent="0.3">
      <c r="A335" s="1">
        <v>1334</v>
      </c>
      <c r="B335" s="1">
        <v>90</v>
      </c>
      <c r="C335" s="1" t="s">
        <v>17</v>
      </c>
      <c r="D335" s="1" t="s">
        <v>28</v>
      </c>
      <c r="E335" s="1" t="s">
        <v>29</v>
      </c>
      <c r="F335" s="1" t="s">
        <v>45</v>
      </c>
      <c r="G335" s="1" t="s">
        <v>155</v>
      </c>
      <c r="H335" s="1" t="s">
        <v>192</v>
      </c>
      <c r="I335" s="1">
        <v>-7.1965440000000003</v>
      </c>
      <c r="J335" s="1">
        <v>22.397188</v>
      </c>
      <c r="K335" s="1" t="s">
        <v>23</v>
      </c>
      <c r="L335" s="1">
        <v>5250</v>
      </c>
      <c r="M335" s="1">
        <v>9750</v>
      </c>
      <c r="N335" s="1">
        <v>15000</v>
      </c>
      <c r="O335" s="1" t="s">
        <v>26</v>
      </c>
      <c r="P335" s="1">
        <v>32759</v>
      </c>
      <c r="Q335" s="1">
        <v>32759</v>
      </c>
      <c r="R335" s="1">
        <f t="shared" si="10"/>
        <v>0</v>
      </c>
      <c r="S335" s="1">
        <f>Table1__24[[#This Row],[total_women_beneficiaries]]-Table1__24[[#This Row],[total_men_beneficiaries]]</f>
        <v>4500</v>
      </c>
      <c r="T335" s="1" t="str">
        <f t="shared" si="11"/>
        <v>OKAY</v>
      </c>
    </row>
    <row r="336" spans="1:20" x14ac:dyDescent="0.3">
      <c r="A336" s="1">
        <v>1335</v>
      </c>
      <c r="B336" s="1">
        <v>82</v>
      </c>
      <c r="C336" s="1" t="s">
        <v>48</v>
      </c>
      <c r="D336" s="1" t="s">
        <v>28</v>
      </c>
      <c r="E336" s="1" t="s">
        <v>29</v>
      </c>
      <c r="F336" s="1" t="s">
        <v>45</v>
      </c>
      <c r="G336" s="1" t="s">
        <v>155</v>
      </c>
      <c r="H336" s="1" t="s">
        <v>227</v>
      </c>
      <c r="I336" s="1">
        <v>-4.727468</v>
      </c>
      <c r="J336" s="1">
        <v>24.435155999999999</v>
      </c>
      <c r="K336" s="1" t="s">
        <v>37</v>
      </c>
      <c r="L336" s="1">
        <v>2400</v>
      </c>
      <c r="M336" s="1">
        <v>3600</v>
      </c>
      <c r="N336" s="1">
        <v>6000</v>
      </c>
      <c r="O336" s="1" t="s">
        <v>26</v>
      </c>
      <c r="P336" s="1">
        <v>35605.5</v>
      </c>
      <c r="Q336" s="1">
        <v>35605.5</v>
      </c>
      <c r="R336" s="1">
        <f t="shared" si="10"/>
        <v>0</v>
      </c>
      <c r="S336" s="1">
        <f>Table1__24[[#This Row],[total_women_beneficiaries]]-Table1__24[[#This Row],[total_men_beneficiaries]]</f>
        <v>1200</v>
      </c>
      <c r="T336" s="1" t="str">
        <f t="shared" si="11"/>
        <v>OKAY</v>
      </c>
    </row>
    <row r="337" spans="1:20" x14ac:dyDescent="0.3">
      <c r="A337" s="1">
        <v>1336</v>
      </c>
      <c r="B337" s="1">
        <v>27</v>
      </c>
      <c r="C337" s="1" t="s">
        <v>48</v>
      </c>
      <c r="D337" s="1" t="s">
        <v>55</v>
      </c>
      <c r="E337" s="1" t="s">
        <v>29</v>
      </c>
      <c r="F337" s="1" t="s">
        <v>45</v>
      </c>
      <c r="G337" s="1" t="s">
        <v>155</v>
      </c>
      <c r="H337" s="1" t="s">
        <v>191</v>
      </c>
      <c r="I337" s="1">
        <v>-5.8958300000000001</v>
      </c>
      <c r="J337" s="1">
        <v>22.41778</v>
      </c>
      <c r="K337" s="1" t="s">
        <v>23</v>
      </c>
      <c r="L337" s="1">
        <v>80</v>
      </c>
      <c r="M337" s="1">
        <v>40</v>
      </c>
      <c r="N337" s="1">
        <v>120</v>
      </c>
      <c r="O337" s="1" t="s">
        <v>41</v>
      </c>
      <c r="P337" s="1">
        <v>6400</v>
      </c>
      <c r="Q337" s="1">
        <v>6400</v>
      </c>
      <c r="R337" s="1">
        <f t="shared" si="10"/>
        <v>0</v>
      </c>
      <c r="S337" s="1">
        <f>Table1__24[[#This Row],[total_women_beneficiaries]]-Table1__24[[#This Row],[total_men_beneficiaries]]</f>
        <v>-40</v>
      </c>
      <c r="T337" s="1" t="str">
        <f t="shared" si="11"/>
        <v>OKAY</v>
      </c>
    </row>
    <row r="338" spans="1:20" x14ac:dyDescent="0.3">
      <c r="A338" s="1">
        <v>1337</v>
      </c>
      <c r="B338" s="1">
        <v>236</v>
      </c>
      <c r="C338" s="1" t="s">
        <v>25</v>
      </c>
      <c r="D338" s="1" t="s">
        <v>39</v>
      </c>
      <c r="E338" s="1" t="s">
        <v>29</v>
      </c>
      <c r="F338" s="1" t="s">
        <v>45</v>
      </c>
      <c r="G338" s="1" t="s">
        <v>155</v>
      </c>
      <c r="H338" s="1" t="s">
        <v>191</v>
      </c>
      <c r="I338" s="1">
        <v>-5.8958300000000001</v>
      </c>
      <c r="J338" s="1">
        <v>22.41778</v>
      </c>
      <c r="K338" s="1" t="s">
        <v>23</v>
      </c>
      <c r="L338" s="1">
        <v>385</v>
      </c>
      <c r="M338" s="1">
        <v>465</v>
      </c>
      <c r="N338" s="1">
        <v>850</v>
      </c>
      <c r="O338" s="1" t="s">
        <v>38</v>
      </c>
      <c r="P338" s="1">
        <v>45432.52</v>
      </c>
      <c r="Q338" s="1">
        <v>45432.52</v>
      </c>
      <c r="R338" s="1">
        <f t="shared" si="10"/>
        <v>0</v>
      </c>
      <c r="S338" s="1">
        <f>Table1__24[[#This Row],[total_women_beneficiaries]]-Table1__24[[#This Row],[total_men_beneficiaries]]</f>
        <v>80</v>
      </c>
      <c r="T338" s="1" t="str">
        <f t="shared" si="11"/>
        <v>OKAY</v>
      </c>
    </row>
    <row r="339" spans="1:20" x14ac:dyDescent="0.3">
      <c r="A339" s="1">
        <v>1338</v>
      </c>
      <c r="B339" s="1">
        <v>245</v>
      </c>
      <c r="C339" s="1" t="s">
        <v>25</v>
      </c>
      <c r="D339" s="1" t="s">
        <v>28</v>
      </c>
      <c r="E339" s="1" t="s">
        <v>29</v>
      </c>
      <c r="F339" s="1" t="s">
        <v>45</v>
      </c>
      <c r="G339" s="1" t="s">
        <v>155</v>
      </c>
      <c r="H339" s="1" t="s">
        <v>159</v>
      </c>
      <c r="I339" s="1">
        <v>0.49366599999999999</v>
      </c>
      <c r="J339" s="1">
        <v>29.471969999999999</v>
      </c>
      <c r="K339" s="1" t="s">
        <v>23</v>
      </c>
      <c r="L339" s="1">
        <v>1600</v>
      </c>
      <c r="M339" s="1">
        <v>2000</v>
      </c>
      <c r="N339" s="1">
        <v>3600</v>
      </c>
      <c r="O339" s="1" t="s">
        <v>24</v>
      </c>
      <c r="P339" s="1">
        <v>41820</v>
      </c>
      <c r="Q339" s="1">
        <v>41820</v>
      </c>
      <c r="R339" s="1">
        <f t="shared" si="10"/>
        <v>0</v>
      </c>
      <c r="S339" s="1">
        <f>Table1__24[[#This Row],[total_women_beneficiaries]]-Table1__24[[#This Row],[total_men_beneficiaries]]</f>
        <v>400</v>
      </c>
      <c r="T339" s="1" t="str">
        <f t="shared" si="11"/>
        <v>OKAY</v>
      </c>
    </row>
    <row r="340" spans="1:20" x14ac:dyDescent="0.3">
      <c r="A340" s="1">
        <v>1339</v>
      </c>
      <c r="B340" s="1">
        <v>243</v>
      </c>
      <c r="C340" s="1" t="s">
        <v>25</v>
      </c>
      <c r="D340" s="1" t="s">
        <v>28</v>
      </c>
      <c r="E340" s="1" t="s">
        <v>29</v>
      </c>
      <c r="F340" s="1" t="s">
        <v>45</v>
      </c>
      <c r="G340" s="1" t="s">
        <v>155</v>
      </c>
      <c r="H340" s="1" t="s">
        <v>159</v>
      </c>
      <c r="I340" s="1">
        <v>0.49366599999999999</v>
      </c>
      <c r="J340" s="1">
        <v>29.471969999999999</v>
      </c>
      <c r="K340" s="1" t="s">
        <v>23</v>
      </c>
      <c r="L340" s="1">
        <v>1200</v>
      </c>
      <c r="M340" s="1">
        <v>1800</v>
      </c>
      <c r="N340" s="1">
        <v>3000</v>
      </c>
      <c r="O340" s="1" t="s">
        <v>24</v>
      </c>
      <c r="P340" s="1">
        <v>41820</v>
      </c>
      <c r="Q340" s="1">
        <v>41820</v>
      </c>
      <c r="R340" s="1">
        <f t="shared" si="10"/>
        <v>0</v>
      </c>
      <c r="S340" s="1">
        <f>Table1__24[[#This Row],[total_women_beneficiaries]]-Table1__24[[#This Row],[total_men_beneficiaries]]</f>
        <v>600</v>
      </c>
      <c r="T340" s="1" t="str">
        <f t="shared" si="11"/>
        <v>OKAY</v>
      </c>
    </row>
    <row r="341" spans="1:20" x14ac:dyDescent="0.3">
      <c r="A341" s="1">
        <v>1340</v>
      </c>
      <c r="B341" s="1">
        <v>278</v>
      </c>
      <c r="C341" s="1" t="s">
        <v>25</v>
      </c>
      <c r="D341" s="1" t="s">
        <v>55</v>
      </c>
      <c r="E341" s="1" t="s">
        <v>29</v>
      </c>
      <c r="F341" s="1" t="s">
        <v>45</v>
      </c>
      <c r="G341" s="1" t="s">
        <v>155</v>
      </c>
      <c r="H341" s="1" t="s">
        <v>159</v>
      </c>
      <c r="I341" s="1">
        <v>0.49366599999999999</v>
      </c>
      <c r="J341" s="1">
        <v>29.471969999999999</v>
      </c>
      <c r="K341" s="1" t="s">
        <v>23</v>
      </c>
      <c r="L341" s="1">
        <v>300</v>
      </c>
      <c r="M341" s="1">
        <v>200</v>
      </c>
      <c r="N341" s="1">
        <v>500</v>
      </c>
      <c r="O341" s="1" t="s">
        <v>24</v>
      </c>
      <c r="P341" s="1">
        <v>35550</v>
      </c>
      <c r="Q341" s="1">
        <v>35550</v>
      </c>
      <c r="R341" s="1">
        <f t="shared" si="10"/>
        <v>0</v>
      </c>
      <c r="S341" s="1">
        <f>Table1__24[[#This Row],[total_women_beneficiaries]]-Table1__24[[#This Row],[total_men_beneficiaries]]</f>
        <v>-100</v>
      </c>
      <c r="T341" s="1" t="str">
        <f t="shared" si="11"/>
        <v>OKAY</v>
      </c>
    </row>
    <row r="342" spans="1:20" x14ac:dyDescent="0.3">
      <c r="A342" s="1">
        <v>1341</v>
      </c>
      <c r="B342" s="1">
        <v>264</v>
      </c>
      <c r="C342" s="1" t="s">
        <v>25</v>
      </c>
      <c r="D342" s="1" t="s">
        <v>55</v>
      </c>
      <c r="E342" s="1" t="s">
        <v>29</v>
      </c>
      <c r="F342" s="1" t="s">
        <v>45</v>
      </c>
      <c r="G342" s="1" t="s">
        <v>155</v>
      </c>
      <c r="H342" s="1" t="s">
        <v>172</v>
      </c>
      <c r="I342" s="1">
        <v>0.13492000000000001</v>
      </c>
      <c r="J342" s="1">
        <v>29.292269999999998</v>
      </c>
      <c r="K342" s="1" t="s">
        <v>23</v>
      </c>
      <c r="L342" s="1">
        <v>200</v>
      </c>
      <c r="M342" s="1">
        <v>100</v>
      </c>
      <c r="N342" s="1">
        <v>300</v>
      </c>
      <c r="O342" s="1" t="s">
        <v>24</v>
      </c>
      <c r="P342" s="1">
        <v>42000</v>
      </c>
      <c r="Q342" s="1">
        <v>42000</v>
      </c>
      <c r="R342" s="1">
        <f t="shared" si="10"/>
        <v>0</v>
      </c>
      <c r="S342" s="1">
        <f>Table1__24[[#This Row],[total_women_beneficiaries]]-Table1__24[[#This Row],[total_men_beneficiaries]]</f>
        <v>-100</v>
      </c>
      <c r="T342" s="1" t="str">
        <f t="shared" si="11"/>
        <v>OKAY</v>
      </c>
    </row>
    <row r="343" spans="1:20" x14ac:dyDescent="0.3">
      <c r="A343" s="1">
        <v>1342</v>
      </c>
      <c r="B343" s="1">
        <v>264</v>
      </c>
      <c r="C343" s="1" t="s">
        <v>25</v>
      </c>
      <c r="D343" s="1" t="s">
        <v>39</v>
      </c>
      <c r="E343" s="1" t="s">
        <v>29</v>
      </c>
      <c r="F343" s="1" t="s">
        <v>45</v>
      </c>
      <c r="G343" s="1" t="s">
        <v>155</v>
      </c>
      <c r="H343" s="1" t="s">
        <v>158</v>
      </c>
      <c r="I343" s="1">
        <v>1.56667</v>
      </c>
      <c r="J343" s="1">
        <v>30.25</v>
      </c>
      <c r="K343" s="1" t="s">
        <v>23</v>
      </c>
      <c r="L343" s="1">
        <v>35</v>
      </c>
      <c r="M343" s="1">
        <v>15</v>
      </c>
      <c r="N343" s="1">
        <v>50</v>
      </c>
      <c r="O343" s="1" t="s">
        <v>31</v>
      </c>
      <c r="P343" s="1">
        <v>24700</v>
      </c>
      <c r="Q343" s="1">
        <v>24700</v>
      </c>
      <c r="R343" s="1">
        <f t="shared" si="10"/>
        <v>0</v>
      </c>
      <c r="S343" s="1">
        <f>Table1__24[[#This Row],[total_women_beneficiaries]]-Table1__24[[#This Row],[total_men_beneficiaries]]</f>
        <v>-20</v>
      </c>
      <c r="T343" s="1" t="str">
        <f t="shared" si="11"/>
        <v>OKAY</v>
      </c>
    </row>
    <row r="344" spans="1:20" x14ac:dyDescent="0.3">
      <c r="A344" s="1">
        <v>1343</v>
      </c>
      <c r="B344" s="1">
        <v>205</v>
      </c>
      <c r="C344" s="1" t="s">
        <v>25</v>
      </c>
      <c r="D344" s="1" t="s">
        <v>39</v>
      </c>
      <c r="E344" s="1" t="s">
        <v>29</v>
      </c>
      <c r="F344" s="1" t="s">
        <v>45</v>
      </c>
      <c r="G344" s="1" t="s">
        <v>155</v>
      </c>
      <c r="H344" s="1" t="s">
        <v>228</v>
      </c>
      <c r="I344" s="1">
        <v>-2.5499999999999998</v>
      </c>
      <c r="J344" s="1">
        <v>28.866669999999999</v>
      </c>
      <c r="K344" s="1" t="s">
        <v>37</v>
      </c>
      <c r="L344" s="1">
        <v>93</v>
      </c>
      <c r="M344" s="1">
        <v>47</v>
      </c>
      <c r="N344" s="1">
        <v>140</v>
      </c>
      <c r="O344" s="1" t="s">
        <v>40</v>
      </c>
      <c r="P344" s="1">
        <v>16200</v>
      </c>
      <c r="Q344" s="1">
        <v>16200</v>
      </c>
      <c r="R344" s="1">
        <f t="shared" si="10"/>
        <v>0</v>
      </c>
      <c r="S344" s="1">
        <f>Table1__24[[#This Row],[total_women_beneficiaries]]-Table1__24[[#This Row],[total_men_beneficiaries]]</f>
        <v>-46</v>
      </c>
      <c r="T344" s="1" t="str">
        <f t="shared" si="11"/>
        <v>OKAY</v>
      </c>
    </row>
    <row r="345" spans="1:20" x14ac:dyDescent="0.3">
      <c r="A345" s="1">
        <v>1344</v>
      </c>
      <c r="B345" s="1">
        <v>194</v>
      </c>
      <c r="C345" s="1" t="s">
        <v>25</v>
      </c>
      <c r="D345" s="1" t="s">
        <v>39</v>
      </c>
      <c r="E345" s="1" t="s">
        <v>29</v>
      </c>
      <c r="F345" s="1" t="s">
        <v>45</v>
      </c>
      <c r="G345" s="1" t="s">
        <v>155</v>
      </c>
      <c r="H345" s="1" t="s">
        <v>183</v>
      </c>
      <c r="I345" s="1">
        <v>-2.5061559999999998</v>
      </c>
      <c r="J345" s="1">
        <v>28.861830000000001</v>
      </c>
      <c r="K345" s="1" t="s">
        <v>37</v>
      </c>
      <c r="L345" s="1">
        <v>1040</v>
      </c>
      <c r="M345" s="1">
        <v>960</v>
      </c>
      <c r="N345" s="1">
        <v>2000</v>
      </c>
      <c r="O345" s="1" t="s">
        <v>31</v>
      </c>
      <c r="P345" s="1">
        <v>25348</v>
      </c>
      <c r="Q345" s="1">
        <v>25348</v>
      </c>
      <c r="R345" s="1">
        <f t="shared" si="10"/>
        <v>0</v>
      </c>
      <c r="S345" s="1">
        <f>Table1__24[[#This Row],[total_women_beneficiaries]]-Table1__24[[#This Row],[total_men_beneficiaries]]</f>
        <v>-80</v>
      </c>
      <c r="T345" s="1" t="str">
        <f t="shared" si="11"/>
        <v>OKAY</v>
      </c>
    </row>
    <row r="346" spans="1:20" x14ac:dyDescent="0.3">
      <c r="A346" s="1">
        <v>1345</v>
      </c>
      <c r="B346" s="1">
        <v>163</v>
      </c>
      <c r="C346" s="1" t="s">
        <v>17</v>
      </c>
      <c r="D346" s="1" t="s">
        <v>18</v>
      </c>
      <c r="E346" s="1" t="s">
        <v>29</v>
      </c>
      <c r="F346" s="1" t="s">
        <v>27</v>
      </c>
      <c r="G346" s="1" t="s">
        <v>155</v>
      </c>
      <c r="H346" s="1" t="s">
        <v>197</v>
      </c>
      <c r="I346" s="1">
        <v>-2.1049250000000002</v>
      </c>
      <c r="J346" s="1">
        <v>28.919383</v>
      </c>
      <c r="K346" s="1" t="s">
        <v>23</v>
      </c>
      <c r="L346" s="1">
        <v>100</v>
      </c>
      <c r="M346" s="1">
        <v>500</v>
      </c>
      <c r="N346" s="1">
        <v>600</v>
      </c>
      <c r="O346" s="1" t="s">
        <v>26</v>
      </c>
      <c r="P346" s="1">
        <v>14399</v>
      </c>
      <c r="Q346" s="1">
        <v>14399</v>
      </c>
      <c r="R346" s="1">
        <f t="shared" si="10"/>
        <v>0</v>
      </c>
      <c r="S346" s="1">
        <f>Table1__24[[#This Row],[total_women_beneficiaries]]-Table1__24[[#This Row],[total_men_beneficiaries]]</f>
        <v>400</v>
      </c>
      <c r="T346" s="1" t="str">
        <f t="shared" si="11"/>
        <v>OKAY</v>
      </c>
    </row>
    <row r="347" spans="1:20" x14ac:dyDescent="0.3">
      <c r="A347" s="1">
        <v>1346</v>
      </c>
      <c r="B347" s="1">
        <v>163</v>
      </c>
      <c r="C347" s="1" t="s">
        <v>17</v>
      </c>
      <c r="D347" s="1" t="s">
        <v>18</v>
      </c>
      <c r="E347" s="1" t="s">
        <v>29</v>
      </c>
      <c r="F347" s="1" t="s">
        <v>27</v>
      </c>
      <c r="G347" s="1" t="s">
        <v>155</v>
      </c>
      <c r="H347" s="1" t="s">
        <v>197</v>
      </c>
      <c r="I347" s="1">
        <v>-2.1049250000000002</v>
      </c>
      <c r="J347" s="1">
        <v>28.919383</v>
      </c>
      <c r="K347" s="1" t="s">
        <v>23</v>
      </c>
      <c r="L347" s="1">
        <v>120</v>
      </c>
      <c r="M347" s="1">
        <v>80</v>
      </c>
      <c r="N347" s="1">
        <v>200</v>
      </c>
      <c r="O347" s="1" t="s">
        <v>32</v>
      </c>
      <c r="P347" s="1">
        <v>15543</v>
      </c>
      <c r="Q347" s="1">
        <v>15543</v>
      </c>
      <c r="R347" s="1">
        <f t="shared" si="10"/>
        <v>0</v>
      </c>
      <c r="S347" s="1">
        <f>Table1__24[[#This Row],[total_women_beneficiaries]]-Table1__24[[#This Row],[total_men_beneficiaries]]</f>
        <v>-40</v>
      </c>
      <c r="T347" s="1" t="str">
        <f t="shared" si="11"/>
        <v>OKAY</v>
      </c>
    </row>
    <row r="348" spans="1:20" x14ac:dyDescent="0.3">
      <c r="A348" s="1">
        <v>1347</v>
      </c>
      <c r="B348" s="1">
        <v>174</v>
      </c>
      <c r="C348" s="1" t="s">
        <v>17</v>
      </c>
      <c r="D348" s="1" t="s">
        <v>28</v>
      </c>
      <c r="E348" s="1" t="s">
        <v>29</v>
      </c>
      <c r="F348" s="1" t="s">
        <v>45</v>
      </c>
      <c r="G348" s="1" t="s">
        <v>155</v>
      </c>
      <c r="H348" s="1" t="s">
        <v>229</v>
      </c>
      <c r="I348" s="1">
        <v>-8.5500000000000007</v>
      </c>
      <c r="J348" s="1">
        <v>28.533329999999999</v>
      </c>
      <c r="K348" s="1" t="s">
        <v>23</v>
      </c>
      <c r="L348" s="1">
        <v>50</v>
      </c>
      <c r="M348" s="1">
        <v>650</v>
      </c>
      <c r="N348" s="1">
        <v>700</v>
      </c>
      <c r="O348" s="1" t="s">
        <v>150</v>
      </c>
      <c r="P348" s="1">
        <v>26100</v>
      </c>
      <c r="Q348" s="1">
        <v>26100</v>
      </c>
      <c r="R348" s="1">
        <f t="shared" si="10"/>
        <v>0</v>
      </c>
      <c r="S348" s="1">
        <f>Table1__24[[#This Row],[total_women_beneficiaries]]-Table1__24[[#This Row],[total_men_beneficiaries]]</f>
        <v>600</v>
      </c>
      <c r="T348" s="1" t="str">
        <f t="shared" si="11"/>
        <v>OKAY</v>
      </c>
    </row>
    <row r="349" spans="1:20" x14ac:dyDescent="0.3">
      <c r="A349" s="1">
        <v>1348</v>
      </c>
      <c r="B349" s="1">
        <v>182</v>
      </c>
      <c r="C349" s="1" t="s">
        <v>25</v>
      </c>
      <c r="D349" s="1" t="s">
        <v>28</v>
      </c>
      <c r="E349" s="1" t="s">
        <v>29</v>
      </c>
      <c r="F349" s="1" t="s">
        <v>45</v>
      </c>
      <c r="G349" s="1" t="s">
        <v>155</v>
      </c>
      <c r="H349" s="1" t="s">
        <v>177</v>
      </c>
      <c r="I349" s="1">
        <v>-10.62279</v>
      </c>
      <c r="J349" s="1">
        <v>26.758289000000001</v>
      </c>
      <c r="K349" s="1" t="s">
        <v>23</v>
      </c>
      <c r="L349" s="1">
        <v>140</v>
      </c>
      <c r="M349" s="1">
        <v>160</v>
      </c>
      <c r="N349" s="1">
        <v>300</v>
      </c>
      <c r="O349" s="1" t="s">
        <v>32</v>
      </c>
      <c r="P349" s="1">
        <v>25045</v>
      </c>
      <c r="Q349" s="1">
        <v>25045</v>
      </c>
      <c r="R349" s="1">
        <f t="shared" si="10"/>
        <v>0</v>
      </c>
      <c r="S349" s="1">
        <f>Table1__24[[#This Row],[total_women_beneficiaries]]-Table1__24[[#This Row],[total_men_beneficiaries]]</f>
        <v>20</v>
      </c>
      <c r="T349" s="1" t="str">
        <f t="shared" si="11"/>
        <v>OKAY</v>
      </c>
    </row>
    <row r="350" spans="1:20" x14ac:dyDescent="0.3">
      <c r="A350" s="1">
        <v>1349</v>
      </c>
      <c r="B350" s="1">
        <v>151</v>
      </c>
      <c r="C350" s="1" t="s">
        <v>17</v>
      </c>
      <c r="D350" s="1" t="s">
        <v>55</v>
      </c>
      <c r="E350" s="1" t="s">
        <v>29</v>
      </c>
      <c r="F350" s="1" t="s">
        <v>45</v>
      </c>
      <c r="G350" s="1" t="s">
        <v>155</v>
      </c>
      <c r="H350" s="1" t="s">
        <v>158</v>
      </c>
      <c r="I350" s="1">
        <v>1.56667</v>
      </c>
      <c r="J350" s="1">
        <v>30.25</v>
      </c>
      <c r="K350" s="1" t="s">
        <v>23</v>
      </c>
      <c r="L350" s="1">
        <v>100</v>
      </c>
      <c r="M350" s="1">
        <v>700</v>
      </c>
      <c r="N350" s="1">
        <v>800</v>
      </c>
      <c r="O350" s="1" t="s">
        <v>26</v>
      </c>
      <c r="P350" s="1">
        <v>25000</v>
      </c>
      <c r="Q350" s="1">
        <v>25000</v>
      </c>
      <c r="R350" s="1">
        <f t="shared" si="10"/>
        <v>0</v>
      </c>
      <c r="S350" s="1">
        <f>Table1__24[[#This Row],[total_women_beneficiaries]]-Table1__24[[#This Row],[total_men_beneficiaries]]</f>
        <v>600</v>
      </c>
      <c r="T350" s="1" t="str">
        <f t="shared" si="11"/>
        <v>OKAY</v>
      </c>
    </row>
    <row r="351" spans="1:20" x14ac:dyDescent="0.3">
      <c r="A351" s="1">
        <v>1350</v>
      </c>
      <c r="B351" s="1">
        <v>229</v>
      </c>
      <c r="C351" s="1" t="s">
        <v>25</v>
      </c>
      <c r="D351" s="1" t="s">
        <v>28</v>
      </c>
      <c r="E351" s="1" t="s">
        <v>29</v>
      </c>
      <c r="F351" s="1" t="s">
        <v>45</v>
      </c>
      <c r="G351" s="1" t="s">
        <v>155</v>
      </c>
      <c r="H351" s="1" t="s">
        <v>190</v>
      </c>
      <c r="I351" s="1">
        <v>1.9152469999999999</v>
      </c>
      <c r="J351" s="1">
        <v>30.503844000000001</v>
      </c>
      <c r="K351" s="1" t="s">
        <v>23</v>
      </c>
      <c r="L351" s="1">
        <v>150</v>
      </c>
      <c r="M351" s="1">
        <v>450</v>
      </c>
      <c r="N351" s="1">
        <v>600</v>
      </c>
      <c r="O351" s="1" t="s">
        <v>24</v>
      </c>
      <c r="P351" s="1">
        <v>27524</v>
      </c>
      <c r="Q351" s="1">
        <v>27524</v>
      </c>
      <c r="R351" s="1">
        <f t="shared" si="10"/>
        <v>0</v>
      </c>
      <c r="S351" s="1">
        <f>Table1__24[[#This Row],[total_women_beneficiaries]]-Table1__24[[#This Row],[total_men_beneficiaries]]</f>
        <v>300</v>
      </c>
      <c r="T351" s="1" t="str">
        <f t="shared" si="11"/>
        <v>OKAY</v>
      </c>
    </row>
    <row r="352" spans="1:20" x14ac:dyDescent="0.3">
      <c r="A352" s="1">
        <v>1351</v>
      </c>
      <c r="B352" s="1">
        <v>102</v>
      </c>
      <c r="C352" s="1" t="s">
        <v>17</v>
      </c>
      <c r="D352" s="1" t="s">
        <v>28</v>
      </c>
      <c r="E352" s="1" t="s">
        <v>29</v>
      </c>
      <c r="F352" s="1" t="s">
        <v>45</v>
      </c>
      <c r="G352" s="1" t="s">
        <v>155</v>
      </c>
      <c r="H352" s="1" t="s">
        <v>164</v>
      </c>
      <c r="I352" s="1">
        <v>0.51840200000000003</v>
      </c>
      <c r="J352" s="1">
        <v>25.205729000000002</v>
      </c>
      <c r="K352" s="1" t="s">
        <v>37</v>
      </c>
      <c r="L352" s="1">
        <v>240</v>
      </c>
      <c r="M352" s="1">
        <v>2160</v>
      </c>
      <c r="N352" s="1">
        <v>2400</v>
      </c>
      <c r="O352" s="1" t="s">
        <v>26</v>
      </c>
      <c r="P352" s="1">
        <v>16500</v>
      </c>
      <c r="Q352" s="1">
        <v>16500</v>
      </c>
      <c r="R352" s="1">
        <f t="shared" si="10"/>
        <v>0</v>
      </c>
      <c r="S352" s="1">
        <f>Table1__24[[#This Row],[total_women_beneficiaries]]-Table1__24[[#This Row],[total_men_beneficiaries]]</f>
        <v>1920</v>
      </c>
      <c r="T352" s="1" t="str">
        <f t="shared" si="11"/>
        <v>OKAY</v>
      </c>
    </row>
    <row r="353" spans="1:20" x14ac:dyDescent="0.3">
      <c r="A353" s="1">
        <v>1352</v>
      </c>
      <c r="B353" s="1">
        <v>105</v>
      </c>
      <c r="C353" s="1" t="s">
        <v>17</v>
      </c>
      <c r="D353" s="1" t="s">
        <v>28</v>
      </c>
      <c r="E353" s="1" t="s">
        <v>29</v>
      </c>
      <c r="F353" s="1" t="s">
        <v>45</v>
      </c>
      <c r="G353" s="1" t="s">
        <v>155</v>
      </c>
      <c r="H353" s="1" t="s">
        <v>164</v>
      </c>
      <c r="I353" s="1">
        <v>0.51840200000000003</v>
      </c>
      <c r="J353" s="1">
        <v>25.205729000000002</v>
      </c>
      <c r="K353" s="1" t="s">
        <v>37</v>
      </c>
      <c r="L353" s="1">
        <v>2500</v>
      </c>
      <c r="M353" s="1">
        <v>3500</v>
      </c>
      <c r="N353" s="1">
        <v>6000</v>
      </c>
      <c r="O353" s="1" t="s">
        <v>38</v>
      </c>
      <c r="P353" s="1">
        <v>21354</v>
      </c>
      <c r="Q353" s="1">
        <v>21354</v>
      </c>
      <c r="R353" s="1">
        <f t="shared" si="10"/>
        <v>0</v>
      </c>
      <c r="S353" s="1">
        <f>Table1__24[[#This Row],[total_women_beneficiaries]]-Table1__24[[#This Row],[total_men_beneficiaries]]</f>
        <v>1000</v>
      </c>
      <c r="T353" s="1" t="str">
        <f t="shared" si="11"/>
        <v>OKAY</v>
      </c>
    </row>
    <row r="354" spans="1:20" x14ac:dyDescent="0.3">
      <c r="A354" s="1">
        <v>1353</v>
      </c>
      <c r="B354" s="1">
        <v>90</v>
      </c>
      <c r="C354" s="1" t="s">
        <v>17</v>
      </c>
      <c r="D354" s="1" t="s">
        <v>39</v>
      </c>
      <c r="E354" s="1" t="s">
        <v>29</v>
      </c>
      <c r="F354" s="1" t="s">
        <v>45</v>
      </c>
      <c r="G354" s="1" t="s">
        <v>155</v>
      </c>
      <c r="H354" s="1" t="s">
        <v>230</v>
      </c>
      <c r="I354" s="1">
        <v>4.7072999999999997E-2</v>
      </c>
      <c r="J354" s="1">
        <v>18.25648</v>
      </c>
      <c r="K354" s="1" t="s">
        <v>37</v>
      </c>
      <c r="L354" s="1">
        <v>200</v>
      </c>
      <c r="M354" s="1">
        <v>100</v>
      </c>
      <c r="N354" s="1">
        <v>300</v>
      </c>
      <c r="O354" s="1" t="s">
        <v>40</v>
      </c>
      <c r="P354" s="1">
        <v>25139</v>
      </c>
      <c r="Q354" s="1">
        <v>25139</v>
      </c>
      <c r="R354" s="1">
        <f t="shared" si="10"/>
        <v>0</v>
      </c>
      <c r="S354" s="1">
        <f>Table1__24[[#This Row],[total_women_beneficiaries]]-Table1__24[[#This Row],[total_men_beneficiaries]]</f>
        <v>-100</v>
      </c>
      <c r="T354" s="1" t="str">
        <f t="shared" si="11"/>
        <v>OKAY</v>
      </c>
    </row>
    <row r="355" spans="1:20" x14ac:dyDescent="0.3">
      <c r="A355" s="1">
        <v>1354</v>
      </c>
      <c r="B355" s="1">
        <v>113</v>
      </c>
      <c r="C355" s="1" t="s">
        <v>17</v>
      </c>
      <c r="D355" s="1" t="s">
        <v>39</v>
      </c>
      <c r="E355" s="1" t="s">
        <v>29</v>
      </c>
      <c r="F355" s="1" t="s">
        <v>45</v>
      </c>
      <c r="G355" s="1" t="s">
        <v>155</v>
      </c>
      <c r="H355" s="1" t="s">
        <v>231</v>
      </c>
      <c r="I355" s="1">
        <v>3.2549290000000002</v>
      </c>
      <c r="J355" s="1">
        <v>19.775082999999999</v>
      </c>
      <c r="K355" s="1" t="s">
        <v>37</v>
      </c>
      <c r="L355" s="1">
        <v>110</v>
      </c>
      <c r="M355" s="1">
        <v>50</v>
      </c>
      <c r="N355" s="1">
        <v>160</v>
      </c>
      <c r="O355" s="1" t="s">
        <v>31</v>
      </c>
      <c r="P355" s="1">
        <v>9993</v>
      </c>
      <c r="Q355" s="1">
        <v>9993</v>
      </c>
      <c r="R355" s="1">
        <f t="shared" si="10"/>
        <v>0</v>
      </c>
      <c r="S355" s="1">
        <f>Table1__24[[#This Row],[total_women_beneficiaries]]-Table1__24[[#This Row],[total_men_beneficiaries]]</f>
        <v>-60</v>
      </c>
      <c r="T355" s="1" t="str">
        <f t="shared" si="11"/>
        <v>OKAY</v>
      </c>
    </row>
    <row r="356" spans="1:20" x14ac:dyDescent="0.3">
      <c r="A356" s="1">
        <v>1355</v>
      </c>
      <c r="B356" s="1">
        <v>30</v>
      </c>
      <c r="C356" s="1" t="s">
        <v>48</v>
      </c>
      <c r="D356" s="1" t="s">
        <v>28</v>
      </c>
      <c r="E356" s="1" t="s">
        <v>29</v>
      </c>
      <c r="F356" s="1" t="s">
        <v>45</v>
      </c>
      <c r="G356" s="1" t="s">
        <v>155</v>
      </c>
      <c r="H356" s="1" t="s">
        <v>230</v>
      </c>
      <c r="I356" s="1">
        <v>4.7072999999999997E-2</v>
      </c>
      <c r="J356" s="1">
        <v>18.25648</v>
      </c>
      <c r="K356" s="1" t="s">
        <v>37</v>
      </c>
      <c r="L356" s="1">
        <v>300</v>
      </c>
      <c r="M356" s="1">
        <v>500</v>
      </c>
      <c r="N356" s="1">
        <v>800</v>
      </c>
      <c r="O356" s="1" t="s">
        <v>38</v>
      </c>
      <c r="P356" s="1">
        <v>14621</v>
      </c>
      <c r="Q356" s="1">
        <v>14621</v>
      </c>
      <c r="R356" s="1">
        <f t="shared" si="10"/>
        <v>0</v>
      </c>
      <c r="S356" s="1">
        <f>Table1__24[[#This Row],[total_women_beneficiaries]]-Table1__24[[#This Row],[total_men_beneficiaries]]</f>
        <v>200</v>
      </c>
      <c r="T356" s="1" t="str">
        <f t="shared" si="11"/>
        <v>OKAY</v>
      </c>
    </row>
    <row r="357" spans="1:20" x14ac:dyDescent="0.3">
      <c r="A357" s="1">
        <v>1356</v>
      </c>
      <c r="B357" s="1">
        <v>134</v>
      </c>
      <c r="C357" s="1" t="s">
        <v>17</v>
      </c>
      <c r="D357" s="1" t="s">
        <v>39</v>
      </c>
      <c r="E357" s="1" t="s">
        <v>29</v>
      </c>
      <c r="F357" s="1" t="s">
        <v>45</v>
      </c>
      <c r="G357" s="1" t="s">
        <v>155</v>
      </c>
      <c r="H357" s="1" t="s">
        <v>167</v>
      </c>
      <c r="I357" s="1">
        <v>-7.0582159999999998</v>
      </c>
      <c r="J357" s="1">
        <v>29.780774999999998</v>
      </c>
      <c r="K357" s="1" t="s">
        <v>37</v>
      </c>
      <c r="L357" s="1">
        <v>200</v>
      </c>
      <c r="M357" s="1">
        <v>100</v>
      </c>
      <c r="N357" s="1">
        <v>300</v>
      </c>
      <c r="O357" s="1" t="s">
        <v>31</v>
      </c>
      <c r="P357" s="1">
        <v>26316</v>
      </c>
      <c r="Q357" s="1">
        <v>26316</v>
      </c>
      <c r="R357" s="1">
        <f t="shared" si="10"/>
        <v>0</v>
      </c>
      <c r="S357" s="1">
        <f>Table1__24[[#This Row],[total_women_beneficiaries]]-Table1__24[[#This Row],[total_men_beneficiaries]]</f>
        <v>-100</v>
      </c>
      <c r="T357" s="1" t="str">
        <f t="shared" si="11"/>
        <v>OKAY</v>
      </c>
    </row>
    <row r="358" spans="1:20" x14ac:dyDescent="0.3">
      <c r="A358" s="1">
        <v>1357</v>
      </c>
      <c r="B358" s="1">
        <v>191</v>
      </c>
      <c r="C358" s="1" t="s">
        <v>25</v>
      </c>
      <c r="D358" s="1" t="s">
        <v>28</v>
      </c>
      <c r="E358" s="1" t="s">
        <v>29</v>
      </c>
      <c r="F358" s="1" t="s">
        <v>45</v>
      </c>
      <c r="G358" s="1" t="s">
        <v>155</v>
      </c>
      <c r="H358" s="1" t="s">
        <v>167</v>
      </c>
      <c r="I358" s="1">
        <v>-7.0582159999999998</v>
      </c>
      <c r="J358" s="1">
        <v>29.780774999999998</v>
      </c>
      <c r="K358" s="1" t="s">
        <v>37</v>
      </c>
      <c r="L358" s="1">
        <v>270</v>
      </c>
      <c r="M358" s="1">
        <v>330</v>
      </c>
      <c r="N358" s="1">
        <v>600</v>
      </c>
      <c r="O358" s="1" t="s">
        <v>38</v>
      </c>
      <c r="P358" s="1">
        <v>25933</v>
      </c>
      <c r="Q358" s="1">
        <v>25933</v>
      </c>
      <c r="R358" s="1">
        <f t="shared" si="10"/>
        <v>0</v>
      </c>
      <c r="S358" s="1">
        <f>Table1__24[[#This Row],[total_women_beneficiaries]]-Table1__24[[#This Row],[total_men_beneficiaries]]</f>
        <v>60</v>
      </c>
      <c r="T358" s="1" t="str">
        <f t="shared" si="11"/>
        <v>OKAY</v>
      </c>
    </row>
    <row r="359" spans="1:20" x14ac:dyDescent="0.3">
      <c r="A359" s="1">
        <v>1358</v>
      </c>
      <c r="B359" s="1">
        <v>147</v>
      </c>
      <c r="C359" s="1" t="s">
        <v>17</v>
      </c>
      <c r="D359" s="1" t="s">
        <v>55</v>
      </c>
      <c r="E359" s="1" t="s">
        <v>29</v>
      </c>
      <c r="F359" s="1" t="s">
        <v>45</v>
      </c>
      <c r="G359" s="1" t="s">
        <v>155</v>
      </c>
      <c r="H359" s="1" t="s">
        <v>232</v>
      </c>
      <c r="I359" s="1">
        <v>0.98061100000000001</v>
      </c>
      <c r="J359" s="1">
        <v>29.877199999999998</v>
      </c>
      <c r="K359" s="1" t="s">
        <v>23</v>
      </c>
      <c r="L359" s="1">
        <v>150</v>
      </c>
      <c r="M359" s="1">
        <v>250</v>
      </c>
      <c r="N359" s="1">
        <v>400</v>
      </c>
      <c r="O359" s="1" t="s">
        <v>41</v>
      </c>
      <c r="P359" s="1">
        <v>30595</v>
      </c>
      <c r="Q359" s="1">
        <v>30595</v>
      </c>
      <c r="R359" s="1">
        <f t="shared" si="10"/>
        <v>0</v>
      </c>
      <c r="S359" s="1">
        <f>Table1__24[[#This Row],[total_women_beneficiaries]]-Table1__24[[#This Row],[total_men_beneficiaries]]</f>
        <v>100</v>
      </c>
      <c r="T359" s="1" t="str">
        <f t="shared" si="11"/>
        <v>OKAY</v>
      </c>
    </row>
    <row r="360" spans="1:20" x14ac:dyDescent="0.3">
      <c r="A360" s="1">
        <v>1359</v>
      </c>
      <c r="B360" s="1"/>
      <c r="C360" s="1"/>
      <c r="D360" s="1" t="s">
        <v>28</v>
      </c>
      <c r="E360" s="1" t="s">
        <v>29</v>
      </c>
      <c r="F360" s="1" t="s">
        <v>45</v>
      </c>
      <c r="G360" s="1" t="s">
        <v>155</v>
      </c>
      <c r="H360" s="1" t="s">
        <v>167</v>
      </c>
      <c r="I360" s="1">
        <v>-7.0582159999999998</v>
      </c>
      <c r="J360" s="1">
        <v>29.780774999999998</v>
      </c>
      <c r="K360" s="1" t="s">
        <v>37</v>
      </c>
      <c r="L360" s="1">
        <v>5000</v>
      </c>
      <c r="M360" s="1">
        <v>3000</v>
      </c>
      <c r="N360" s="1">
        <v>8000</v>
      </c>
      <c r="O360" s="1" t="s">
        <v>24</v>
      </c>
      <c r="P360" s="1">
        <v>49542</v>
      </c>
      <c r="Q360" s="1">
        <v>39634</v>
      </c>
      <c r="R360" s="1">
        <f t="shared" si="10"/>
        <v>-9908</v>
      </c>
      <c r="S360" s="1">
        <f>Table1__24[[#This Row],[total_women_beneficiaries]]-Table1__24[[#This Row],[total_men_beneficiaries]]</f>
        <v>-2000</v>
      </c>
      <c r="T360" s="1" t="str">
        <f t="shared" si="11"/>
        <v>OKAY</v>
      </c>
    </row>
    <row r="361" spans="1:20" x14ac:dyDescent="0.3">
      <c r="A361" s="1">
        <v>1360</v>
      </c>
      <c r="B361" s="1">
        <v>277</v>
      </c>
      <c r="C361" s="1" t="s">
        <v>25</v>
      </c>
      <c r="D361" s="1" t="s">
        <v>39</v>
      </c>
      <c r="E361" s="1" t="s">
        <v>29</v>
      </c>
      <c r="F361" s="1" t="s">
        <v>45</v>
      </c>
      <c r="G361" s="1" t="s">
        <v>155</v>
      </c>
      <c r="H361" s="1" t="s">
        <v>183</v>
      </c>
      <c r="I361" s="1">
        <v>-2.5061559999999998</v>
      </c>
      <c r="J361" s="1">
        <v>28.861830000000001</v>
      </c>
      <c r="K361" s="1" t="s">
        <v>37</v>
      </c>
      <c r="L361" s="1">
        <v>400</v>
      </c>
      <c r="M361" s="1">
        <v>400</v>
      </c>
      <c r="N361" s="1">
        <v>800</v>
      </c>
      <c r="O361" s="1" t="s">
        <v>38</v>
      </c>
      <c r="P361" s="1">
        <v>27337</v>
      </c>
      <c r="Q361" s="1">
        <v>27337</v>
      </c>
      <c r="R361" s="1">
        <f t="shared" si="10"/>
        <v>0</v>
      </c>
      <c r="S361" s="1">
        <f>Table1__24[[#This Row],[total_women_beneficiaries]]-Table1__24[[#This Row],[total_men_beneficiaries]]</f>
        <v>0</v>
      </c>
      <c r="T361" s="1" t="str">
        <f t="shared" si="11"/>
        <v>OKAY</v>
      </c>
    </row>
    <row r="362" spans="1:20" x14ac:dyDescent="0.3">
      <c r="A362" s="1">
        <v>1361</v>
      </c>
      <c r="B362" s="1">
        <v>130</v>
      </c>
      <c r="C362" s="1" t="s">
        <v>17</v>
      </c>
      <c r="D362" s="1" t="s">
        <v>39</v>
      </c>
      <c r="E362" s="1" t="s">
        <v>29</v>
      </c>
      <c r="F362" s="1" t="s">
        <v>45</v>
      </c>
      <c r="G362" s="1" t="s">
        <v>155</v>
      </c>
      <c r="H362" s="1" t="s">
        <v>157</v>
      </c>
      <c r="I362" s="1">
        <v>3.7395450000000001</v>
      </c>
      <c r="J362" s="1">
        <v>29.292555</v>
      </c>
      <c r="K362" s="1" t="s">
        <v>37</v>
      </c>
      <c r="L362" s="1">
        <v>120</v>
      </c>
      <c r="M362" s="1">
        <v>80</v>
      </c>
      <c r="N362" s="1">
        <v>200</v>
      </c>
      <c r="O362" s="1" t="s">
        <v>31</v>
      </c>
      <c r="P362" s="1">
        <v>23728</v>
      </c>
      <c r="Q362" s="1">
        <v>23728</v>
      </c>
      <c r="R362" s="1">
        <f t="shared" si="10"/>
        <v>0</v>
      </c>
      <c r="S362" s="1">
        <f>Table1__24[[#This Row],[total_women_beneficiaries]]-Table1__24[[#This Row],[total_men_beneficiaries]]</f>
        <v>-40</v>
      </c>
      <c r="T362" s="1" t="str">
        <f t="shared" si="11"/>
        <v>OKAY</v>
      </c>
    </row>
    <row r="363" spans="1:20" x14ac:dyDescent="0.3">
      <c r="A363" s="1">
        <v>1362</v>
      </c>
      <c r="B363" s="1">
        <v>169</v>
      </c>
      <c r="C363" s="1" t="s">
        <v>17</v>
      </c>
      <c r="D363" s="1" t="s">
        <v>39</v>
      </c>
      <c r="E363" s="1" t="s">
        <v>29</v>
      </c>
      <c r="F363" s="1" t="s">
        <v>45</v>
      </c>
      <c r="G363" s="1" t="s">
        <v>155</v>
      </c>
      <c r="H363" s="1" t="s">
        <v>233</v>
      </c>
      <c r="I363" s="1">
        <v>-6.1258939999999997</v>
      </c>
      <c r="J363" s="1">
        <v>23.599810999999999</v>
      </c>
      <c r="K363" s="1" t="s">
        <v>37</v>
      </c>
      <c r="L363" s="1">
        <v>200</v>
      </c>
      <c r="M363" s="1">
        <v>100</v>
      </c>
      <c r="N363" s="1">
        <v>300</v>
      </c>
      <c r="O363" s="1" t="s">
        <v>31</v>
      </c>
      <c r="P363" s="1">
        <v>27903</v>
      </c>
      <c r="Q363" s="1">
        <v>27903</v>
      </c>
      <c r="R363" s="1">
        <f t="shared" si="10"/>
        <v>0</v>
      </c>
      <c r="S363" s="1">
        <f>Table1__24[[#This Row],[total_women_beneficiaries]]-Table1__24[[#This Row],[total_men_beneficiaries]]</f>
        <v>-100</v>
      </c>
      <c r="T363" s="1" t="str">
        <f t="shared" si="11"/>
        <v>OKAY</v>
      </c>
    </row>
    <row r="364" spans="1:20" x14ac:dyDescent="0.3">
      <c r="A364" s="1">
        <v>1363</v>
      </c>
      <c r="B364" s="1">
        <v>3</v>
      </c>
      <c r="C364" s="1" t="s">
        <v>48</v>
      </c>
      <c r="D364" s="1" t="s">
        <v>55</v>
      </c>
      <c r="E364" s="1" t="s">
        <v>181</v>
      </c>
      <c r="F364" s="1" t="s">
        <v>45</v>
      </c>
      <c r="G364" s="1" t="s">
        <v>155</v>
      </c>
      <c r="H364" s="1" t="s">
        <v>167</v>
      </c>
      <c r="I364" s="1">
        <v>-7.0582159999999998</v>
      </c>
      <c r="J364" s="1">
        <v>29.780774999999998</v>
      </c>
      <c r="K364" s="1" t="s">
        <v>37</v>
      </c>
      <c r="L364" s="1">
        <v>16200</v>
      </c>
      <c r="M364" s="1">
        <v>19800</v>
      </c>
      <c r="N364" s="1">
        <v>36000</v>
      </c>
      <c r="O364" s="1" t="s">
        <v>38</v>
      </c>
      <c r="P364" s="1">
        <v>49929</v>
      </c>
      <c r="Q364" s="1">
        <v>49929</v>
      </c>
      <c r="R364" s="1">
        <f t="shared" si="10"/>
        <v>0</v>
      </c>
      <c r="S364" s="1">
        <f>Table1__24[[#This Row],[total_women_beneficiaries]]-Table1__24[[#This Row],[total_men_beneficiaries]]</f>
        <v>3600</v>
      </c>
      <c r="T364" s="1" t="str">
        <f t="shared" si="11"/>
        <v>OKAY</v>
      </c>
    </row>
    <row r="365" spans="1:20" x14ac:dyDescent="0.3">
      <c r="A365" s="1">
        <v>1364</v>
      </c>
      <c r="B365" s="1">
        <v>98</v>
      </c>
      <c r="C365" s="1" t="s">
        <v>17</v>
      </c>
      <c r="D365" s="1" t="s">
        <v>28</v>
      </c>
      <c r="E365" s="1" t="s">
        <v>29</v>
      </c>
      <c r="F365" s="1" t="s">
        <v>45</v>
      </c>
      <c r="G365" s="1" t="s">
        <v>155</v>
      </c>
      <c r="H365" s="1" t="s">
        <v>234</v>
      </c>
      <c r="I365" s="1">
        <v>-8.7482410000000002</v>
      </c>
      <c r="J365" s="1">
        <v>31.427095000000001</v>
      </c>
      <c r="K365" s="1" t="s">
        <v>37</v>
      </c>
      <c r="L365" s="1">
        <v>60</v>
      </c>
      <c r="M365" s="1">
        <v>240</v>
      </c>
      <c r="N365" s="1">
        <v>300</v>
      </c>
      <c r="O365" s="1" t="s">
        <v>24</v>
      </c>
      <c r="P365" s="1">
        <v>7500</v>
      </c>
      <c r="Q365" s="1">
        <v>7500</v>
      </c>
      <c r="R365" s="1">
        <f t="shared" si="10"/>
        <v>0</v>
      </c>
      <c r="S365" s="1">
        <f>Table1__24[[#This Row],[total_women_beneficiaries]]-Table1__24[[#This Row],[total_men_beneficiaries]]</f>
        <v>180</v>
      </c>
      <c r="T365" s="1" t="str">
        <f t="shared" si="11"/>
        <v>OKAY</v>
      </c>
    </row>
    <row r="366" spans="1:20" x14ac:dyDescent="0.3">
      <c r="A366" s="1">
        <v>1365</v>
      </c>
      <c r="B366" s="1">
        <v>165</v>
      </c>
      <c r="C366" s="1" t="s">
        <v>17</v>
      </c>
      <c r="D366" s="1" t="s">
        <v>39</v>
      </c>
      <c r="E366" s="1" t="s">
        <v>29</v>
      </c>
      <c r="F366" s="1" t="s">
        <v>45</v>
      </c>
      <c r="G366" s="1" t="s">
        <v>155</v>
      </c>
      <c r="H366" s="1" t="s">
        <v>169</v>
      </c>
      <c r="I366" s="1">
        <v>-5.946021</v>
      </c>
      <c r="J366" s="1">
        <v>29.196717</v>
      </c>
      <c r="K366" s="1" t="s">
        <v>37</v>
      </c>
      <c r="L366" s="1">
        <v>550</v>
      </c>
      <c r="M366" s="1">
        <v>150</v>
      </c>
      <c r="N366" s="1">
        <v>700</v>
      </c>
      <c r="O366" s="1" t="s">
        <v>31</v>
      </c>
      <c r="P366" s="1">
        <v>45704</v>
      </c>
      <c r="Q366" s="1">
        <v>45704</v>
      </c>
      <c r="R366" s="1">
        <f t="shared" si="10"/>
        <v>0</v>
      </c>
      <c r="S366" s="1">
        <f>Table1__24[[#This Row],[total_women_beneficiaries]]-Table1__24[[#This Row],[total_men_beneficiaries]]</f>
        <v>-400</v>
      </c>
      <c r="T366" s="1" t="str">
        <f t="shared" si="11"/>
        <v>OKAY</v>
      </c>
    </row>
    <row r="367" spans="1:20" x14ac:dyDescent="0.3">
      <c r="A367" s="1">
        <v>1366</v>
      </c>
      <c r="B367" s="1"/>
      <c r="C367" s="1"/>
      <c r="D367" s="1" t="s">
        <v>28</v>
      </c>
      <c r="E367" s="1" t="s">
        <v>29</v>
      </c>
      <c r="F367" s="1" t="s">
        <v>45</v>
      </c>
      <c r="G367" s="1" t="s">
        <v>155</v>
      </c>
      <c r="H367" s="1" t="s">
        <v>169</v>
      </c>
      <c r="I367" s="1">
        <v>-5.946021</v>
      </c>
      <c r="J367" s="1">
        <v>29.196717</v>
      </c>
      <c r="K367" s="1" t="s">
        <v>37</v>
      </c>
      <c r="L367" s="1">
        <v>30</v>
      </c>
      <c r="M367" s="1">
        <v>50</v>
      </c>
      <c r="N367" s="1">
        <v>80</v>
      </c>
      <c r="O367" s="1" t="s">
        <v>24</v>
      </c>
      <c r="P367" s="1">
        <v>32400</v>
      </c>
      <c r="Q367" s="1">
        <v>32400</v>
      </c>
      <c r="R367" s="1">
        <f t="shared" si="10"/>
        <v>0</v>
      </c>
      <c r="S367" s="1">
        <f>Table1__24[[#This Row],[total_women_beneficiaries]]-Table1__24[[#This Row],[total_men_beneficiaries]]</f>
        <v>20</v>
      </c>
      <c r="T367" s="1" t="str">
        <f t="shared" si="11"/>
        <v>OKAY</v>
      </c>
    </row>
    <row r="368" spans="1:20" x14ac:dyDescent="0.3">
      <c r="A368" s="1">
        <v>1367</v>
      </c>
      <c r="B368" s="1">
        <v>179</v>
      </c>
      <c r="C368" s="1" t="s">
        <v>17</v>
      </c>
      <c r="D368" s="1" t="s">
        <v>28</v>
      </c>
      <c r="E368" s="1" t="s">
        <v>29</v>
      </c>
      <c r="F368" s="1" t="s">
        <v>45</v>
      </c>
      <c r="G368" s="1" t="s">
        <v>155</v>
      </c>
      <c r="H368" s="1" t="s">
        <v>235</v>
      </c>
      <c r="I368" s="1">
        <v>-6.0500920000000002</v>
      </c>
      <c r="J368" s="1">
        <v>26.916069</v>
      </c>
      <c r="K368" s="1" t="s">
        <v>23</v>
      </c>
      <c r="L368" s="1">
        <v>360</v>
      </c>
      <c r="M368" s="1">
        <v>440</v>
      </c>
      <c r="N368" s="1">
        <v>800</v>
      </c>
      <c r="O368" s="1" t="s">
        <v>24</v>
      </c>
      <c r="P368" s="1">
        <v>17383</v>
      </c>
      <c r="Q368" s="1">
        <v>17383</v>
      </c>
      <c r="R368" s="1">
        <f t="shared" si="10"/>
        <v>0</v>
      </c>
      <c r="S368" s="1">
        <f>Table1__24[[#This Row],[total_women_beneficiaries]]-Table1__24[[#This Row],[total_men_beneficiaries]]</f>
        <v>80</v>
      </c>
      <c r="T368" s="1" t="str">
        <f t="shared" si="11"/>
        <v>OKAY</v>
      </c>
    </row>
    <row r="369" spans="1:20" x14ac:dyDescent="0.3">
      <c r="A369" s="1">
        <v>1368</v>
      </c>
      <c r="B369" s="1">
        <v>179</v>
      </c>
      <c r="C369" s="1" t="s">
        <v>17</v>
      </c>
      <c r="D369" s="1" t="s">
        <v>28</v>
      </c>
      <c r="E369" s="1" t="s">
        <v>29</v>
      </c>
      <c r="F369" s="1" t="s">
        <v>45</v>
      </c>
      <c r="G369" s="1" t="s">
        <v>155</v>
      </c>
      <c r="H369" s="1" t="s">
        <v>235</v>
      </c>
      <c r="I369" s="1">
        <v>-6.0500920000000002</v>
      </c>
      <c r="J369" s="1">
        <v>26.916069</v>
      </c>
      <c r="K369" s="1" t="s">
        <v>23</v>
      </c>
      <c r="L369" s="1">
        <v>400</v>
      </c>
      <c r="M369" s="1">
        <v>200</v>
      </c>
      <c r="N369" s="1">
        <v>600</v>
      </c>
      <c r="O369" s="1" t="s">
        <v>32</v>
      </c>
      <c r="P369" s="1">
        <v>21137</v>
      </c>
      <c r="Q369" s="1">
        <v>21137</v>
      </c>
      <c r="R369" s="1">
        <f t="shared" si="10"/>
        <v>0</v>
      </c>
      <c r="S369" s="1">
        <f>Table1__24[[#This Row],[total_women_beneficiaries]]-Table1__24[[#This Row],[total_men_beneficiaries]]</f>
        <v>-200</v>
      </c>
      <c r="T369" s="1" t="str">
        <f t="shared" si="11"/>
        <v>OKAY</v>
      </c>
    </row>
    <row r="370" spans="1:20" x14ac:dyDescent="0.3">
      <c r="A370" s="1">
        <v>1369</v>
      </c>
      <c r="B370" s="1">
        <v>168</v>
      </c>
      <c r="C370" s="1" t="s">
        <v>17</v>
      </c>
      <c r="D370" s="1" t="s">
        <v>55</v>
      </c>
      <c r="E370" s="1" t="s">
        <v>181</v>
      </c>
      <c r="F370" s="1" t="s">
        <v>45</v>
      </c>
      <c r="G370" s="1" t="s">
        <v>155</v>
      </c>
      <c r="H370" s="1" t="s">
        <v>169</v>
      </c>
      <c r="I370" s="1">
        <v>-5.946021</v>
      </c>
      <c r="J370" s="1">
        <v>29.196717</v>
      </c>
      <c r="K370" s="1" t="s">
        <v>23</v>
      </c>
      <c r="L370" s="1">
        <v>260</v>
      </c>
      <c r="M370" s="1">
        <v>100</v>
      </c>
      <c r="N370" s="1">
        <v>360</v>
      </c>
      <c r="O370" s="1" t="s">
        <v>150</v>
      </c>
      <c r="P370" s="1">
        <v>17913</v>
      </c>
      <c r="Q370" s="1">
        <v>17913</v>
      </c>
      <c r="R370" s="1">
        <f t="shared" si="10"/>
        <v>0</v>
      </c>
      <c r="S370" s="1">
        <f>Table1__24[[#This Row],[total_women_beneficiaries]]-Table1__24[[#This Row],[total_men_beneficiaries]]</f>
        <v>-160</v>
      </c>
      <c r="T370" s="1" t="str">
        <f t="shared" si="11"/>
        <v>OKAY</v>
      </c>
    </row>
    <row r="371" spans="1:20" x14ac:dyDescent="0.3">
      <c r="A371" s="1">
        <v>1370</v>
      </c>
      <c r="B371" s="1">
        <v>81</v>
      </c>
      <c r="C371" s="1" t="s">
        <v>48</v>
      </c>
      <c r="D371" s="1" t="s">
        <v>28</v>
      </c>
      <c r="E371" s="1" t="s">
        <v>29</v>
      </c>
      <c r="F371" s="1" t="s">
        <v>45</v>
      </c>
      <c r="G371" s="1" t="s">
        <v>155</v>
      </c>
      <c r="H371" s="1" t="s">
        <v>169</v>
      </c>
      <c r="I371" s="1">
        <v>-5.946021</v>
      </c>
      <c r="J371" s="1">
        <v>29.196717</v>
      </c>
      <c r="K371" s="1" t="s">
        <v>23</v>
      </c>
      <c r="L371" s="1">
        <v>2000</v>
      </c>
      <c r="M371" s="1">
        <v>3000</v>
      </c>
      <c r="N371" s="1">
        <v>5000</v>
      </c>
      <c r="O371" s="1" t="s">
        <v>38</v>
      </c>
      <c r="P371" s="1">
        <v>19948</v>
      </c>
      <c r="Q371" s="1">
        <v>19948</v>
      </c>
      <c r="R371" s="1">
        <f t="shared" si="10"/>
        <v>0</v>
      </c>
      <c r="S371" s="1">
        <f>Table1__24[[#This Row],[total_women_beneficiaries]]-Table1__24[[#This Row],[total_men_beneficiaries]]</f>
        <v>1000</v>
      </c>
      <c r="T371" s="1" t="str">
        <f t="shared" si="11"/>
        <v>OKAY</v>
      </c>
    </row>
    <row r="372" spans="1:20" x14ac:dyDescent="0.3">
      <c r="A372" s="1">
        <v>1371</v>
      </c>
      <c r="B372" s="1">
        <v>88</v>
      </c>
      <c r="C372" s="1" t="s">
        <v>48</v>
      </c>
      <c r="D372" s="1" t="s">
        <v>28</v>
      </c>
      <c r="E372" s="1" t="s">
        <v>29</v>
      </c>
      <c r="F372" s="1" t="s">
        <v>45</v>
      </c>
      <c r="G372" s="1" t="s">
        <v>155</v>
      </c>
      <c r="H372" s="1" t="s">
        <v>182</v>
      </c>
      <c r="I372" s="1">
        <v>-2.7707980000000001</v>
      </c>
      <c r="J372" s="1">
        <v>28.600004999999999</v>
      </c>
      <c r="K372" s="1" t="s">
        <v>23</v>
      </c>
      <c r="L372" s="1">
        <v>1200</v>
      </c>
      <c r="M372" s="1">
        <v>1800</v>
      </c>
      <c r="N372" s="1">
        <v>3000</v>
      </c>
      <c r="O372" s="1" t="s">
        <v>24</v>
      </c>
      <c r="P372" s="1">
        <v>8713</v>
      </c>
      <c r="Q372" s="1">
        <v>8713</v>
      </c>
      <c r="R372" s="1">
        <f t="shared" si="10"/>
        <v>0</v>
      </c>
      <c r="S372" s="1">
        <f>Table1__24[[#This Row],[total_women_beneficiaries]]-Table1__24[[#This Row],[total_men_beneficiaries]]</f>
        <v>600</v>
      </c>
      <c r="T372" s="1" t="str">
        <f t="shared" si="11"/>
        <v>OKAY</v>
      </c>
    </row>
    <row r="373" spans="1:20" x14ac:dyDescent="0.3">
      <c r="A373" s="1">
        <v>1372</v>
      </c>
      <c r="B373" s="1">
        <v>61</v>
      </c>
      <c r="C373" s="1" t="s">
        <v>48</v>
      </c>
      <c r="D373" s="1" t="s">
        <v>18</v>
      </c>
      <c r="E373" s="1" t="s">
        <v>29</v>
      </c>
      <c r="F373" s="1" t="s">
        <v>27</v>
      </c>
      <c r="G373" s="1" t="s">
        <v>155</v>
      </c>
      <c r="H373" s="1" t="s">
        <v>183</v>
      </c>
      <c r="I373" s="1">
        <v>-2.5061559999999998</v>
      </c>
      <c r="J373" s="1">
        <v>28.861830000000001</v>
      </c>
      <c r="K373" s="1" t="s">
        <v>37</v>
      </c>
      <c r="L373" s="1">
        <v>140</v>
      </c>
      <c r="M373" s="1">
        <v>100</v>
      </c>
      <c r="N373" s="1">
        <v>240</v>
      </c>
      <c r="O373" s="1" t="s">
        <v>35</v>
      </c>
      <c r="P373" s="1">
        <v>5016</v>
      </c>
      <c r="Q373" s="1">
        <v>5016</v>
      </c>
      <c r="R373" s="1">
        <f t="shared" si="10"/>
        <v>0</v>
      </c>
      <c r="S373" s="1">
        <f>Table1__24[[#This Row],[total_women_beneficiaries]]-Table1__24[[#This Row],[total_men_beneficiaries]]</f>
        <v>-40</v>
      </c>
      <c r="T373" s="1" t="str">
        <f t="shared" si="11"/>
        <v>OKAY</v>
      </c>
    </row>
    <row r="374" spans="1:20" x14ac:dyDescent="0.3">
      <c r="A374" s="1">
        <v>1373</v>
      </c>
      <c r="B374" s="1">
        <v>88</v>
      </c>
      <c r="C374" s="1" t="s">
        <v>48</v>
      </c>
      <c r="D374" s="1" t="s">
        <v>18</v>
      </c>
      <c r="E374" s="1" t="s">
        <v>29</v>
      </c>
      <c r="F374" s="1" t="s">
        <v>27</v>
      </c>
      <c r="G374" s="1" t="s">
        <v>155</v>
      </c>
      <c r="H374" s="1" t="s">
        <v>183</v>
      </c>
      <c r="I374" s="1">
        <v>-2.5061559999999998</v>
      </c>
      <c r="J374" s="1">
        <v>28.861830000000001</v>
      </c>
      <c r="K374" s="1" t="s">
        <v>37</v>
      </c>
      <c r="L374" s="1">
        <v>240</v>
      </c>
      <c r="M374" s="1">
        <v>360</v>
      </c>
      <c r="N374" s="1">
        <v>600</v>
      </c>
      <c r="O374" s="1" t="s">
        <v>32</v>
      </c>
      <c r="P374" s="1">
        <v>9830</v>
      </c>
      <c r="Q374" s="1">
        <v>9830</v>
      </c>
      <c r="R374" s="1">
        <f t="shared" si="10"/>
        <v>0</v>
      </c>
      <c r="S374" s="1">
        <f>Table1__24[[#This Row],[total_women_beneficiaries]]-Table1__24[[#This Row],[total_men_beneficiaries]]</f>
        <v>120</v>
      </c>
      <c r="T374" s="1" t="str">
        <f t="shared" si="11"/>
        <v>OKAY</v>
      </c>
    </row>
    <row r="375" spans="1:20" x14ac:dyDescent="0.3">
      <c r="A375" s="1">
        <v>1374</v>
      </c>
      <c r="B375" s="1">
        <v>88</v>
      </c>
      <c r="C375" s="1" t="s">
        <v>48</v>
      </c>
      <c r="D375" s="1" t="s">
        <v>18</v>
      </c>
      <c r="E375" s="1" t="s">
        <v>29</v>
      </c>
      <c r="F375" s="1" t="s">
        <v>27</v>
      </c>
      <c r="G375" s="1" t="s">
        <v>155</v>
      </c>
      <c r="H375" s="1" t="s">
        <v>183</v>
      </c>
      <c r="I375" s="1">
        <v>-2.5061559999999998</v>
      </c>
      <c r="J375" s="1">
        <v>28.861830000000001</v>
      </c>
      <c r="K375" s="1" t="s">
        <v>37</v>
      </c>
      <c r="L375" s="1">
        <v>125</v>
      </c>
      <c r="M375" s="1">
        <v>125</v>
      </c>
      <c r="N375" s="1">
        <v>250</v>
      </c>
      <c r="O375" s="1" t="s">
        <v>38</v>
      </c>
      <c r="P375" s="1">
        <v>20871</v>
      </c>
      <c r="Q375" s="1">
        <v>20871</v>
      </c>
      <c r="R375" s="1">
        <f t="shared" si="10"/>
        <v>0</v>
      </c>
      <c r="S375" s="1">
        <f>Table1__24[[#This Row],[total_women_beneficiaries]]-Table1__24[[#This Row],[total_men_beneficiaries]]</f>
        <v>0</v>
      </c>
      <c r="T375" s="1" t="str">
        <f t="shared" si="11"/>
        <v>OKAY</v>
      </c>
    </row>
    <row r="376" spans="1:20" x14ac:dyDescent="0.3">
      <c r="A376" s="1">
        <v>1375</v>
      </c>
      <c r="B376" s="1"/>
      <c r="C376" s="1"/>
      <c r="D376" s="1" t="s">
        <v>28</v>
      </c>
      <c r="E376" s="1" t="s">
        <v>29</v>
      </c>
      <c r="F376" s="1" t="s">
        <v>45</v>
      </c>
      <c r="G376" s="1" t="s">
        <v>155</v>
      </c>
      <c r="H376" s="1" t="s">
        <v>183</v>
      </c>
      <c r="I376" s="1">
        <v>-2.5061559999999998</v>
      </c>
      <c r="J376" s="1">
        <v>28.861830000000001</v>
      </c>
      <c r="K376" s="1" t="s">
        <v>37</v>
      </c>
      <c r="L376" s="1">
        <v>2200</v>
      </c>
      <c r="M376" s="1">
        <v>2800</v>
      </c>
      <c r="N376" s="1">
        <v>5000</v>
      </c>
      <c r="O376" s="1" t="s">
        <v>38</v>
      </c>
      <c r="P376" s="1">
        <v>16266</v>
      </c>
      <c r="Q376" s="1">
        <v>16266</v>
      </c>
      <c r="R376" s="1">
        <f t="shared" si="10"/>
        <v>0</v>
      </c>
      <c r="S376" s="1">
        <f>Table1__24[[#This Row],[total_women_beneficiaries]]-Table1__24[[#This Row],[total_men_beneficiaries]]</f>
        <v>600</v>
      </c>
      <c r="T376" s="1" t="str">
        <f t="shared" si="11"/>
        <v>OKAY</v>
      </c>
    </row>
    <row r="377" spans="1:20" x14ac:dyDescent="0.3">
      <c r="A377" s="1">
        <v>1376</v>
      </c>
      <c r="B377" s="1">
        <v>67</v>
      </c>
      <c r="C377" s="1" t="s">
        <v>48</v>
      </c>
      <c r="D377" s="1" t="s">
        <v>39</v>
      </c>
      <c r="E377" s="1" t="s">
        <v>29</v>
      </c>
      <c r="F377" s="1" t="s">
        <v>45</v>
      </c>
      <c r="G377" s="1" t="s">
        <v>155</v>
      </c>
      <c r="H377" s="1" t="s">
        <v>167</v>
      </c>
      <c r="I377" s="1">
        <v>-7.0582159999999998</v>
      </c>
      <c r="J377" s="1">
        <v>29.780774999999998</v>
      </c>
      <c r="K377" s="1" t="s">
        <v>37</v>
      </c>
      <c r="L377" s="1">
        <v>2305</v>
      </c>
      <c r="M377" s="1">
        <v>52</v>
      </c>
      <c r="N377" s="1">
        <v>2357</v>
      </c>
      <c r="O377" s="1" t="s">
        <v>31</v>
      </c>
      <c r="P377" s="1">
        <v>5065</v>
      </c>
      <c r="Q377" s="1">
        <v>5065</v>
      </c>
      <c r="R377" s="1">
        <f t="shared" si="10"/>
        <v>0</v>
      </c>
      <c r="S377" s="1">
        <f>Table1__24[[#This Row],[total_women_beneficiaries]]-Table1__24[[#This Row],[total_men_beneficiaries]]</f>
        <v>-2253</v>
      </c>
      <c r="T377" s="1" t="str">
        <f t="shared" si="11"/>
        <v>OKAY</v>
      </c>
    </row>
    <row r="378" spans="1:20" x14ac:dyDescent="0.3">
      <c r="A378" s="1">
        <v>1377</v>
      </c>
      <c r="B378" s="1">
        <v>135</v>
      </c>
      <c r="C378" s="1" t="s">
        <v>17</v>
      </c>
      <c r="D378" s="1" t="s">
        <v>28</v>
      </c>
      <c r="E378" s="1" t="s">
        <v>29</v>
      </c>
      <c r="F378" s="1" t="s">
        <v>45</v>
      </c>
      <c r="G378" s="1" t="s">
        <v>155</v>
      </c>
      <c r="H378" s="1" t="s">
        <v>167</v>
      </c>
      <c r="I378" s="1">
        <v>-7.0582159999999998</v>
      </c>
      <c r="J378" s="1">
        <v>29.780774999999998</v>
      </c>
      <c r="K378" s="1" t="s">
        <v>37</v>
      </c>
      <c r="L378" s="1">
        <v>60</v>
      </c>
      <c r="M378" s="1">
        <v>20</v>
      </c>
      <c r="N378" s="1">
        <v>80</v>
      </c>
      <c r="O378" s="1" t="s">
        <v>41</v>
      </c>
      <c r="P378" s="1">
        <v>49600</v>
      </c>
      <c r="Q378" s="1">
        <v>49600</v>
      </c>
      <c r="R378" s="1">
        <f t="shared" si="10"/>
        <v>0</v>
      </c>
      <c r="S378" s="1">
        <f>Table1__24[[#This Row],[total_women_beneficiaries]]-Table1__24[[#This Row],[total_men_beneficiaries]]</f>
        <v>-40</v>
      </c>
      <c r="T378" s="1" t="str">
        <f t="shared" si="11"/>
        <v>OKAY</v>
      </c>
    </row>
    <row r="379" spans="1:20" x14ac:dyDescent="0.3">
      <c r="A379" s="1">
        <v>1378</v>
      </c>
      <c r="B379" s="1">
        <v>160</v>
      </c>
      <c r="C379" s="1" t="s">
        <v>17</v>
      </c>
      <c r="D379" s="1" t="s">
        <v>55</v>
      </c>
      <c r="E379" s="1" t="s">
        <v>181</v>
      </c>
      <c r="F379" s="1" t="s">
        <v>45</v>
      </c>
      <c r="G379" s="1" t="s">
        <v>155</v>
      </c>
      <c r="H379" s="1" t="s">
        <v>159</v>
      </c>
      <c r="I379" s="1">
        <v>0.49366599999999999</v>
      </c>
      <c r="J379" s="1">
        <v>29.471969999999999</v>
      </c>
      <c r="K379" s="1" t="s">
        <v>37</v>
      </c>
      <c r="L379" s="1">
        <v>60</v>
      </c>
      <c r="M379" s="1">
        <v>40</v>
      </c>
      <c r="N379" s="1">
        <v>100</v>
      </c>
      <c r="O379" s="1" t="s">
        <v>41</v>
      </c>
      <c r="P379" s="1">
        <v>18898</v>
      </c>
      <c r="Q379" s="1">
        <v>18898</v>
      </c>
      <c r="R379" s="1">
        <f t="shared" si="10"/>
        <v>0</v>
      </c>
      <c r="S379" s="1">
        <f>Table1__24[[#This Row],[total_women_beneficiaries]]-Table1__24[[#This Row],[total_men_beneficiaries]]</f>
        <v>-20</v>
      </c>
      <c r="T379" s="1" t="str">
        <f t="shared" si="11"/>
        <v>OKAY</v>
      </c>
    </row>
    <row r="380" spans="1:20" x14ac:dyDescent="0.3">
      <c r="A380" s="1">
        <v>1379</v>
      </c>
      <c r="B380" s="1">
        <v>155</v>
      </c>
      <c r="C380" s="1" t="s">
        <v>17</v>
      </c>
      <c r="D380" s="1" t="s">
        <v>28</v>
      </c>
      <c r="E380" s="1" t="s">
        <v>29</v>
      </c>
      <c r="F380" s="1" t="s">
        <v>45</v>
      </c>
      <c r="G380" s="1" t="s">
        <v>155</v>
      </c>
      <c r="H380" s="1" t="s">
        <v>159</v>
      </c>
      <c r="I380" s="1">
        <v>0.49366599999999999</v>
      </c>
      <c r="J380" s="1">
        <v>29.471969999999999</v>
      </c>
      <c r="K380" s="1" t="s">
        <v>37</v>
      </c>
      <c r="L380" s="1">
        <v>4000</v>
      </c>
      <c r="M380" s="1">
        <v>3000</v>
      </c>
      <c r="N380" s="1">
        <v>7000</v>
      </c>
      <c r="O380" s="1" t="s">
        <v>38</v>
      </c>
      <c r="P380" s="1">
        <v>49496</v>
      </c>
      <c r="Q380" s="1">
        <v>49496</v>
      </c>
      <c r="R380" s="1">
        <f t="shared" si="10"/>
        <v>0</v>
      </c>
      <c r="S380" s="1">
        <f>Table1__24[[#This Row],[total_women_beneficiaries]]-Table1__24[[#This Row],[total_men_beneficiaries]]</f>
        <v>-1000</v>
      </c>
      <c r="T380" s="1" t="str">
        <f t="shared" si="11"/>
        <v>OKAY</v>
      </c>
    </row>
    <row r="381" spans="1:20" x14ac:dyDescent="0.3">
      <c r="A381" s="1">
        <v>1380</v>
      </c>
      <c r="B381" s="1">
        <v>53</v>
      </c>
      <c r="C381" s="1" t="s">
        <v>48</v>
      </c>
      <c r="D381" s="1" t="s">
        <v>39</v>
      </c>
      <c r="E381" s="1" t="s">
        <v>29</v>
      </c>
      <c r="F381" s="1" t="s">
        <v>45</v>
      </c>
      <c r="G381" s="1" t="s">
        <v>155</v>
      </c>
      <c r="H381" s="1" t="s">
        <v>236</v>
      </c>
      <c r="I381" s="1">
        <v>-2.95</v>
      </c>
      <c r="J381" s="1">
        <v>25.95</v>
      </c>
      <c r="K381" s="1" t="s">
        <v>37</v>
      </c>
      <c r="L381" s="1">
        <v>9</v>
      </c>
      <c r="M381" s="1">
        <v>3</v>
      </c>
      <c r="N381" s="1">
        <v>12</v>
      </c>
      <c r="O381" s="1" t="s">
        <v>31</v>
      </c>
      <c r="P381" s="1">
        <v>35866</v>
      </c>
      <c r="Q381" s="1">
        <v>35866</v>
      </c>
      <c r="R381" s="1">
        <f t="shared" si="10"/>
        <v>0</v>
      </c>
      <c r="S381" s="1">
        <f>Table1__24[[#This Row],[total_women_beneficiaries]]-Table1__24[[#This Row],[total_men_beneficiaries]]</f>
        <v>-6</v>
      </c>
      <c r="T381" s="1" t="str">
        <f t="shared" si="11"/>
        <v>OKAY</v>
      </c>
    </row>
    <row r="382" spans="1:20" x14ac:dyDescent="0.3">
      <c r="A382" s="1">
        <v>1381</v>
      </c>
      <c r="B382" s="1">
        <v>42</v>
      </c>
      <c r="C382" s="1" t="s">
        <v>48</v>
      </c>
      <c r="D382" s="1" t="s">
        <v>18</v>
      </c>
      <c r="E382" s="1" t="s">
        <v>29</v>
      </c>
      <c r="F382" s="1" t="s">
        <v>27</v>
      </c>
      <c r="G382" s="1" t="s">
        <v>155</v>
      </c>
      <c r="H382" s="1" t="s">
        <v>167</v>
      </c>
      <c r="I382" s="1">
        <v>-7.0582159999999998</v>
      </c>
      <c r="J382" s="1">
        <v>29.780774999999998</v>
      </c>
      <c r="K382" s="1" t="s">
        <v>37</v>
      </c>
      <c r="L382" s="1">
        <v>200</v>
      </c>
      <c r="M382" s="1">
        <v>300</v>
      </c>
      <c r="N382" s="1">
        <v>500</v>
      </c>
      <c r="O382" s="1" t="s">
        <v>38</v>
      </c>
      <c r="P382" s="1">
        <v>11306</v>
      </c>
      <c r="Q382" s="1">
        <v>11306</v>
      </c>
      <c r="R382" s="1">
        <f t="shared" si="10"/>
        <v>0</v>
      </c>
      <c r="S382" s="1">
        <f>Table1__24[[#This Row],[total_women_beneficiaries]]-Table1__24[[#This Row],[total_men_beneficiaries]]</f>
        <v>100</v>
      </c>
      <c r="T382" s="1" t="str">
        <f t="shared" si="11"/>
        <v>OKAY</v>
      </c>
    </row>
    <row r="383" spans="1:20" x14ac:dyDescent="0.3">
      <c r="A383" s="1">
        <v>1382</v>
      </c>
      <c r="B383" s="1">
        <v>61</v>
      </c>
      <c r="C383" s="1" t="s">
        <v>48</v>
      </c>
      <c r="D383" s="1" t="s">
        <v>97</v>
      </c>
      <c r="E383" s="1" t="s">
        <v>34</v>
      </c>
      <c r="F383" s="1" t="s">
        <v>30</v>
      </c>
      <c r="G383" s="1" t="s">
        <v>21</v>
      </c>
      <c r="H383" s="1" t="s">
        <v>36</v>
      </c>
      <c r="I383" s="1">
        <v>12.639222</v>
      </c>
      <c r="J383" s="1">
        <v>-8.0025539999999999</v>
      </c>
      <c r="K383" s="1"/>
      <c r="L383" s="1"/>
      <c r="M383" s="1"/>
      <c r="N383" s="1"/>
      <c r="O383" s="1" t="s">
        <v>31</v>
      </c>
      <c r="P383" s="1"/>
      <c r="Q383" s="1">
        <v>47936.95</v>
      </c>
      <c r="R383" s="1">
        <f t="shared" si="10"/>
        <v>47936.95</v>
      </c>
      <c r="S383" s="1">
        <f>Table1__24[[#This Row],[total_women_beneficiaries]]-Table1__24[[#This Row],[total_men_beneficiaries]]</f>
        <v>0</v>
      </c>
      <c r="T383" s="1" t="str">
        <f t="shared" si="11"/>
        <v>REVIEW REQUIRED</v>
      </c>
    </row>
    <row r="384" spans="1:20" x14ac:dyDescent="0.3">
      <c r="A384" s="1">
        <v>1383</v>
      </c>
      <c r="B384" s="1">
        <v>61</v>
      </c>
      <c r="C384" s="1" t="s">
        <v>48</v>
      </c>
      <c r="D384" s="1" t="s">
        <v>97</v>
      </c>
      <c r="E384" s="1" t="s">
        <v>34</v>
      </c>
      <c r="F384" s="1" t="s">
        <v>30</v>
      </c>
      <c r="G384" s="1" t="s">
        <v>21</v>
      </c>
      <c r="H384" s="1" t="s">
        <v>36</v>
      </c>
      <c r="I384" s="1">
        <v>12.639222</v>
      </c>
      <c r="J384" s="1">
        <v>-8.0025539999999999</v>
      </c>
      <c r="K384" s="1"/>
      <c r="L384" s="1"/>
      <c r="M384" s="1"/>
      <c r="N384" s="1"/>
      <c r="O384" s="1" t="s">
        <v>31</v>
      </c>
      <c r="P384" s="1"/>
      <c r="Q384" s="1">
        <v>47775.11</v>
      </c>
      <c r="R384" s="1">
        <f t="shared" si="10"/>
        <v>47775.11</v>
      </c>
      <c r="S384" s="1">
        <f>Table1__24[[#This Row],[total_women_beneficiaries]]-Table1__24[[#This Row],[total_men_beneficiaries]]</f>
        <v>0</v>
      </c>
      <c r="T384" s="1" t="str">
        <f t="shared" si="11"/>
        <v>REVIEW REQUIRED</v>
      </c>
    </row>
    <row r="385" spans="1:20" x14ac:dyDescent="0.3">
      <c r="A385" s="1">
        <v>1384</v>
      </c>
      <c r="B385" s="1">
        <v>122</v>
      </c>
      <c r="C385" s="1" t="s">
        <v>17</v>
      </c>
      <c r="D385" s="1" t="s">
        <v>28</v>
      </c>
      <c r="E385" s="1" t="s">
        <v>29</v>
      </c>
      <c r="F385" s="1" t="s">
        <v>30</v>
      </c>
      <c r="G385" s="1" t="s">
        <v>21</v>
      </c>
      <c r="H385" s="1" t="s">
        <v>237</v>
      </c>
      <c r="I385" s="1">
        <v>12.634931</v>
      </c>
      <c r="J385" s="1">
        <v>-8.0104129999999998</v>
      </c>
      <c r="K385" s="1"/>
      <c r="L385" s="1">
        <v>800</v>
      </c>
      <c r="M385" s="1">
        <v>801</v>
      </c>
      <c r="N385" s="1">
        <v>1601</v>
      </c>
      <c r="O385" s="1" t="s">
        <v>32</v>
      </c>
      <c r="P385" s="1"/>
      <c r="Q385" s="1">
        <v>47369.09</v>
      </c>
      <c r="R385" s="1">
        <f t="shared" si="10"/>
        <v>47369.09</v>
      </c>
      <c r="S385" s="1">
        <f>Table1__24[[#This Row],[total_women_beneficiaries]]-Table1__24[[#This Row],[total_men_beneficiaries]]</f>
        <v>1</v>
      </c>
      <c r="T385" s="1" t="str">
        <f t="shared" si="11"/>
        <v>REVIEW REQUIRED</v>
      </c>
    </row>
    <row r="386" spans="1:20" x14ac:dyDescent="0.3">
      <c r="A386" s="1">
        <v>1385</v>
      </c>
      <c r="B386" s="1">
        <v>90</v>
      </c>
      <c r="C386" s="1" t="s">
        <v>17</v>
      </c>
      <c r="D386" s="1" t="s">
        <v>28</v>
      </c>
      <c r="E386" s="1" t="s">
        <v>29</v>
      </c>
      <c r="F386" s="1" t="s">
        <v>20</v>
      </c>
      <c r="G386" s="1" t="s">
        <v>21</v>
      </c>
      <c r="H386" s="1" t="s">
        <v>237</v>
      </c>
      <c r="I386" s="1">
        <v>12.634931</v>
      </c>
      <c r="J386" s="1">
        <v>-8.0104129999999998</v>
      </c>
      <c r="K386" s="1"/>
      <c r="L386" s="1">
        <v>750</v>
      </c>
      <c r="M386" s="1">
        <v>750</v>
      </c>
      <c r="N386" s="1">
        <v>1500</v>
      </c>
      <c r="O386" s="1" t="s">
        <v>32</v>
      </c>
      <c r="P386" s="1"/>
      <c r="Q386" s="1">
        <v>48490.55</v>
      </c>
      <c r="R386" s="1">
        <f t="shared" ref="R386:R449" si="12">Q386-P386</f>
        <v>48490.55</v>
      </c>
      <c r="S386" s="1">
        <f>Table1__24[[#This Row],[total_women_beneficiaries]]-Table1__24[[#This Row],[total_men_beneficiaries]]</f>
        <v>0</v>
      </c>
      <c r="T386" s="1" t="str">
        <f t="shared" ref="T386:T449" si="13">IF(Q386&gt;P386, "REVIEW REQUIRED", "OKAY")</f>
        <v>REVIEW REQUIRED</v>
      </c>
    </row>
    <row r="387" spans="1:20" x14ac:dyDescent="0.3">
      <c r="A387" s="1">
        <v>1386</v>
      </c>
      <c r="B387" s="1">
        <v>123</v>
      </c>
      <c r="C387" s="1" t="s">
        <v>17</v>
      </c>
      <c r="D387" s="1" t="s">
        <v>39</v>
      </c>
      <c r="E387" s="1" t="s">
        <v>29</v>
      </c>
      <c r="F387" s="1" t="s">
        <v>45</v>
      </c>
      <c r="G387" s="1" t="s">
        <v>21</v>
      </c>
      <c r="H387" s="1" t="s">
        <v>237</v>
      </c>
      <c r="I387" s="1">
        <v>12.634931</v>
      </c>
      <c r="J387" s="1">
        <v>-8.0104129999999998</v>
      </c>
      <c r="K387" s="1"/>
      <c r="L387" s="1">
        <v>9</v>
      </c>
      <c r="M387" s="1">
        <v>9</v>
      </c>
      <c r="N387" s="1">
        <v>18</v>
      </c>
      <c r="O387" s="1" t="s">
        <v>40</v>
      </c>
      <c r="P387" s="1"/>
      <c r="Q387" s="1">
        <v>23568.5</v>
      </c>
      <c r="R387" s="1">
        <f t="shared" si="12"/>
        <v>23568.5</v>
      </c>
      <c r="S387" s="1">
        <f>Table1__24[[#This Row],[total_women_beneficiaries]]-Table1__24[[#This Row],[total_men_beneficiaries]]</f>
        <v>0</v>
      </c>
      <c r="T387" s="1" t="str">
        <f t="shared" si="13"/>
        <v>REVIEW REQUIRED</v>
      </c>
    </row>
    <row r="388" spans="1:20" x14ac:dyDescent="0.3">
      <c r="A388" s="1">
        <v>1387</v>
      </c>
      <c r="B388" s="1">
        <v>151</v>
      </c>
      <c r="C388" s="1" t="s">
        <v>17</v>
      </c>
      <c r="D388" s="1" t="s">
        <v>33</v>
      </c>
      <c r="E388" s="1" t="s">
        <v>19</v>
      </c>
      <c r="F388" s="1" t="s">
        <v>238</v>
      </c>
      <c r="G388" s="1" t="s">
        <v>21</v>
      </c>
      <c r="H388" s="1" t="s">
        <v>36</v>
      </c>
      <c r="I388" s="1">
        <v>12.639222</v>
      </c>
      <c r="J388" s="1">
        <v>-8.0025539999999999</v>
      </c>
      <c r="K388" s="1"/>
      <c r="L388" s="1">
        <v>500</v>
      </c>
      <c r="M388" s="1">
        <v>500</v>
      </c>
      <c r="N388" s="1">
        <v>1000</v>
      </c>
      <c r="O388" s="1" t="s">
        <v>38</v>
      </c>
      <c r="P388" s="1"/>
      <c r="Q388" s="1">
        <v>38176.720000000001</v>
      </c>
      <c r="R388" s="1">
        <f t="shared" si="12"/>
        <v>38176.720000000001</v>
      </c>
      <c r="S388" s="1">
        <f>Table1__24[[#This Row],[total_women_beneficiaries]]-Table1__24[[#This Row],[total_men_beneficiaries]]</f>
        <v>0</v>
      </c>
      <c r="T388" s="1" t="str">
        <f t="shared" si="13"/>
        <v>REVIEW REQUIRED</v>
      </c>
    </row>
    <row r="389" spans="1:20" x14ac:dyDescent="0.3">
      <c r="A389" s="1">
        <v>1388</v>
      </c>
      <c r="B389" s="1">
        <v>122</v>
      </c>
      <c r="C389" s="1" t="s">
        <v>17</v>
      </c>
      <c r="D389" s="1" t="s">
        <v>39</v>
      </c>
      <c r="E389" s="1" t="s">
        <v>29</v>
      </c>
      <c r="F389" s="1" t="s">
        <v>239</v>
      </c>
      <c r="G389" s="1" t="s">
        <v>21</v>
      </c>
      <c r="H389" s="1" t="s">
        <v>240</v>
      </c>
      <c r="I389" s="1">
        <v>12.601476999999999</v>
      </c>
      <c r="J389" s="1">
        <v>-7.9643699999999997</v>
      </c>
      <c r="K389" s="1"/>
      <c r="L389" s="1">
        <v>650</v>
      </c>
      <c r="M389" s="1">
        <v>650</v>
      </c>
      <c r="N389" s="1">
        <v>1300</v>
      </c>
      <c r="O389" s="1" t="s">
        <v>40</v>
      </c>
      <c r="P389" s="1"/>
      <c r="Q389" s="1">
        <v>45430.13</v>
      </c>
      <c r="R389" s="1">
        <f t="shared" si="12"/>
        <v>45430.13</v>
      </c>
      <c r="S389" s="1">
        <f>Table1__24[[#This Row],[total_women_beneficiaries]]-Table1__24[[#This Row],[total_men_beneficiaries]]</f>
        <v>0</v>
      </c>
      <c r="T389" s="1" t="str">
        <f t="shared" si="13"/>
        <v>REVIEW REQUIRED</v>
      </c>
    </row>
    <row r="390" spans="1:20" x14ac:dyDescent="0.3">
      <c r="A390" s="1">
        <v>1389</v>
      </c>
      <c r="B390" s="1">
        <v>31</v>
      </c>
      <c r="C390" s="1" t="s">
        <v>48</v>
      </c>
      <c r="D390" s="1" t="s">
        <v>33</v>
      </c>
      <c r="E390" s="1" t="s">
        <v>29</v>
      </c>
      <c r="F390" s="1" t="s">
        <v>30</v>
      </c>
      <c r="G390" s="1" t="s">
        <v>21</v>
      </c>
      <c r="H390" s="1" t="s">
        <v>241</v>
      </c>
      <c r="I390" s="1">
        <v>12.629951999999999</v>
      </c>
      <c r="J390" s="1">
        <v>-8.028162</v>
      </c>
      <c r="K390" s="1"/>
      <c r="L390" s="1">
        <v>15</v>
      </c>
      <c r="M390" s="1">
        <v>15</v>
      </c>
      <c r="N390" s="1">
        <v>30</v>
      </c>
      <c r="O390" s="1" t="s">
        <v>31</v>
      </c>
      <c r="P390" s="1"/>
      <c r="Q390" s="1">
        <v>28617.09</v>
      </c>
      <c r="R390" s="1">
        <f t="shared" si="12"/>
        <v>28617.09</v>
      </c>
      <c r="S390" s="1">
        <f>Table1__24[[#This Row],[total_women_beneficiaries]]-Table1__24[[#This Row],[total_men_beneficiaries]]</f>
        <v>0</v>
      </c>
      <c r="T390" s="1" t="str">
        <f t="shared" si="13"/>
        <v>REVIEW REQUIRED</v>
      </c>
    </row>
    <row r="391" spans="1:20" x14ac:dyDescent="0.3">
      <c r="A391" s="1">
        <v>1390</v>
      </c>
      <c r="B391" s="1">
        <v>61</v>
      </c>
      <c r="C391" s="1" t="s">
        <v>48</v>
      </c>
      <c r="D391" s="1" t="s">
        <v>28</v>
      </c>
      <c r="E391" s="1" t="s">
        <v>29</v>
      </c>
      <c r="F391" s="1" t="s">
        <v>45</v>
      </c>
      <c r="G391" s="1" t="s">
        <v>21</v>
      </c>
      <c r="H391" s="1" t="s">
        <v>242</v>
      </c>
      <c r="I391" s="1">
        <v>12.744885999999999</v>
      </c>
      <c r="J391" s="1">
        <v>-8.0744019999999992</v>
      </c>
      <c r="K391" s="1"/>
      <c r="L391" s="1">
        <v>2400</v>
      </c>
      <c r="M391" s="1">
        <v>2400</v>
      </c>
      <c r="N391" s="1">
        <v>4800</v>
      </c>
      <c r="O391" s="1" t="s">
        <v>24</v>
      </c>
      <c r="P391" s="1"/>
      <c r="Q391" s="1">
        <v>48781.34</v>
      </c>
      <c r="R391" s="1">
        <f t="shared" si="12"/>
        <v>48781.34</v>
      </c>
      <c r="S391" s="1">
        <f>Table1__24[[#This Row],[total_women_beneficiaries]]-Table1__24[[#This Row],[total_men_beneficiaries]]</f>
        <v>0</v>
      </c>
      <c r="T391" s="1" t="str">
        <f t="shared" si="13"/>
        <v>REVIEW REQUIRED</v>
      </c>
    </row>
    <row r="392" spans="1:20" x14ac:dyDescent="0.3">
      <c r="A392" s="1">
        <v>1391</v>
      </c>
      <c r="B392" s="1">
        <v>61</v>
      </c>
      <c r="C392" s="1" t="s">
        <v>48</v>
      </c>
      <c r="D392" s="1" t="s">
        <v>55</v>
      </c>
      <c r="E392" s="1" t="s">
        <v>19</v>
      </c>
      <c r="F392" s="1" t="s">
        <v>45</v>
      </c>
      <c r="G392" s="1" t="s">
        <v>21</v>
      </c>
      <c r="H392" s="1" t="s">
        <v>36</v>
      </c>
      <c r="I392" s="1">
        <v>12.639222</v>
      </c>
      <c r="J392" s="1">
        <v>-8.0025539999999999</v>
      </c>
      <c r="K392" s="1"/>
      <c r="L392" s="1">
        <v>350</v>
      </c>
      <c r="M392" s="1">
        <v>350</v>
      </c>
      <c r="N392" s="1">
        <v>700</v>
      </c>
      <c r="O392" s="1" t="s">
        <v>31</v>
      </c>
      <c r="P392" s="1"/>
      <c r="Q392" s="1">
        <v>45770.99</v>
      </c>
      <c r="R392" s="1">
        <f t="shared" si="12"/>
        <v>45770.99</v>
      </c>
      <c r="S392" s="1">
        <f>Table1__24[[#This Row],[total_women_beneficiaries]]-Table1__24[[#This Row],[total_men_beneficiaries]]</f>
        <v>0</v>
      </c>
      <c r="T392" s="1" t="str">
        <f t="shared" si="13"/>
        <v>REVIEW REQUIRED</v>
      </c>
    </row>
    <row r="393" spans="1:20" x14ac:dyDescent="0.3">
      <c r="A393" s="1">
        <v>1392</v>
      </c>
      <c r="B393" s="1">
        <v>184</v>
      </c>
      <c r="C393" s="1" t="s">
        <v>25</v>
      </c>
      <c r="D393" s="1" t="s">
        <v>39</v>
      </c>
      <c r="E393" s="1" t="s">
        <v>29</v>
      </c>
      <c r="F393" s="1" t="s">
        <v>45</v>
      </c>
      <c r="G393" s="1" t="s">
        <v>21</v>
      </c>
      <c r="H393" s="1" t="s">
        <v>36</v>
      </c>
      <c r="I393" s="1">
        <v>12.639222</v>
      </c>
      <c r="J393" s="1">
        <v>-8.0025539999999999</v>
      </c>
      <c r="K393" s="1"/>
      <c r="L393" s="1">
        <v>6</v>
      </c>
      <c r="M393" s="1">
        <v>6</v>
      </c>
      <c r="N393" s="1">
        <v>12</v>
      </c>
      <c r="O393" s="1" t="s">
        <v>31</v>
      </c>
      <c r="P393" s="1"/>
      <c r="Q393" s="1">
        <v>49414.34</v>
      </c>
      <c r="R393" s="1">
        <f t="shared" si="12"/>
        <v>49414.34</v>
      </c>
      <c r="S393" s="1">
        <f>Table1__24[[#This Row],[total_women_beneficiaries]]-Table1__24[[#This Row],[total_men_beneficiaries]]</f>
        <v>0</v>
      </c>
      <c r="T393" s="1" t="str">
        <f t="shared" si="13"/>
        <v>REVIEW REQUIRED</v>
      </c>
    </row>
    <row r="394" spans="1:20" x14ac:dyDescent="0.3">
      <c r="A394" s="1">
        <v>1393</v>
      </c>
      <c r="B394" s="1">
        <v>61</v>
      </c>
      <c r="C394" s="1" t="s">
        <v>48</v>
      </c>
      <c r="D394" s="1" t="s">
        <v>28</v>
      </c>
      <c r="E394" s="1" t="s">
        <v>29</v>
      </c>
      <c r="F394" s="1" t="s">
        <v>30</v>
      </c>
      <c r="G394" s="1" t="s">
        <v>21</v>
      </c>
      <c r="H394" s="1" t="s">
        <v>240</v>
      </c>
      <c r="I394" s="1">
        <v>12.601476999999999</v>
      </c>
      <c r="J394" s="1">
        <v>-7.9643699999999997</v>
      </c>
      <c r="K394" s="1"/>
      <c r="L394" s="1">
        <v>17</v>
      </c>
      <c r="M394" s="1">
        <v>17</v>
      </c>
      <c r="N394" s="1">
        <v>34</v>
      </c>
      <c r="O394" s="1" t="s">
        <v>31</v>
      </c>
      <c r="P394" s="1"/>
      <c r="Q394" s="1">
        <v>37033.25</v>
      </c>
      <c r="R394" s="1">
        <f t="shared" si="12"/>
        <v>37033.25</v>
      </c>
      <c r="S394" s="1">
        <f>Table1__24[[#This Row],[total_women_beneficiaries]]-Table1__24[[#This Row],[total_men_beneficiaries]]</f>
        <v>0</v>
      </c>
      <c r="T394" s="1" t="str">
        <f t="shared" si="13"/>
        <v>REVIEW REQUIRED</v>
      </c>
    </row>
    <row r="395" spans="1:20" x14ac:dyDescent="0.3">
      <c r="A395" s="1">
        <v>1394</v>
      </c>
      <c r="B395" s="1">
        <v>120</v>
      </c>
      <c r="C395" s="1" t="s">
        <v>17</v>
      </c>
      <c r="D395" s="1" t="s">
        <v>39</v>
      </c>
      <c r="E395" s="1" t="s">
        <v>29</v>
      </c>
      <c r="F395" s="1" t="s">
        <v>239</v>
      </c>
      <c r="G395" s="1" t="s">
        <v>21</v>
      </c>
      <c r="H395" s="1" t="s">
        <v>240</v>
      </c>
      <c r="I395" s="1">
        <v>12.601476999999999</v>
      </c>
      <c r="J395" s="1">
        <v>-7.9643699999999997</v>
      </c>
      <c r="K395" s="1"/>
      <c r="L395" s="1">
        <v>650</v>
      </c>
      <c r="M395" s="1">
        <v>650</v>
      </c>
      <c r="N395" s="1">
        <v>1300</v>
      </c>
      <c r="O395" s="1" t="s">
        <v>40</v>
      </c>
      <c r="P395" s="1"/>
      <c r="Q395" s="1">
        <v>49312.87</v>
      </c>
      <c r="R395" s="1">
        <f t="shared" si="12"/>
        <v>49312.87</v>
      </c>
      <c r="S395" s="1">
        <f>Table1__24[[#This Row],[total_women_beneficiaries]]-Table1__24[[#This Row],[total_men_beneficiaries]]</f>
        <v>0</v>
      </c>
      <c r="T395" s="1" t="str">
        <f t="shared" si="13"/>
        <v>REVIEW REQUIRED</v>
      </c>
    </row>
    <row r="396" spans="1:20" x14ac:dyDescent="0.3">
      <c r="A396" s="1">
        <v>1395</v>
      </c>
      <c r="B396" s="1">
        <v>59</v>
      </c>
      <c r="C396" s="1" t="s">
        <v>48</v>
      </c>
      <c r="D396" s="1" t="s">
        <v>39</v>
      </c>
      <c r="E396" s="1" t="s">
        <v>34</v>
      </c>
      <c r="F396" s="1" t="s">
        <v>239</v>
      </c>
      <c r="G396" s="1" t="s">
        <v>21</v>
      </c>
      <c r="H396" s="1" t="s">
        <v>36</v>
      </c>
      <c r="I396" s="1">
        <v>12.639222</v>
      </c>
      <c r="J396" s="1">
        <v>-8.0025539999999999</v>
      </c>
      <c r="K396" s="1"/>
      <c r="L396" s="1">
        <v>311</v>
      </c>
      <c r="M396" s="1">
        <v>311</v>
      </c>
      <c r="N396" s="1">
        <v>622</v>
      </c>
      <c r="O396" s="1" t="s">
        <v>40</v>
      </c>
      <c r="P396" s="1"/>
      <c r="Q396" s="1">
        <v>46145.73</v>
      </c>
      <c r="R396" s="1">
        <f t="shared" si="12"/>
        <v>46145.73</v>
      </c>
      <c r="S396" s="1">
        <f>Table1__24[[#This Row],[total_women_beneficiaries]]-Table1__24[[#This Row],[total_men_beneficiaries]]</f>
        <v>0</v>
      </c>
      <c r="T396" s="1" t="str">
        <f t="shared" si="13"/>
        <v>REVIEW REQUIRED</v>
      </c>
    </row>
    <row r="397" spans="1:20" x14ac:dyDescent="0.3">
      <c r="A397" s="1">
        <v>1396</v>
      </c>
      <c r="B397" s="1">
        <v>92</v>
      </c>
      <c r="C397" s="1" t="s">
        <v>17</v>
      </c>
      <c r="D397" s="1" t="s">
        <v>28</v>
      </c>
      <c r="E397" s="1" t="s">
        <v>19</v>
      </c>
      <c r="F397" s="1" t="s">
        <v>30</v>
      </c>
      <c r="G397" s="1" t="s">
        <v>21</v>
      </c>
      <c r="H397" s="1" t="s">
        <v>241</v>
      </c>
      <c r="I397" s="1">
        <v>12.629951999999999</v>
      </c>
      <c r="J397" s="1">
        <v>-8.028162</v>
      </c>
      <c r="K397" s="1"/>
      <c r="L397" s="1">
        <v>2500</v>
      </c>
      <c r="M397" s="1">
        <v>2500</v>
      </c>
      <c r="N397" s="1">
        <v>5000</v>
      </c>
      <c r="O397" s="1" t="s">
        <v>38</v>
      </c>
      <c r="P397" s="1"/>
      <c r="Q397" s="1">
        <v>40522.44</v>
      </c>
      <c r="R397" s="1">
        <f t="shared" si="12"/>
        <v>40522.44</v>
      </c>
      <c r="S397" s="1">
        <f>Table1__24[[#This Row],[total_women_beneficiaries]]-Table1__24[[#This Row],[total_men_beneficiaries]]</f>
        <v>0</v>
      </c>
      <c r="T397" s="1" t="str">
        <f t="shared" si="13"/>
        <v>REVIEW REQUIRED</v>
      </c>
    </row>
    <row r="398" spans="1:20" x14ac:dyDescent="0.3">
      <c r="A398" s="1">
        <v>1397</v>
      </c>
      <c r="B398" s="1">
        <v>92</v>
      </c>
      <c r="C398" s="1" t="s">
        <v>17</v>
      </c>
      <c r="D398" s="1" t="s">
        <v>28</v>
      </c>
      <c r="E398" s="1" t="s">
        <v>29</v>
      </c>
      <c r="F398" s="1" t="s">
        <v>20</v>
      </c>
      <c r="G398" s="1" t="s">
        <v>21</v>
      </c>
      <c r="H398" s="1" t="s">
        <v>237</v>
      </c>
      <c r="I398" s="1">
        <v>12.634931</v>
      </c>
      <c r="J398" s="1">
        <v>-8.0104129999999998</v>
      </c>
      <c r="K398" s="1"/>
      <c r="L398" s="1">
        <v>750</v>
      </c>
      <c r="M398" s="1">
        <v>750</v>
      </c>
      <c r="N398" s="1">
        <v>1500</v>
      </c>
      <c r="O398" s="1" t="s">
        <v>32</v>
      </c>
      <c r="P398" s="1"/>
      <c r="Q398" s="1">
        <v>49055.85</v>
      </c>
      <c r="R398" s="1">
        <f t="shared" si="12"/>
        <v>49055.85</v>
      </c>
      <c r="S398" s="1">
        <f>Table1__24[[#This Row],[total_women_beneficiaries]]-Table1__24[[#This Row],[total_men_beneficiaries]]</f>
        <v>0</v>
      </c>
      <c r="T398" s="1" t="str">
        <f t="shared" si="13"/>
        <v>REVIEW REQUIRED</v>
      </c>
    </row>
    <row r="399" spans="1:20" x14ac:dyDescent="0.3">
      <c r="A399" s="1">
        <v>1398</v>
      </c>
      <c r="B399" s="1">
        <v>61</v>
      </c>
      <c r="C399" s="1" t="s">
        <v>48</v>
      </c>
      <c r="D399" s="1" t="s">
        <v>97</v>
      </c>
      <c r="E399" s="1" t="s">
        <v>29</v>
      </c>
      <c r="F399" s="1" t="s">
        <v>30</v>
      </c>
      <c r="G399" s="1" t="s">
        <v>21</v>
      </c>
      <c r="H399" s="1" t="s">
        <v>243</v>
      </c>
      <c r="I399" s="1">
        <v>13.905265</v>
      </c>
      <c r="J399" s="1">
        <v>-4.5554480000000002</v>
      </c>
      <c r="K399" s="1"/>
      <c r="L399" s="1">
        <v>250</v>
      </c>
      <c r="M399" s="1">
        <v>250</v>
      </c>
      <c r="N399" s="1">
        <v>500</v>
      </c>
      <c r="O399" s="1" t="s">
        <v>32</v>
      </c>
      <c r="P399" s="1"/>
      <c r="Q399" s="1">
        <v>8067.86</v>
      </c>
      <c r="R399" s="1">
        <f t="shared" si="12"/>
        <v>8067.86</v>
      </c>
      <c r="S399" s="1">
        <f>Table1__24[[#This Row],[total_women_beneficiaries]]-Table1__24[[#This Row],[total_men_beneficiaries]]</f>
        <v>0</v>
      </c>
      <c r="T399" s="1" t="str">
        <f t="shared" si="13"/>
        <v>REVIEW REQUIRED</v>
      </c>
    </row>
    <row r="400" spans="1:20" x14ac:dyDescent="0.3">
      <c r="A400" s="1">
        <v>1400</v>
      </c>
      <c r="B400" s="1"/>
      <c r="C400" s="1"/>
      <c r="D400" s="1" t="s">
        <v>28</v>
      </c>
      <c r="E400" s="1" t="s">
        <v>34</v>
      </c>
      <c r="F400" s="1" t="s">
        <v>30</v>
      </c>
      <c r="G400" s="1" t="s">
        <v>21</v>
      </c>
      <c r="H400" s="1" t="s">
        <v>36</v>
      </c>
      <c r="I400" s="1">
        <v>12.639222</v>
      </c>
      <c r="J400" s="1">
        <v>-8.0025539999999999</v>
      </c>
      <c r="K400" s="1"/>
      <c r="L400" s="1">
        <v>315</v>
      </c>
      <c r="M400" s="1">
        <v>315</v>
      </c>
      <c r="N400" s="1">
        <v>630</v>
      </c>
      <c r="O400" s="1" t="s">
        <v>31</v>
      </c>
      <c r="P400" s="1"/>
      <c r="Q400" s="1">
        <v>48725.54</v>
      </c>
      <c r="R400" s="1">
        <f t="shared" si="12"/>
        <v>48725.54</v>
      </c>
      <c r="S400" s="1">
        <f>Table1__24[[#This Row],[total_women_beneficiaries]]-Table1__24[[#This Row],[total_men_beneficiaries]]</f>
        <v>0</v>
      </c>
      <c r="T400" s="1" t="str">
        <f t="shared" si="13"/>
        <v>REVIEW REQUIRED</v>
      </c>
    </row>
    <row r="401" spans="1:20" x14ac:dyDescent="0.3">
      <c r="A401" s="1">
        <v>1401</v>
      </c>
      <c r="B401" s="1"/>
      <c r="C401" s="1"/>
      <c r="D401" s="1" t="s">
        <v>39</v>
      </c>
      <c r="E401" s="1" t="s">
        <v>34</v>
      </c>
      <c r="F401" s="1" t="s">
        <v>239</v>
      </c>
      <c r="G401" s="1" t="s">
        <v>21</v>
      </c>
      <c r="H401" s="1" t="s">
        <v>36</v>
      </c>
      <c r="I401" s="1">
        <v>12.639222</v>
      </c>
      <c r="J401" s="1">
        <v>-8.0025539999999999</v>
      </c>
      <c r="K401" s="1"/>
      <c r="L401" s="1">
        <v>206</v>
      </c>
      <c r="M401" s="1">
        <v>206</v>
      </c>
      <c r="N401" s="1">
        <v>412</v>
      </c>
      <c r="O401" s="1" t="s">
        <v>40</v>
      </c>
      <c r="P401" s="1"/>
      <c r="Q401" s="1">
        <v>50490.36</v>
      </c>
      <c r="R401" s="1">
        <f t="shared" si="12"/>
        <v>50490.36</v>
      </c>
      <c r="S401" s="1">
        <f>Table1__24[[#This Row],[total_women_beneficiaries]]-Table1__24[[#This Row],[total_men_beneficiaries]]</f>
        <v>0</v>
      </c>
      <c r="T401" s="1" t="str">
        <f t="shared" si="13"/>
        <v>REVIEW REQUIRED</v>
      </c>
    </row>
    <row r="402" spans="1:20" x14ac:dyDescent="0.3">
      <c r="A402" s="1">
        <v>1402</v>
      </c>
      <c r="B402" s="1"/>
      <c r="C402" s="1"/>
      <c r="D402" s="1" t="s">
        <v>39</v>
      </c>
      <c r="E402" s="1" t="s">
        <v>34</v>
      </c>
      <c r="F402" s="1" t="s">
        <v>239</v>
      </c>
      <c r="G402" s="1" t="s">
        <v>21</v>
      </c>
      <c r="H402" s="1" t="s">
        <v>36</v>
      </c>
      <c r="I402" s="1">
        <v>12.639222</v>
      </c>
      <c r="J402" s="1">
        <v>-8.0025539999999999</v>
      </c>
      <c r="K402" s="1"/>
      <c r="L402" s="1">
        <v>200</v>
      </c>
      <c r="M402" s="1">
        <v>200</v>
      </c>
      <c r="N402" s="1">
        <v>400</v>
      </c>
      <c r="O402" s="1" t="s">
        <v>40</v>
      </c>
      <c r="P402" s="1"/>
      <c r="Q402" s="1">
        <v>49950.720000000001</v>
      </c>
      <c r="R402" s="1">
        <f t="shared" si="12"/>
        <v>49950.720000000001</v>
      </c>
      <c r="S402" s="1">
        <f>Table1__24[[#This Row],[total_women_beneficiaries]]-Table1__24[[#This Row],[total_men_beneficiaries]]</f>
        <v>0</v>
      </c>
      <c r="T402" s="1" t="str">
        <f t="shared" si="13"/>
        <v>REVIEW REQUIRED</v>
      </c>
    </row>
    <row r="403" spans="1:20" x14ac:dyDescent="0.3">
      <c r="A403" s="1">
        <v>1403</v>
      </c>
      <c r="B403" s="1">
        <v>61</v>
      </c>
      <c r="C403" s="1" t="s">
        <v>48</v>
      </c>
      <c r="D403" s="1" t="s">
        <v>33</v>
      </c>
      <c r="E403" s="1" t="s">
        <v>34</v>
      </c>
      <c r="F403" s="1" t="s">
        <v>20</v>
      </c>
      <c r="G403" s="1" t="s">
        <v>21</v>
      </c>
      <c r="H403" s="1" t="s">
        <v>244</v>
      </c>
      <c r="I403" s="1">
        <v>16.264567</v>
      </c>
      <c r="J403" s="1">
        <v>-2.8208E-2</v>
      </c>
      <c r="K403" s="1"/>
      <c r="L403" s="1">
        <v>250</v>
      </c>
      <c r="M403" s="1">
        <v>250</v>
      </c>
      <c r="N403" s="1">
        <v>500</v>
      </c>
      <c r="O403" s="1" t="s">
        <v>24</v>
      </c>
      <c r="P403" s="1"/>
      <c r="Q403" s="1">
        <v>25242.52</v>
      </c>
      <c r="R403" s="1">
        <f t="shared" si="12"/>
        <v>25242.52</v>
      </c>
      <c r="S403" s="1">
        <f>Table1__24[[#This Row],[total_women_beneficiaries]]-Table1__24[[#This Row],[total_men_beneficiaries]]</f>
        <v>0</v>
      </c>
      <c r="T403" s="1" t="str">
        <f t="shared" si="13"/>
        <v>REVIEW REQUIRED</v>
      </c>
    </row>
    <row r="404" spans="1:20" x14ac:dyDescent="0.3">
      <c r="A404" s="1">
        <v>1404</v>
      </c>
      <c r="B404" s="1">
        <v>91</v>
      </c>
      <c r="C404" s="1" t="s">
        <v>17</v>
      </c>
      <c r="D404" s="1" t="s">
        <v>39</v>
      </c>
      <c r="E404" s="1" t="s">
        <v>29</v>
      </c>
      <c r="F404" s="1" t="s">
        <v>239</v>
      </c>
      <c r="G404" s="1" t="s">
        <v>21</v>
      </c>
      <c r="H404" s="1" t="s">
        <v>244</v>
      </c>
      <c r="I404" s="1">
        <v>16.264567</v>
      </c>
      <c r="J404" s="1">
        <v>-2.8208E-2</v>
      </c>
      <c r="K404" s="1"/>
      <c r="L404" s="1">
        <v>5</v>
      </c>
      <c r="M404" s="1">
        <v>5</v>
      </c>
      <c r="N404" s="1">
        <v>10</v>
      </c>
      <c r="O404" s="1" t="s">
        <v>40</v>
      </c>
      <c r="P404" s="1"/>
      <c r="Q404" s="1">
        <v>24595.61</v>
      </c>
      <c r="R404" s="1">
        <f t="shared" si="12"/>
        <v>24595.61</v>
      </c>
      <c r="S404" s="1">
        <f>Table1__24[[#This Row],[total_women_beneficiaries]]-Table1__24[[#This Row],[total_men_beneficiaries]]</f>
        <v>0</v>
      </c>
      <c r="T404" s="1" t="str">
        <f t="shared" si="13"/>
        <v>REVIEW REQUIRED</v>
      </c>
    </row>
    <row r="405" spans="1:20" x14ac:dyDescent="0.3">
      <c r="A405" s="1">
        <v>1405</v>
      </c>
      <c r="B405" s="1">
        <v>92</v>
      </c>
      <c r="C405" s="1" t="s">
        <v>17</v>
      </c>
      <c r="D405" s="1" t="s">
        <v>39</v>
      </c>
      <c r="E405" s="1" t="s">
        <v>29</v>
      </c>
      <c r="F405" s="1" t="s">
        <v>239</v>
      </c>
      <c r="G405" s="1" t="s">
        <v>21</v>
      </c>
      <c r="H405" s="1" t="s">
        <v>42</v>
      </c>
      <c r="I405" s="1">
        <v>15.915704</v>
      </c>
      <c r="J405" s="1">
        <v>2.3949989999999999</v>
      </c>
      <c r="K405" s="1"/>
      <c r="L405" s="1">
        <v>60</v>
      </c>
      <c r="M405" s="1">
        <v>60</v>
      </c>
      <c r="N405" s="1">
        <v>120</v>
      </c>
      <c r="O405" s="1" t="s">
        <v>40</v>
      </c>
      <c r="P405" s="1"/>
      <c r="Q405" s="1">
        <v>48892.83</v>
      </c>
      <c r="R405" s="1">
        <f t="shared" si="12"/>
        <v>48892.83</v>
      </c>
      <c r="S405" s="1">
        <f>Table1__24[[#This Row],[total_women_beneficiaries]]-Table1__24[[#This Row],[total_men_beneficiaries]]</f>
        <v>0</v>
      </c>
      <c r="T405" s="1" t="str">
        <f t="shared" si="13"/>
        <v>REVIEW REQUIRED</v>
      </c>
    </row>
    <row r="406" spans="1:20" x14ac:dyDescent="0.3">
      <c r="A406" s="1">
        <v>1406</v>
      </c>
      <c r="B406" s="1">
        <v>89</v>
      </c>
      <c r="C406" s="1" t="s">
        <v>48</v>
      </c>
      <c r="D406" s="1" t="s">
        <v>39</v>
      </c>
      <c r="E406" s="1" t="s">
        <v>29</v>
      </c>
      <c r="F406" s="1" t="s">
        <v>239</v>
      </c>
      <c r="G406" s="1" t="s">
        <v>21</v>
      </c>
      <c r="H406" s="1" t="s">
        <v>245</v>
      </c>
      <c r="I406" s="1">
        <v>15.673162</v>
      </c>
      <c r="J406" s="1">
        <v>0.50541400000000003</v>
      </c>
      <c r="K406" s="1"/>
      <c r="L406" s="1">
        <v>30</v>
      </c>
      <c r="M406" s="1">
        <v>30</v>
      </c>
      <c r="N406" s="1">
        <v>60</v>
      </c>
      <c r="O406" s="1" t="s">
        <v>40</v>
      </c>
      <c r="P406" s="1"/>
      <c r="Q406" s="1">
        <v>36365.33</v>
      </c>
      <c r="R406" s="1">
        <f t="shared" si="12"/>
        <v>36365.33</v>
      </c>
      <c r="S406" s="1">
        <f>Table1__24[[#This Row],[total_women_beneficiaries]]-Table1__24[[#This Row],[total_men_beneficiaries]]</f>
        <v>0</v>
      </c>
      <c r="T406" s="1" t="str">
        <f t="shared" si="13"/>
        <v>REVIEW REQUIRED</v>
      </c>
    </row>
    <row r="407" spans="1:20" x14ac:dyDescent="0.3">
      <c r="A407" s="1">
        <v>1407</v>
      </c>
      <c r="B407" s="1">
        <v>122</v>
      </c>
      <c r="C407" s="1" t="s">
        <v>17</v>
      </c>
      <c r="D407" s="1" t="s">
        <v>28</v>
      </c>
      <c r="E407" s="1" t="s">
        <v>29</v>
      </c>
      <c r="F407" s="1" t="s">
        <v>45</v>
      </c>
      <c r="G407" s="1" t="s">
        <v>21</v>
      </c>
      <c r="H407" s="1" t="s">
        <v>244</v>
      </c>
      <c r="I407" s="1">
        <v>16.264567</v>
      </c>
      <c r="J407" s="1">
        <v>-2.8208E-2</v>
      </c>
      <c r="K407" s="1"/>
      <c r="L407" s="1">
        <v>59</v>
      </c>
      <c r="M407" s="1">
        <v>59</v>
      </c>
      <c r="N407" s="1">
        <v>118</v>
      </c>
      <c r="O407" s="1" t="s">
        <v>32</v>
      </c>
      <c r="P407" s="1"/>
      <c r="Q407" s="1">
        <v>48282.46</v>
      </c>
      <c r="R407" s="1">
        <f t="shared" si="12"/>
        <v>48282.46</v>
      </c>
      <c r="S407" s="1">
        <f>Table1__24[[#This Row],[total_women_beneficiaries]]-Table1__24[[#This Row],[total_men_beneficiaries]]</f>
        <v>0</v>
      </c>
      <c r="T407" s="1" t="str">
        <f t="shared" si="13"/>
        <v>REVIEW REQUIRED</v>
      </c>
    </row>
    <row r="408" spans="1:20" x14ac:dyDescent="0.3">
      <c r="A408" s="1">
        <v>1408</v>
      </c>
      <c r="B408" s="1">
        <v>91</v>
      </c>
      <c r="C408" s="1" t="s">
        <v>17</v>
      </c>
      <c r="D408" s="1" t="s">
        <v>39</v>
      </c>
      <c r="E408" s="1" t="s">
        <v>29</v>
      </c>
      <c r="F408" s="1" t="s">
        <v>239</v>
      </c>
      <c r="G408" s="1" t="s">
        <v>21</v>
      </c>
      <c r="H408" s="1" t="s">
        <v>245</v>
      </c>
      <c r="I408" s="1">
        <v>15.673162</v>
      </c>
      <c r="J408" s="1">
        <v>0.50541400000000003</v>
      </c>
      <c r="K408" s="1"/>
      <c r="L408" s="1">
        <v>10</v>
      </c>
      <c r="M408" s="1">
        <v>10</v>
      </c>
      <c r="N408" s="1">
        <v>20</v>
      </c>
      <c r="O408" s="1" t="s">
        <v>40</v>
      </c>
      <c r="P408" s="1"/>
      <c r="Q408" s="1">
        <v>44103.53</v>
      </c>
      <c r="R408" s="1">
        <f t="shared" si="12"/>
        <v>44103.53</v>
      </c>
      <c r="S408" s="1">
        <f>Table1__24[[#This Row],[total_women_beneficiaries]]-Table1__24[[#This Row],[total_men_beneficiaries]]</f>
        <v>0</v>
      </c>
      <c r="T408" s="1" t="str">
        <f t="shared" si="13"/>
        <v>REVIEW REQUIRED</v>
      </c>
    </row>
    <row r="409" spans="1:20" x14ac:dyDescent="0.3">
      <c r="A409" s="1">
        <v>1409</v>
      </c>
      <c r="B409" s="1">
        <v>92</v>
      </c>
      <c r="C409" s="1" t="s">
        <v>17</v>
      </c>
      <c r="D409" s="1" t="s">
        <v>97</v>
      </c>
      <c r="E409" s="1" t="s">
        <v>29</v>
      </c>
      <c r="F409" s="1" t="s">
        <v>238</v>
      </c>
      <c r="G409" s="1" t="s">
        <v>21</v>
      </c>
      <c r="H409" s="1" t="s">
        <v>244</v>
      </c>
      <c r="I409" s="1">
        <v>16.264567</v>
      </c>
      <c r="J409" s="1">
        <v>-2.8208E-2</v>
      </c>
      <c r="K409" s="1"/>
      <c r="L409" s="1">
        <v>1500</v>
      </c>
      <c r="M409" s="1">
        <v>1500</v>
      </c>
      <c r="N409" s="1">
        <v>3000</v>
      </c>
      <c r="O409" s="1" t="s">
        <v>41</v>
      </c>
      <c r="P409" s="1"/>
      <c r="Q409" s="1">
        <v>39947.94</v>
      </c>
      <c r="R409" s="1">
        <f t="shared" si="12"/>
        <v>39947.94</v>
      </c>
      <c r="S409" s="1">
        <f>Table1__24[[#This Row],[total_women_beneficiaries]]-Table1__24[[#This Row],[total_men_beneficiaries]]</f>
        <v>0</v>
      </c>
      <c r="T409" s="1" t="str">
        <f t="shared" si="13"/>
        <v>REVIEW REQUIRED</v>
      </c>
    </row>
    <row r="410" spans="1:20" x14ac:dyDescent="0.3">
      <c r="A410" s="1">
        <v>1410</v>
      </c>
      <c r="B410" s="1">
        <v>184</v>
      </c>
      <c r="C410" s="1" t="s">
        <v>25</v>
      </c>
      <c r="D410" s="1" t="s">
        <v>55</v>
      </c>
      <c r="E410" s="1" t="s">
        <v>29</v>
      </c>
      <c r="F410" s="1" t="s">
        <v>20</v>
      </c>
      <c r="G410" s="1" t="s">
        <v>21</v>
      </c>
      <c r="H410" s="1" t="s">
        <v>244</v>
      </c>
      <c r="I410" s="1">
        <v>16.216951999999999</v>
      </c>
      <c r="J410" s="1">
        <v>-3.7492999999999999E-2</v>
      </c>
      <c r="K410" s="1"/>
      <c r="L410" s="1">
        <v>15</v>
      </c>
      <c r="M410" s="1">
        <v>15</v>
      </c>
      <c r="N410" s="1">
        <v>30</v>
      </c>
      <c r="O410" s="1" t="s">
        <v>26</v>
      </c>
      <c r="P410" s="1"/>
      <c r="Q410" s="1">
        <v>44469.3</v>
      </c>
      <c r="R410" s="1">
        <f t="shared" si="12"/>
        <v>44469.3</v>
      </c>
      <c r="S410" s="1">
        <f>Table1__24[[#This Row],[total_women_beneficiaries]]-Table1__24[[#This Row],[total_men_beneficiaries]]</f>
        <v>0</v>
      </c>
      <c r="T410" s="1" t="str">
        <f t="shared" si="13"/>
        <v>REVIEW REQUIRED</v>
      </c>
    </row>
    <row r="411" spans="1:20" x14ac:dyDescent="0.3">
      <c r="A411" s="1">
        <v>1411</v>
      </c>
      <c r="B411" s="1">
        <v>151</v>
      </c>
      <c r="C411" s="1" t="s">
        <v>17</v>
      </c>
      <c r="D411" s="1" t="s">
        <v>39</v>
      </c>
      <c r="E411" s="1" t="s">
        <v>29</v>
      </c>
      <c r="F411" s="1" t="s">
        <v>30</v>
      </c>
      <c r="G411" s="1" t="s">
        <v>21</v>
      </c>
      <c r="H411" s="1" t="s">
        <v>245</v>
      </c>
      <c r="I411" s="1">
        <v>15.673162</v>
      </c>
      <c r="J411" s="1">
        <v>0.50541400000000003</v>
      </c>
      <c r="K411" s="1"/>
      <c r="L411" s="1">
        <v>30</v>
      </c>
      <c r="M411" s="1">
        <v>30</v>
      </c>
      <c r="N411" s="1">
        <v>60</v>
      </c>
      <c r="O411" s="1" t="s">
        <v>40</v>
      </c>
      <c r="P411" s="1"/>
      <c r="Q411" s="1">
        <v>51822.559999999998</v>
      </c>
      <c r="R411" s="1">
        <f t="shared" si="12"/>
        <v>51822.559999999998</v>
      </c>
      <c r="S411" s="1">
        <f>Table1__24[[#This Row],[total_women_beneficiaries]]-Table1__24[[#This Row],[total_men_beneficiaries]]</f>
        <v>0</v>
      </c>
      <c r="T411" s="1" t="str">
        <f t="shared" si="13"/>
        <v>REVIEW REQUIRED</v>
      </c>
    </row>
    <row r="412" spans="1:20" x14ac:dyDescent="0.3">
      <c r="A412" s="1">
        <v>1412</v>
      </c>
      <c r="B412" s="1">
        <v>184</v>
      </c>
      <c r="C412" s="1" t="s">
        <v>25</v>
      </c>
      <c r="D412" s="1" t="s">
        <v>55</v>
      </c>
      <c r="E412" s="1" t="s">
        <v>19</v>
      </c>
      <c r="F412" s="1" t="s">
        <v>45</v>
      </c>
      <c r="G412" s="1" t="s">
        <v>21</v>
      </c>
      <c r="H412" s="1" t="s">
        <v>244</v>
      </c>
      <c r="I412" s="1">
        <v>16.264567</v>
      </c>
      <c r="J412" s="1">
        <v>-2.8208E-2</v>
      </c>
      <c r="K412" s="1"/>
      <c r="L412" s="1">
        <v>70</v>
      </c>
      <c r="M412" s="1">
        <v>70</v>
      </c>
      <c r="N412" s="1">
        <v>140</v>
      </c>
      <c r="O412" s="1" t="s">
        <v>41</v>
      </c>
      <c r="P412" s="1"/>
      <c r="Q412" s="1">
        <v>35247.61</v>
      </c>
      <c r="R412" s="1">
        <f t="shared" si="12"/>
        <v>35247.61</v>
      </c>
      <c r="S412" s="1">
        <f>Table1__24[[#This Row],[total_women_beneficiaries]]-Table1__24[[#This Row],[total_men_beneficiaries]]</f>
        <v>0</v>
      </c>
      <c r="T412" s="1" t="str">
        <f t="shared" si="13"/>
        <v>REVIEW REQUIRED</v>
      </c>
    </row>
    <row r="413" spans="1:20" x14ac:dyDescent="0.3">
      <c r="A413" s="1">
        <v>1413</v>
      </c>
      <c r="B413" s="1">
        <v>151</v>
      </c>
      <c r="C413" s="1" t="s">
        <v>17</v>
      </c>
      <c r="D413" s="1" t="s">
        <v>28</v>
      </c>
      <c r="E413" s="1" t="s">
        <v>29</v>
      </c>
      <c r="F413" s="1" t="s">
        <v>20</v>
      </c>
      <c r="G413" s="1" t="s">
        <v>21</v>
      </c>
      <c r="H413" s="1" t="s">
        <v>42</v>
      </c>
      <c r="I413" s="1">
        <v>15.915704</v>
      </c>
      <c r="J413" s="1">
        <v>2.3949989999999999</v>
      </c>
      <c r="K413" s="1"/>
      <c r="L413" s="1">
        <v>430</v>
      </c>
      <c r="M413" s="1">
        <v>430</v>
      </c>
      <c r="N413" s="1">
        <v>860</v>
      </c>
      <c r="O413" s="1" t="s">
        <v>32</v>
      </c>
      <c r="P413" s="1"/>
      <c r="Q413" s="1">
        <v>49634.62</v>
      </c>
      <c r="R413" s="1">
        <f t="shared" si="12"/>
        <v>49634.62</v>
      </c>
      <c r="S413" s="1">
        <f>Table1__24[[#This Row],[total_women_beneficiaries]]-Table1__24[[#This Row],[total_men_beneficiaries]]</f>
        <v>0</v>
      </c>
      <c r="T413" s="1" t="str">
        <f t="shared" si="13"/>
        <v>REVIEW REQUIRED</v>
      </c>
    </row>
    <row r="414" spans="1:20" x14ac:dyDescent="0.3">
      <c r="A414" s="1">
        <v>1414</v>
      </c>
      <c r="B414" s="1">
        <v>122</v>
      </c>
      <c r="C414" s="1" t="s">
        <v>17</v>
      </c>
      <c r="D414" s="1" t="s">
        <v>28</v>
      </c>
      <c r="E414" s="1" t="s">
        <v>29</v>
      </c>
      <c r="F414" s="1" t="s">
        <v>20</v>
      </c>
      <c r="G414" s="1" t="s">
        <v>21</v>
      </c>
      <c r="H414" s="1" t="s">
        <v>246</v>
      </c>
      <c r="I414" s="1">
        <v>16.956078999999999</v>
      </c>
      <c r="J414" s="1">
        <v>-0.342528</v>
      </c>
      <c r="K414" s="1"/>
      <c r="L414" s="1">
        <v>250</v>
      </c>
      <c r="M414" s="1">
        <v>250</v>
      </c>
      <c r="N414" s="1">
        <v>500</v>
      </c>
      <c r="O414" s="1" t="s">
        <v>32</v>
      </c>
      <c r="P414" s="1"/>
      <c r="Q414" s="1">
        <v>39522.32</v>
      </c>
      <c r="R414" s="1">
        <f t="shared" si="12"/>
        <v>39522.32</v>
      </c>
      <c r="S414" s="1">
        <f>Table1__24[[#This Row],[total_women_beneficiaries]]-Table1__24[[#This Row],[total_men_beneficiaries]]</f>
        <v>0</v>
      </c>
      <c r="T414" s="1" t="str">
        <f t="shared" si="13"/>
        <v>REVIEW REQUIRED</v>
      </c>
    </row>
    <row r="415" spans="1:20" x14ac:dyDescent="0.3">
      <c r="A415" s="1">
        <v>1415</v>
      </c>
      <c r="B415" s="1">
        <v>61</v>
      </c>
      <c r="C415" s="1" t="s">
        <v>48</v>
      </c>
      <c r="D415" s="1" t="s">
        <v>28</v>
      </c>
      <c r="E415" s="1" t="s">
        <v>29</v>
      </c>
      <c r="F415" s="1" t="s">
        <v>20</v>
      </c>
      <c r="G415" s="1" t="s">
        <v>21</v>
      </c>
      <c r="H415" s="1" t="s">
        <v>246</v>
      </c>
      <c r="I415" s="1">
        <v>16.956078999999999</v>
      </c>
      <c r="J415" s="1">
        <v>-0.342528</v>
      </c>
      <c r="K415" s="1"/>
      <c r="L415" s="1">
        <v>250</v>
      </c>
      <c r="M415" s="1">
        <v>250</v>
      </c>
      <c r="N415" s="1">
        <v>500</v>
      </c>
      <c r="O415" s="1" t="s">
        <v>32</v>
      </c>
      <c r="P415" s="1"/>
      <c r="Q415" s="1">
        <v>48999.09</v>
      </c>
      <c r="R415" s="1">
        <f t="shared" si="12"/>
        <v>48999.09</v>
      </c>
      <c r="S415" s="1">
        <f>Table1__24[[#This Row],[total_women_beneficiaries]]-Table1__24[[#This Row],[total_men_beneficiaries]]</f>
        <v>0</v>
      </c>
      <c r="T415" s="1" t="str">
        <f t="shared" si="13"/>
        <v>REVIEW REQUIRED</v>
      </c>
    </row>
    <row r="416" spans="1:20" x14ac:dyDescent="0.3">
      <c r="A416" s="1">
        <v>1416</v>
      </c>
      <c r="B416" s="1">
        <v>91</v>
      </c>
      <c r="C416" s="1" t="s">
        <v>17</v>
      </c>
      <c r="D416" s="1" t="s">
        <v>28</v>
      </c>
      <c r="E416" s="1" t="s">
        <v>29</v>
      </c>
      <c r="F416" s="1" t="s">
        <v>45</v>
      </c>
      <c r="G416" s="1" t="s">
        <v>21</v>
      </c>
      <c r="H416" s="1" t="s">
        <v>247</v>
      </c>
      <c r="I416" s="1">
        <v>16.319868</v>
      </c>
      <c r="J416" s="1">
        <v>7.3755000000000001E-2</v>
      </c>
      <c r="K416" s="1"/>
      <c r="L416" s="1">
        <v>125</v>
      </c>
      <c r="M416" s="1">
        <v>125</v>
      </c>
      <c r="N416" s="1">
        <v>250</v>
      </c>
      <c r="O416" s="1" t="s">
        <v>24</v>
      </c>
      <c r="P416" s="1"/>
      <c r="Q416" s="1">
        <v>38852.660000000003</v>
      </c>
      <c r="R416" s="1">
        <f t="shared" si="12"/>
        <v>38852.660000000003</v>
      </c>
      <c r="S416" s="1">
        <f>Table1__24[[#This Row],[total_women_beneficiaries]]-Table1__24[[#This Row],[total_men_beneficiaries]]</f>
        <v>0</v>
      </c>
      <c r="T416" s="1" t="str">
        <f t="shared" si="13"/>
        <v>REVIEW REQUIRED</v>
      </c>
    </row>
    <row r="417" spans="1:20" x14ac:dyDescent="0.3">
      <c r="A417" s="1">
        <v>1417</v>
      </c>
      <c r="B417" s="1">
        <v>90</v>
      </c>
      <c r="C417" s="1" t="s">
        <v>17</v>
      </c>
      <c r="D417" s="1" t="s">
        <v>55</v>
      </c>
      <c r="E417" s="1" t="s">
        <v>19</v>
      </c>
      <c r="F417" s="1" t="s">
        <v>20</v>
      </c>
      <c r="G417" s="1" t="s">
        <v>21</v>
      </c>
      <c r="H417" s="1" t="s">
        <v>245</v>
      </c>
      <c r="I417" s="1">
        <v>15.673162</v>
      </c>
      <c r="J417" s="1">
        <v>0.50541400000000003</v>
      </c>
      <c r="K417" s="1"/>
      <c r="L417" s="1">
        <v>17</v>
      </c>
      <c r="M417" s="1">
        <v>17</v>
      </c>
      <c r="N417" s="1">
        <v>34</v>
      </c>
      <c r="O417" s="1" t="s">
        <v>24</v>
      </c>
      <c r="P417" s="1"/>
      <c r="Q417" s="1">
        <v>45415.88</v>
      </c>
      <c r="R417" s="1">
        <f t="shared" si="12"/>
        <v>45415.88</v>
      </c>
      <c r="S417" s="1">
        <f>Table1__24[[#This Row],[total_women_beneficiaries]]-Table1__24[[#This Row],[total_men_beneficiaries]]</f>
        <v>0</v>
      </c>
      <c r="T417" s="1" t="str">
        <f t="shared" si="13"/>
        <v>REVIEW REQUIRED</v>
      </c>
    </row>
    <row r="418" spans="1:20" x14ac:dyDescent="0.3">
      <c r="A418" s="1">
        <v>1418</v>
      </c>
      <c r="B418" s="1">
        <v>122</v>
      </c>
      <c r="C418" s="1" t="s">
        <v>17</v>
      </c>
      <c r="D418" s="1" t="s">
        <v>39</v>
      </c>
      <c r="E418" s="1" t="s">
        <v>29</v>
      </c>
      <c r="F418" s="1" t="s">
        <v>20</v>
      </c>
      <c r="G418" s="1" t="s">
        <v>21</v>
      </c>
      <c r="H418" s="1" t="s">
        <v>244</v>
      </c>
      <c r="I418" s="1">
        <v>16.264567</v>
      </c>
      <c r="J418" s="1">
        <v>-2.8208E-2</v>
      </c>
      <c r="K418" s="1"/>
      <c r="L418" s="1">
        <v>726</v>
      </c>
      <c r="M418" s="1">
        <v>726</v>
      </c>
      <c r="N418" s="1">
        <v>1452</v>
      </c>
      <c r="O418" s="1" t="s">
        <v>35</v>
      </c>
      <c r="P418" s="1"/>
      <c r="Q418" s="1">
        <v>40099.300000000003</v>
      </c>
      <c r="R418" s="1">
        <f t="shared" si="12"/>
        <v>40099.300000000003</v>
      </c>
      <c r="S418" s="1">
        <f>Table1__24[[#This Row],[total_women_beneficiaries]]-Table1__24[[#This Row],[total_men_beneficiaries]]</f>
        <v>0</v>
      </c>
      <c r="T418" s="1" t="str">
        <f t="shared" si="13"/>
        <v>REVIEW REQUIRED</v>
      </c>
    </row>
    <row r="419" spans="1:20" x14ac:dyDescent="0.3">
      <c r="A419" s="1">
        <v>1419</v>
      </c>
      <c r="B419" s="1">
        <v>181</v>
      </c>
      <c r="C419" s="1" t="s">
        <v>25</v>
      </c>
      <c r="D419" s="1" t="s">
        <v>28</v>
      </c>
      <c r="E419" s="1" t="s">
        <v>29</v>
      </c>
      <c r="F419" s="1" t="s">
        <v>45</v>
      </c>
      <c r="G419" s="1" t="s">
        <v>21</v>
      </c>
      <c r="H419" s="1" t="s">
        <v>42</v>
      </c>
      <c r="I419" s="1">
        <v>15.915704</v>
      </c>
      <c r="J419" s="1">
        <v>2.3949989999999999</v>
      </c>
      <c r="K419" s="1"/>
      <c r="L419" s="1">
        <v>252</v>
      </c>
      <c r="M419" s="1">
        <v>252</v>
      </c>
      <c r="N419" s="1">
        <v>504</v>
      </c>
      <c r="O419" s="1" t="s">
        <v>32</v>
      </c>
      <c r="P419" s="1"/>
      <c r="Q419" s="1">
        <v>45256.7</v>
      </c>
      <c r="R419" s="1">
        <f t="shared" si="12"/>
        <v>45256.7</v>
      </c>
      <c r="S419" s="1">
        <f>Table1__24[[#This Row],[total_women_beneficiaries]]-Table1__24[[#This Row],[total_men_beneficiaries]]</f>
        <v>0</v>
      </c>
      <c r="T419" s="1" t="str">
        <f t="shared" si="13"/>
        <v>REVIEW REQUIRED</v>
      </c>
    </row>
    <row r="420" spans="1:20" x14ac:dyDescent="0.3">
      <c r="A420" s="1">
        <v>1420</v>
      </c>
      <c r="B420" s="1">
        <v>182</v>
      </c>
      <c r="C420" s="1" t="s">
        <v>25</v>
      </c>
      <c r="D420" s="1" t="s">
        <v>28</v>
      </c>
      <c r="E420" s="1" t="s">
        <v>29</v>
      </c>
      <c r="F420" s="1" t="s">
        <v>45</v>
      </c>
      <c r="G420" s="1" t="s">
        <v>21</v>
      </c>
      <c r="H420" s="1" t="s">
        <v>248</v>
      </c>
      <c r="I420" s="1">
        <v>16.192022999999999</v>
      </c>
      <c r="J420" s="1">
        <v>-3.2141999999999997E-2</v>
      </c>
      <c r="K420" s="1"/>
      <c r="L420" s="1">
        <v>75</v>
      </c>
      <c r="M420" s="1">
        <v>75</v>
      </c>
      <c r="N420" s="1">
        <v>150</v>
      </c>
      <c r="O420" s="1" t="s">
        <v>32</v>
      </c>
      <c r="P420" s="1"/>
      <c r="Q420" s="1">
        <v>48660.98</v>
      </c>
      <c r="R420" s="1">
        <f t="shared" si="12"/>
        <v>48660.98</v>
      </c>
      <c r="S420" s="1">
        <f>Table1__24[[#This Row],[total_women_beneficiaries]]-Table1__24[[#This Row],[total_men_beneficiaries]]</f>
        <v>0</v>
      </c>
      <c r="T420" s="1" t="str">
        <f t="shared" si="13"/>
        <v>REVIEW REQUIRED</v>
      </c>
    </row>
    <row r="421" spans="1:20" x14ac:dyDescent="0.3">
      <c r="A421" s="1">
        <v>1421</v>
      </c>
      <c r="B421" s="1">
        <v>183</v>
      </c>
      <c r="C421" s="1" t="s">
        <v>25</v>
      </c>
      <c r="D421" s="1" t="s">
        <v>97</v>
      </c>
      <c r="E421" s="1" t="s">
        <v>29</v>
      </c>
      <c r="F421" s="1" t="s">
        <v>20</v>
      </c>
      <c r="G421" s="1" t="s">
        <v>21</v>
      </c>
      <c r="H421" s="1" t="s">
        <v>249</v>
      </c>
      <c r="I421" s="1">
        <v>15.118370000000001</v>
      </c>
      <c r="J421" s="1">
        <v>0.66312800000000005</v>
      </c>
      <c r="K421" s="1"/>
      <c r="L421" s="1">
        <v>8</v>
      </c>
      <c r="M421" s="1">
        <v>8</v>
      </c>
      <c r="N421" s="1">
        <v>16</v>
      </c>
      <c r="O421" s="1" t="s">
        <v>24</v>
      </c>
      <c r="P421" s="1"/>
      <c r="Q421" s="1">
        <v>50148.38</v>
      </c>
      <c r="R421" s="1">
        <f t="shared" si="12"/>
        <v>50148.38</v>
      </c>
      <c r="S421" s="1">
        <f>Table1__24[[#This Row],[total_women_beneficiaries]]-Table1__24[[#This Row],[total_men_beneficiaries]]</f>
        <v>0</v>
      </c>
      <c r="T421" s="1" t="str">
        <f t="shared" si="13"/>
        <v>REVIEW REQUIRED</v>
      </c>
    </row>
    <row r="422" spans="1:20" x14ac:dyDescent="0.3">
      <c r="A422" s="1">
        <v>1422</v>
      </c>
      <c r="B422" s="1">
        <v>183</v>
      </c>
      <c r="C422" s="1" t="s">
        <v>25</v>
      </c>
      <c r="D422" s="1" t="s">
        <v>97</v>
      </c>
      <c r="E422" s="1" t="s">
        <v>29</v>
      </c>
      <c r="F422" s="1" t="s">
        <v>20</v>
      </c>
      <c r="G422" s="1" t="s">
        <v>21</v>
      </c>
      <c r="H422" s="1" t="s">
        <v>244</v>
      </c>
      <c r="I422" s="1">
        <v>16.346394</v>
      </c>
      <c r="J422" s="1">
        <v>0.30666399999999999</v>
      </c>
      <c r="K422" s="1"/>
      <c r="L422" s="1">
        <v>32</v>
      </c>
      <c r="M422" s="1">
        <v>32</v>
      </c>
      <c r="N422" s="1">
        <v>64</v>
      </c>
      <c r="O422" s="1" t="s">
        <v>35</v>
      </c>
      <c r="P422" s="1"/>
      <c r="Q422" s="1">
        <v>49516.34</v>
      </c>
      <c r="R422" s="1">
        <f t="shared" si="12"/>
        <v>49516.34</v>
      </c>
      <c r="S422" s="1">
        <f>Table1__24[[#This Row],[total_women_beneficiaries]]-Table1__24[[#This Row],[total_men_beneficiaries]]</f>
        <v>0</v>
      </c>
      <c r="T422" s="1" t="str">
        <f t="shared" si="13"/>
        <v>REVIEW REQUIRED</v>
      </c>
    </row>
    <row r="423" spans="1:20" x14ac:dyDescent="0.3">
      <c r="A423" s="1">
        <v>1423</v>
      </c>
      <c r="B423" s="1">
        <v>181</v>
      </c>
      <c r="C423" s="1" t="s">
        <v>25</v>
      </c>
      <c r="D423" s="1" t="s">
        <v>97</v>
      </c>
      <c r="E423" s="1" t="s">
        <v>29</v>
      </c>
      <c r="F423" s="1" t="s">
        <v>20</v>
      </c>
      <c r="G423" s="1" t="s">
        <v>21</v>
      </c>
      <c r="H423" s="1" t="s">
        <v>244</v>
      </c>
      <c r="I423" s="1">
        <v>16.216951999999999</v>
      </c>
      <c r="J423" s="1">
        <v>-3.7492999999999999E-2</v>
      </c>
      <c r="K423" s="1"/>
      <c r="L423" s="1">
        <v>11</v>
      </c>
      <c r="M423" s="1">
        <v>11</v>
      </c>
      <c r="N423" s="1">
        <v>22</v>
      </c>
      <c r="O423" s="1" t="s">
        <v>24</v>
      </c>
      <c r="P423" s="1"/>
      <c r="Q423" s="1">
        <v>37804.54</v>
      </c>
      <c r="R423" s="1">
        <f t="shared" si="12"/>
        <v>37804.54</v>
      </c>
      <c r="S423" s="1">
        <f>Table1__24[[#This Row],[total_women_beneficiaries]]-Table1__24[[#This Row],[total_men_beneficiaries]]</f>
        <v>0</v>
      </c>
      <c r="T423" s="1" t="str">
        <f t="shared" si="13"/>
        <v>REVIEW REQUIRED</v>
      </c>
    </row>
    <row r="424" spans="1:20" x14ac:dyDescent="0.3">
      <c r="A424" s="1">
        <v>1424</v>
      </c>
      <c r="B424" s="1">
        <v>181</v>
      </c>
      <c r="C424" s="1" t="s">
        <v>25</v>
      </c>
      <c r="D424" s="1" t="s">
        <v>55</v>
      </c>
      <c r="E424" s="1" t="s">
        <v>29</v>
      </c>
      <c r="F424" s="1" t="s">
        <v>20</v>
      </c>
      <c r="G424" s="1" t="s">
        <v>21</v>
      </c>
      <c r="H424" s="1" t="s">
        <v>244</v>
      </c>
      <c r="I424" s="1">
        <v>16.264567</v>
      </c>
      <c r="J424" s="1">
        <v>-2.8208E-2</v>
      </c>
      <c r="K424" s="1"/>
      <c r="L424" s="1">
        <v>4</v>
      </c>
      <c r="M424" s="1">
        <v>4</v>
      </c>
      <c r="N424" s="1">
        <v>8</v>
      </c>
      <c r="O424" s="1" t="s">
        <v>41</v>
      </c>
      <c r="P424" s="1"/>
      <c r="Q424" s="1">
        <v>48707.97</v>
      </c>
      <c r="R424" s="1">
        <f t="shared" si="12"/>
        <v>48707.97</v>
      </c>
      <c r="S424" s="1">
        <f>Table1__24[[#This Row],[total_women_beneficiaries]]-Table1__24[[#This Row],[total_men_beneficiaries]]</f>
        <v>0</v>
      </c>
      <c r="T424" s="1" t="str">
        <f t="shared" si="13"/>
        <v>REVIEW REQUIRED</v>
      </c>
    </row>
    <row r="425" spans="1:20" x14ac:dyDescent="0.3">
      <c r="A425" s="1">
        <v>1425</v>
      </c>
      <c r="B425" s="1">
        <v>91</v>
      </c>
      <c r="C425" s="1" t="s">
        <v>17</v>
      </c>
      <c r="D425" s="1" t="s">
        <v>97</v>
      </c>
      <c r="E425" s="1" t="s">
        <v>19</v>
      </c>
      <c r="F425" s="1" t="s">
        <v>45</v>
      </c>
      <c r="G425" s="1" t="s">
        <v>21</v>
      </c>
      <c r="H425" s="1" t="s">
        <v>42</v>
      </c>
      <c r="I425" s="1">
        <v>15.915704</v>
      </c>
      <c r="J425" s="1">
        <v>2.3949989999999999</v>
      </c>
      <c r="K425" s="1"/>
      <c r="L425" s="1">
        <v>175</v>
      </c>
      <c r="M425" s="1">
        <v>175</v>
      </c>
      <c r="N425" s="1">
        <v>350</v>
      </c>
      <c r="O425" s="1" t="s">
        <v>24</v>
      </c>
      <c r="P425" s="1"/>
      <c r="Q425" s="1">
        <v>51522.36</v>
      </c>
      <c r="R425" s="1">
        <f t="shared" si="12"/>
        <v>51522.36</v>
      </c>
      <c r="S425" s="1">
        <f>Table1__24[[#This Row],[total_women_beneficiaries]]-Table1__24[[#This Row],[total_men_beneficiaries]]</f>
        <v>0</v>
      </c>
      <c r="T425" s="1" t="str">
        <f t="shared" si="13"/>
        <v>REVIEW REQUIRED</v>
      </c>
    </row>
    <row r="426" spans="1:20" x14ac:dyDescent="0.3">
      <c r="A426" s="1">
        <v>1426</v>
      </c>
      <c r="B426" s="1">
        <v>61</v>
      </c>
      <c r="C426" s="1" t="s">
        <v>48</v>
      </c>
      <c r="D426" s="1" t="s">
        <v>28</v>
      </c>
      <c r="E426" s="1" t="s">
        <v>29</v>
      </c>
      <c r="F426" s="1" t="s">
        <v>45</v>
      </c>
      <c r="G426" s="1" t="s">
        <v>21</v>
      </c>
      <c r="H426" s="1" t="s">
        <v>250</v>
      </c>
      <c r="I426" s="1">
        <v>16.673456999999999</v>
      </c>
      <c r="J426" s="1">
        <v>1.7152000000000001</v>
      </c>
      <c r="K426" s="1"/>
      <c r="L426" s="1">
        <v>60</v>
      </c>
      <c r="M426" s="1">
        <v>60</v>
      </c>
      <c r="N426" s="1">
        <v>120</v>
      </c>
      <c r="O426" s="1" t="s">
        <v>32</v>
      </c>
      <c r="P426" s="1"/>
      <c r="Q426" s="1">
        <v>50232.95</v>
      </c>
      <c r="R426" s="1">
        <f t="shared" si="12"/>
        <v>50232.95</v>
      </c>
      <c r="S426" s="1">
        <f>Table1__24[[#This Row],[total_women_beneficiaries]]-Table1__24[[#This Row],[total_men_beneficiaries]]</f>
        <v>0</v>
      </c>
      <c r="T426" s="1" t="str">
        <f t="shared" si="13"/>
        <v>REVIEW REQUIRED</v>
      </c>
    </row>
    <row r="427" spans="1:20" x14ac:dyDescent="0.3">
      <c r="A427" s="1">
        <v>1427</v>
      </c>
      <c r="B427" s="1">
        <v>92</v>
      </c>
      <c r="C427" s="1" t="s">
        <v>17</v>
      </c>
      <c r="D427" s="1" t="s">
        <v>55</v>
      </c>
      <c r="E427" s="1" t="s">
        <v>29</v>
      </c>
      <c r="F427" s="1" t="s">
        <v>20</v>
      </c>
      <c r="G427" s="1" t="s">
        <v>21</v>
      </c>
      <c r="H427" s="1" t="s">
        <v>251</v>
      </c>
      <c r="I427" s="1">
        <v>18.452144000000001</v>
      </c>
      <c r="J427" s="1">
        <v>1.4096820000000001</v>
      </c>
      <c r="K427" s="1"/>
      <c r="L427" s="1">
        <v>27</v>
      </c>
      <c r="M427" s="1">
        <v>27</v>
      </c>
      <c r="N427" s="1">
        <v>54</v>
      </c>
      <c r="O427" s="1" t="s">
        <v>26</v>
      </c>
      <c r="P427" s="1"/>
      <c r="Q427" s="1">
        <v>24201.53</v>
      </c>
      <c r="R427" s="1">
        <f t="shared" si="12"/>
        <v>24201.53</v>
      </c>
      <c r="S427" s="1">
        <f>Table1__24[[#This Row],[total_women_beneficiaries]]-Table1__24[[#This Row],[total_men_beneficiaries]]</f>
        <v>0</v>
      </c>
      <c r="T427" s="1" t="str">
        <f t="shared" si="13"/>
        <v>REVIEW REQUIRED</v>
      </c>
    </row>
    <row r="428" spans="1:20" x14ac:dyDescent="0.3">
      <c r="A428" s="1">
        <v>1428</v>
      </c>
      <c r="B428" s="1">
        <v>122</v>
      </c>
      <c r="C428" s="1" t="s">
        <v>17</v>
      </c>
      <c r="D428" s="1" t="s">
        <v>55</v>
      </c>
      <c r="E428" s="1" t="s">
        <v>34</v>
      </c>
      <c r="F428" s="1" t="s">
        <v>20</v>
      </c>
      <c r="G428" s="1" t="s">
        <v>21</v>
      </c>
      <c r="H428" s="1" t="s">
        <v>251</v>
      </c>
      <c r="I428" s="1">
        <v>18.452144000000001</v>
      </c>
      <c r="J428" s="1">
        <v>1.4096820000000001</v>
      </c>
      <c r="K428" s="1"/>
      <c r="L428" s="1">
        <v>90</v>
      </c>
      <c r="M428" s="1">
        <v>90</v>
      </c>
      <c r="N428" s="1">
        <v>180</v>
      </c>
      <c r="O428" s="1" t="s">
        <v>38</v>
      </c>
      <c r="P428" s="1"/>
      <c r="Q428" s="1">
        <v>31772.15</v>
      </c>
      <c r="R428" s="1">
        <f t="shared" si="12"/>
        <v>31772.15</v>
      </c>
      <c r="S428" s="1">
        <f>Table1__24[[#This Row],[total_women_beneficiaries]]-Table1__24[[#This Row],[total_men_beneficiaries]]</f>
        <v>0</v>
      </c>
      <c r="T428" s="1" t="str">
        <f t="shared" si="13"/>
        <v>REVIEW REQUIRED</v>
      </c>
    </row>
    <row r="429" spans="1:20" x14ac:dyDescent="0.3">
      <c r="A429" s="1">
        <v>1429</v>
      </c>
      <c r="B429" s="1">
        <v>61</v>
      </c>
      <c r="C429" s="1" t="s">
        <v>48</v>
      </c>
      <c r="D429" s="1" t="s">
        <v>55</v>
      </c>
      <c r="E429" s="1" t="s">
        <v>29</v>
      </c>
      <c r="F429" s="1" t="s">
        <v>20</v>
      </c>
      <c r="G429" s="1" t="s">
        <v>21</v>
      </c>
      <c r="H429" s="1" t="s">
        <v>251</v>
      </c>
      <c r="I429" s="1">
        <v>18.452144000000001</v>
      </c>
      <c r="J429" s="1">
        <v>1.4096820000000001</v>
      </c>
      <c r="K429" s="1"/>
      <c r="L429" s="1">
        <v>100</v>
      </c>
      <c r="M429" s="1">
        <v>100</v>
      </c>
      <c r="N429" s="1">
        <v>200</v>
      </c>
      <c r="O429" s="1" t="s">
        <v>26</v>
      </c>
      <c r="P429" s="1"/>
      <c r="Q429" s="1">
        <v>27624.7</v>
      </c>
      <c r="R429" s="1">
        <f t="shared" si="12"/>
        <v>27624.7</v>
      </c>
      <c r="S429" s="1">
        <f>Table1__24[[#This Row],[total_women_beneficiaries]]-Table1__24[[#This Row],[total_men_beneficiaries]]</f>
        <v>0</v>
      </c>
      <c r="T429" s="1" t="str">
        <f t="shared" si="13"/>
        <v>REVIEW REQUIRED</v>
      </c>
    </row>
    <row r="430" spans="1:20" x14ac:dyDescent="0.3">
      <c r="A430" s="1">
        <v>1430</v>
      </c>
      <c r="B430" s="1">
        <v>183</v>
      </c>
      <c r="C430" s="1" t="s">
        <v>25</v>
      </c>
      <c r="D430" s="1" t="s">
        <v>55</v>
      </c>
      <c r="E430" s="1" t="s">
        <v>34</v>
      </c>
      <c r="F430" s="1" t="s">
        <v>20</v>
      </c>
      <c r="G430" s="1" t="s">
        <v>21</v>
      </c>
      <c r="H430" s="1" t="s">
        <v>251</v>
      </c>
      <c r="I430" s="1">
        <v>18.452144000000001</v>
      </c>
      <c r="J430" s="1">
        <v>1.4096820000000001</v>
      </c>
      <c r="K430" s="1"/>
      <c r="L430" s="1">
        <v>130</v>
      </c>
      <c r="M430" s="1">
        <v>130</v>
      </c>
      <c r="N430" s="1">
        <v>260</v>
      </c>
      <c r="O430" s="1" t="s">
        <v>26</v>
      </c>
      <c r="P430" s="1"/>
      <c r="Q430" s="1">
        <v>28119.65</v>
      </c>
      <c r="R430" s="1">
        <f t="shared" si="12"/>
        <v>28119.65</v>
      </c>
      <c r="S430" s="1">
        <f>Table1__24[[#This Row],[total_women_beneficiaries]]-Table1__24[[#This Row],[total_men_beneficiaries]]</f>
        <v>0</v>
      </c>
      <c r="T430" s="1" t="str">
        <f t="shared" si="13"/>
        <v>REVIEW REQUIRED</v>
      </c>
    </row>
    <row r="431" spans="1:20" x14ac:dyDescent="0.3">
      <c r="A431" s="1">
        <v>1431</v>
      </c>
      <c r="B431" s="1">
        <v>61</v>
      </c>
      <c r="C431" s="1" t="s">
        <v>48</v>
      </c>
      <c r="D431" s="1" t="s">
        <v>55</v>
      </c>
      <c r="E431" s="1" t="s">
        <v>34</v>
      </c>
      <c r="F431" s="1" t="s">
        <v>20</v>
      </c>
      <c r="G431" s="1" t="s">
        <v>21</v>
      </c>
      <c r="H431" s="1" t="s">
        <v>251</v>
      </c>
      <c r="I431" s="1">
        <v>18.452144000000001</v>
      </c>
      <c r="J431" s="1">
        <v>1.4096820000000001</v>
      </c>
      <c r="K431" s="1"/>
      <c r="L431" s="1">
        <v>230</v>
      </c>
      <c r="M431" s="1">
        <v>230</v>
      </c>
      <c r="N431" s="1">
        <v>460</v>
      </c>
      <c r="O431" s="1" t="s">
        <v>26</v>
      </c>
      <c r="P431" s="1"/>
      <c r="Q431" s="1">
        <v>29179.81</v>
      </c>
      <c r="R431" s="1">
        <f t="shared" si="12"/>
        <v>29179.81</v>
      </c>
      <c r="S431" s="1">
        <f>Table1__24[[#This Row],[total_women_beneficiaries]]-Table1__24[[#This Row],[total_men_beneficiaries]]</f>
        <v>0</v>
      </c>
      <c r="T431" s="1" t="str">
        <f t="shared" si="13"/>
        <v>REVIEW REQUIRED</v>
      </c>
    </row>
    <row r="432" spans="1:20" x14ac:dyDescent="0.3">
      <c r="A432" s="1">
        <v>1432</v>
      </c>
      <c r="B432" s="1">
        <v>184</v>
      </c>
      <c r="C432" s="1" t="s">
        <v>25</v>
      </c>
      <c r="D432" s="1" t="s">
        <v>28</v>
      </c>
      <c r="E432" s="1" t="s">
        <v>29</v>
      </c>
      <c r="F432" s="1" t="s">
        <v>20</v>
      </c>
      <c r="G432" s="1" t="s">
        <v>21</v>
      </c>
      <c r="H432" s="1" t="s">
        <v>251</v>
      </c>
      <c r="I432" s="1">
        <v>18.452144000000001</v>
      </c>
      <c r="J432" s="1">
        <v>1.4096820000000001</v>
      </c>
      <c r="K432" s="1"/>
      <c r="L432" s="1">
        <v>1500</v>
      </c>
      <c r="M432" s="1">
        <v>1500</v>
      </c>
      <c r="N432" s="1">
        <v>3000</v>
      </c>
      <c r="O432" s="1" t="s">
        <v>38</v>
      </c>
      <c r="P432" s="1"/>
      <c r="Q432" s="1">
        <v>21734.240000000002</v>
      </c>
      <c r="R432" s="1">
        <f t="shared" si="12"/>
        <v>21734.240000000002</v>
      </c>
      <c r="S432" s="1">
        <f>Table1__24[[#This Row],[total_women_beneficiaries]]-Table1__24[[#This Row],[total_men_beneficiaries]]</f>
        <v>0</v>
      </c>
      <c r="T432" s="1" t="str">
        <f t="shared" si="13"/>
        <v>REVIEW REQUIRED</v>
      </c>
    </row>
    <row r="433" spans="1:20" x14ac:dyDescent="0.3">
      <c r="A433" s="1">
        <v>1433</v>
      </c>
      <c r="B433" s="1">
        <v>181</v>
      </c>
      <c r="C433" s="1" t="s">
        <v>25</v>
      </c>
      <c r="D433" s="1" t="s">
        <v>33</v>
      </c>
      <c r="E433" s="1" t="s">
        <v>19</v>
      </c>
      <c r="F433" s="1" t="s">
        <v>45</v>
      </c>
      <c r="G433" s="1" t="s">
        <v>21</v>
      </c>
      <c r="H433" s="1" t="s">
        <v>251</v>
      </c>
      <c r="I433" s="1">
        <v>18.452144000000001</v>
      </c>
      <c r="J433" s="1">
        <v>1.4096820000000001</v>
      </c>
      <c r="K433" s="1"/>
      <c r="L433" s="1">
        <v>100</v>
      </c>
      <c r="M433" s="1">
        <v>100</v>
      </c>
      <c r="N433" s="1">
        <v>200</v>
      </c>
      <c r="O433" s="1" t="s">
        <v>26</v>
      </c>
      <c r="P433" s="1"/>
      <c r="Q433" s="1">
        <v>28092.35</v>
      </c>
      <c r="R433" s="1">
        <f t="shared" si="12"/>
        <v>28092.35</v>
      </c>
      <c r="S433" s="1">
        <f>Table1__24[[#This Row],[total_women_beneficiaries]]-Table1__24[[#This Row],[total_men_beneficiaries]]</f>
        <v>0</v>
      </c>
      <c r="T433" s="1" t="str">
        <f t="shared" si="13"/>
        <v>REVIEW REQUIRED</v>
      </c>
    </row>
    <row r="434" spans="1:20" x14ac:dyDescent="0.3">
      <c r="A434" s="1">
        <v>1434</v>
      </c>
      <c r="B434" s="1">
        <v>92</v>
      </c>
      <c r="C434" s="1" t="s">
        <v>17</v>
      </c>
      <c r="D434" s="1" t="s">
        <v>55</v>
      </c>
      <c r="E434" s="1" t="s">
        <v>196</v>
      </c>
      <c r="F434" s="1" t="s">
        <v>20</v>
      </c>
      <c r="G434" s="1" t="s">
        <v>21</v>
      </c>
      <c r="H434" s="1" t="s">
        <v>251</v>
      </c>
      <c r="I434" s="1">
        <v>18.452144000000001</v>
      </c>
      <c r="J434" s="1">
        <v>1.4096820000000001</v>
      </c>
      <c r="K434" s="1"/>
      <c r="L434" s="1">
        <v>75</v>
      </c>
      <c r="M434" s="1">
        <v>75</v>
      </c>
      <c r="N434" s="1">
        <v>150</v>
      </c>
      <c r="O434" s="1" t="s">
        <v>26</v>
      </c>
      <c r="P434" s="1"/>
      <c r="Q434" s="1">
        <v>32804.06</v>
      </c>
      <c r="R434" s="1">
        <f t="shared" si="12"/>
        <v>32804.06</v>
      </c>
      <c r="S434" s="1">
        <f>Table1__24[[#This Row],[total_women_beneficiaries]]-Table1__24[[#This Row],[total_men_beneficiaries]]</f>
        <v>0</v>
      </c>
      <c r="T434" s="1" t="str">
        <f t="shared" si="13"/>
        <v>REVIEW REQUIRED</v>
      </c>
    </row>
    <row r="435" spans="1:20" x14ac:dyDescent="0.3">
      <c r="A435" s="1">
        <v>1435</v>
      </c>
      <c r="B435" s="1">
        <v>61</v>
      </c>
      <c r="C435" s="1" t="s">
        <v>48</v>
      </c>
      <c r="D435" s="1" t="s">
        <v>28</v>
      </c>
      <c r="E435" s="1" t="s">
        <v>29</v>
      </c>
      <c r="F435" s="1" t="s">
        <v>45</v>
      </c>
      <c r="G435" s="1" t="s">
        <v>21</v>
      </c>
      <c r="H435" s="1" t="s">
        <v>251</v>
      </c>
      <c r="I435" s="1">
        <v>18.452144000000001</v>
      </c>
      <c r="J435" s="1">
        <v>1.4096820000000001</v>
      </c>
      <c r="K435" s="1"/>
      <c r="L435" s="1">
        <v>3837</v>
      </c>
      <c r="M435" s="1">
        <v>3837</v>
      </c>
      <c r="N435" s="1">
        <v>7674</v>
      </c>
      <c r="O435" s="1" t="s">
        <v>41</v>
      </c>
      <c r="P435" s="1"/>
      <c r="Q435" s="1">
        <v>46591.82</v>
      </c>
      <c r="R435" s="1">
        <f t="shared" si="12"/>
        <v>46591.82</v>
      </c>
      <c r="S435" s="1">
        <f>Table1__24[[#This Row],[total_women_beneficiaries]]-Table1__24[[#This Row],[total_men_beneficiaries]]</f>
        <v>0</v>
      </c>
      <c r="T435" s="1" t="str">
        <f t="shared" si="13"/>
        <v>REVIEW REQUIRED</v>
      </c>
    </row>
    <row r="436" spans="1:20" x14ac:dyDescent="0.3">
      <c r="A436" s="1">
        <v>1436</v>
      </c>
      <c r="B436" s="1">
        <v>61</v>
      </c>
      <c r="C436" s="1" t="s">
        <v>48</v>
      </c>
      <c r="D436" s="1" t="s">
        <v>28</v>
      </c>
      <c r="E436" s="1" t="s">
        <v>29</v>
      </c>
      <c r="F436" s="1" t="s">
        <v>45</v>
      </c>
      <c r="G436" s="1" t="s">
        <v>21</v>
      </c>
      <c r="H436" s="1" t="s">
        <v>251</v>
      </c>
      <c r="I436" s="1">
        <v>18.452144000000001</v>
      </c>
      <c r="J436" s="1">
        <v>1.4096820000000001</v>
      </c>
      <c r="K436" s="1"/>
      <c r="L436" s="1">
        <v>953</v>
      </c>
      <c r="M436" s="1">
        <v>953</v>
      </c>
      <c r="N436" s="1">
        <v>1906</v>
      </c>
      <c r="O436" s="1" t="s">
        <v>41</v>
      </c>
      <c r="P436" s="1"/>
      <c r="Q436" s="1">
        <v>45449.13</v>
      </c>
      <c r="R436" s="1">
        <f t="shared" si="12"/>
        <v>45449.13</v>
      </c>
      <c r="S436" s="1">
        <f>Table1__24[[#This Row],[total_women_beneficiaries]]-Table1__24[[#This Row],[total_men_beneficiaries]]</f>
        <v>0</v>
      </c>
      <c r="T436" s="1" t="str">
        <f t="shared" si="13"/>
        <v>REVIEW REQUIRED</v>
      </c>
    </row>
    <row r="437" spans="1:20" x14ac:dyDescent="0.3">
      <c r="A437" s="1">
        <v>1437</v>
      </c>
      <c r="B437" s="1">
        <v>91</v>
      </c>
      <c r="C437" s="1" t="s">
        <v>17</v>
      </c>
      <c r="D437" s="1" t="s">
        <v>55</v>
      </c>
      <c r="E437" s="1" t="s">
        <v>19</v>
      </c>
      <c r="F437" s="1" t="s">
        <v>20</v>
      </c>
      <c r="G437" s="1" t="s">
        <v>21</v>
      </c>
      <c r="H437" s="1" t="s">
        <v>251</v>
      </c>
      <c r="I437" s="1">
        <v>18.452144000000001</v>
      </c>
      <c r="J437" s="1">
        <v>1.4096820000000001</v>
      </c>
      <c r="K437" s="1"/>
      <c r="L437" s="1">
        <v>225</v>
      </c>
      <c r="M437" s="1">
        <v>225</v>
      </c>
      <c r="N437" s="1">
        <v>450</v>
      </c>
      <c r="O437" s="1" t="s">
        <v>24</v>
      </c>
      <c r="P437" s="1"/>
      <c r="Q437" s="1">
        <v>33421.25</v>
      </c>
      <c r="R437" s="1">
        <f t="shared" si="12"/>
        <v>33421.25</v>
      </c>
      <c r="S437" s="1">
        <f>Table1__24[[#This Row],[total_women_beneficiaries]]-Table1__24[[#This Row],[total_men_beneficiaries]]</f>
        <v>0</v>
      </c>
      <c r="T437" s="1" t="str">
        <f t="shared" si="13"/>
        <v>REVIEW REQUIRED</v>
      </c>
    </row>
    <row r="438" spans="1:20" x14ac:dyDescent="0.3">
      <c r="A438" s="1">
        <v>1438</v>
      </c>
      <c r="B438" s="1">
        <v>153</v>
      </c>
      <c r="C438" s="1" t="s">
        <v>17</v>
      </c>
      <c r="D438" s="1" t="s">
        <v>55</v>
      </c>
      <c r="E438" s="1" t="s">
        <v>34</v>
      </c>
      <c r="F438" s="1" t="s">
        <v>45</v>
      </c>
      <c r="G438" s="1" t="s">
        <v>21</v>
      </c>
      <c r="H438" s="1" t="s">
        <v>252</v>
      </c>
      <c r="I438" s="1">
        <v>18.516888000000002</v>
      </c>
      <c r="J438" s="1">
        <v>3.082427</v>
      </c>
      <c r="K438" s="1"/>
      <c r="L438" s="1">
        <v>10</v>
      </c>
      <c r="M438" s="1">
        <v>10</v>
      </c>
      <c r="N438" s="1">
        <v>20</v>
      </c>
      <c r="O438" s="1" t="s">
        <v>32</v>
      </c>
      <c r="P438" s="1"/>
      <c r="Q438" s="1">
        <v>48269.48</v>
      </c>
      <c r="R438" s="1">
        <f t="shared" si="12"/>
        <v>48269.48</v>
      </c>
      <c r="S438" s="1">
        <f>Table1__24[[#This Row],[total_women_beneficiaries]]-Table1__24[[#This Row],[total_men_beneficiaries]]</f>
        <v>0</v>
      </c>
      <c r="T438" s="1" t="str">
        <f t="shared" si="13"/>
        <v>REVIEW REQUIRED</v>
      </c>
    </row>
    <row r="439" spans="1:20" x14ac:dyDescent="0.3">
      <c r="A439" s="1">
        <v>1439</v>
      </c>
      <c r="B439" s="1">
        <v>122</v>
      </c>
      <c r="C439" s="1" t="s">
        <v>17</v>
      </c>
      <c r="D439" s="1" t="s">
        <v>28</v>
      </c>
      <c r="E439" s="1" t="s">
        <v>29</v>
      </c>
      <c r="F439" s="1" t="s">
        <v>45</v>
      </c>
      <c r="G439" s="1" t="s">
        <v>21</v>
      </c>
      <c r="H439" s="1" t="s">
        <v>251</v>
      </c>
      <c r="I439" s="1">
        <v>18.452144000000001</v>
      </c>
      <c r="J439" s="1">
        <v>1.4096820000000001</v>
      </c>
      <c r="K439" s="1"/>
      <c r="L439" s="1">
        <v>1500</v>
      </c>
      <c r="M439" s="1">
        <v>1500</v>
      </c>
      <c r="N439" s="1">
        <v>3000</v>
      </c>
      <c r="O439" s="1" t="s">
        <v>24</v>
      </c>
      <c r="P439" s="1"/>
      <c r="Q439" s="1">
        <v>33677.480000000003</v>
      </c>
      <c r="R439" s="1">
        <f t="shared" si="12"/>
        <v>33677.480000000003</v>
      </c>
      <c r="S439" s="1">
        <f>Table1__24[[#This Row],[total_women_beneficiaries]]-Table1__24[[#This Row],[total_men_beneficiaries]]</f>
        <v>0</v>
      </c>
      <c r="T439" s="1" t="str">
        <f t="shared" si="13"/>
        <v>REVIEW REQUIRED</v>
      </c>
    </row>
    <row r="440" spans="1:20" x14ac:dyDescent="0.3">
      <c r="A440" s="1">
        <v>1440</v>
      </c>
      <c r="B440" s="1">
        <v>151</v>
      </c>
      <c r="C440" s="1" t="s">
        <v>17</v>
      </c>
      <c r="D440" s="1" t="s">
        <v>55</v>
      </c>
      <c r="E440" s="1" t="s">
        <v>34</v>
      </c>
      <c r="F440" s="1" t="s">
        <v>45</v>
      </c>
      <c r="G440" s="1" t="s">
        <v>21</v>
      </c>
      <c r="H440" s="1" t="s">
        <v>251</v>
      </c>
      <c r="I440" s="1">
        <v>18.444566999999999</v>
      </c>
      <c r="J440" s="1">
        <v>1.408039</v>
      </c>
      <c r="K440" s="1"/>
      <c r="L440" s="1">
        <v>10</v>
      </c>
      <c r="M440" s="1">
        <v>10</v>
      </c>
      <c r="N440" s="1">
        <v>20</v>
      </c>
      <c r="O440" s="1" t="s">
        <v>35</v>
      </c>
      <c r="P440" s="1"/>
      <c r="Q440" s="1">
        <v>44851.23</v>
      </c>
      <c r="R440" s="1">
        <f t="shared" si="12"/>
        <v>44851.23</v>
      </c>
      <c r="S440" s="1">
        <f>Table1__24[[#This Row],[total_women_beneficiaries]]-Table1__24[[#This Row],[total_men_beneficiaries]]</f>
        <v>0</v>
      </c>
      <c r="T440" s="1" t="str">
        <f t="shared" si="13"/>
        <v>REVIEW REQUIRED</v>
      </c>
    </row>
    <row r="441" spans="1:20" x14ac:dyDescent="0.3">
      <c r="A441" s="1">
        <v>1441</v>
      </c>
      <c r="B441" s="1">
        <v>89</v>
      </c>
      <c r="C441" s="1" t="s">
        <v>48</v>
      </c>
      <c r="D441" s="1" t="s">
        <v>55</v>
      </c>
      <c r="E441" s="1" t="s">
        <v>29</v>
      </c>
      <c r="F441" s="1" t="s">
        <v>45</v>
      </c>
      <c r="G441" s="1" t="s">
        <v>21</v>
      </c>
      <c r="H441" s="1" t="s">
        <v>251</v>
      </c>
      <c r="I441" s="1">
        <v>18.444566999999999</v>
      </c>
      <c r="J441" s="1">
        <v>1.408039</v>
      </c>
      <c r="K441" s="1"/>
      <c r="L441" s="1">
        <v>45</v>
      </c>
      <c r="M441" s="1">
        <v>45</v>
      </c>
      <c r="N441" s="1">
        <v>90</v>
      </c>
      <c r="O441" s="1" t="s">
        <v>38</v>
      </c>
      <c r="P441" s="1"/>
      <c r="Q441" s="1">
        <v>41184.449999999997</v>
      </c>
      <c r="R441" s="1">
        <f t="shared" si="12"/>
        <v>41184.449999999997</v>
      </c>
      <c r="S441" s="1">
        <f>Table1__24[[#This Row],[total_women_beneficiaries]]-Table1__24[[#This Row],[total_men_beneficiaries]]</f>
        <v>0</v>
      </c>
      <c r="T441" s="1" t="str">
        <f t="shared" si="13"/>
        <v>REVIEW REQUIRED</v>
      </c>
    </row>
    <row r="442" spans="1:20" x14ac:dyDescent="0.3">
      <c r="A442" s="1">
        <v>1442</v>
      </c>
      <c r="B442" s="1">
        <v>92</v>
      </c>
      <c r="C442" s="1" t="s">
        <v>17</v>
      </c>
      <c r="D442" s="1" t="s">
        <v>28</v>
      </c>
      <c r="E442" s="1" t="s">
        <v>29</v>
      </c>
      <c r="F442" s="1" t="s">
        <v>45</v>
      </c>
      <c r="G442" s="1" t="s">
        <v>21</v>
      </c>
      <c r="H442" s="1" t="s">
        <v>251</v>
      </c>
      <c r="I442" s="1">
        <v>18.452144000000001</v>
      </c>
      <c r="J442" s="1">
        <v>1.4096820000000001</v>
      </c>
      <c r="K442" s="1"/>
      <c r="L442" s="1">
        <v>145</v>
      </c>
      <c r="M442" s="1">
        <v>145</v>
      </c>
      <c r="N442" s="1">
        <v>290</v>
      </c>
      <c r="O442" s="1" t="s">
        <v>38</v>
      </c>
      <c r="P442" s="1"/>
      <c r="Q442" s="1">
        <v>42004.92</v>
      </c>
      <c r="R442" s="1">
        <f t="shared" si="12"/>
        <v>42004.92</v>
      </c>
      <c r="S442" s="1">
        <f>Table1__24[[#This Row],[total_women_beneficiaries]]-Table1__24[[#This Row],[total_men_beneficiaries]]</f>
        <v>0</v>
      </c>
      <c r="T442" s="1" t="str">
        <f t="shared" si="13"/>
        <v>REVIEW REQUIRED</v>
      </c>
    </row>
    <row r="443" spans="1:20" x14ac:dyDescent="0.3">
      <c r="A443" s="1">
        <v>1443</v>
      </c>
      <c r="B443" s="1">
        <v>120</v>
      </c>
      <c r="C443" s="1" t="s">
        <v>17</v>
      </c>
      <c r="D443" s="1" t="s">
        <v>28</v>
      </c>
      <c r="E443" s="1" t="s">
        <v>29</v>
      </c>
      <c r="F443" s="1" t="s">
        <v>20</v>
      </c>
      <c r="G443" s="1" t="s">
        <v>21</v>
      </c>
      <c r="H443" s="1" t="s">
        <v>251</v>
      </c>
      <c r="I443" s="1">
        <v>18.452144000000001</v>
      </c>
      <c r="J443" s="1">
        <v>1.4096820000000001</v>
      </c>
      <c r="K443" s="1"/>
      <c r="L443" s="1">
        <v>300</v>
      </c>
      <c r="M443" s="1">
        <v>300</v>
      </c>
      <c r="N443" s="1">
        <v>600</v>
      </c>
      <c r="O443" s="1" t="s">
        <v>38</v>
      </c>
      <c r="P443" s="1"/>
      <c r="Q443" s="1">
        <v>33945.35</v>
      </c>
      <c r="R443" s="1">
        <f t="shared" si="12"/>
        <v>33945.35</v>
      </c>
      <c r="S443" s="1">
        <f>Table1__24[[#This Row],[total_women_beneficiaries]]-Table1__24[[#This Row],[total_men_beneficiaries]]</f>
        <v>0</v>
      </c>
      <c r="T443" s="1" t="str">
        <f t="shared" si="13"/>
        <v>REVIEW REQUIRED</v>
      </c>
    </row>
    <row r="444" spans="1:20" x14ac:dyDescent="0.3">
      <c r="A444" s="1">
        <v>1444</v>
      </c>
      <c r="B444" s="1">
        <v>121</v>
      </c>
      <c r="C444" s="1" t="s">
        <v>17</v>
      </c>
      <c r="D444" s="1" t="s">
        <v>28</v>
      </c>
      <c r="E444" s="1" t="s">
        <v>29</v>
      </c>
      <c r="F444" s="1" t="s">
        <v>45</v>
      </c>
      <c r="G444" s="1" t="s">
        <v>21</v>
      </c>
      <c r="H444" s="1" t="s">
        <v>251</v>
      </c>
      <c r="I444" s="1">
        <v>18.452144000000001</v>
      </c>
      <c r="J444" s="1">
        <v>1.4096820000000001</v>
      </c>
      <c r="K444" s="1"/>
      <c r="L444" s="1">
        <v>250</v>
      </c>
      <c r="M444" s="1">
        <v>250</v>
      </c>
      <c r="N444" s="1">
        <v>500</v>
      </c>
      <c r="O444" s="1" t="s">
        <v>24</v>
      </c>
      <c r="P444" s="1"/>
      <c r="Q444" s="1">
        <v>32114.59</v>
      </c>
      <c r="R444" s="1">
        <f t="shared" si="12"/>
        <v>32114.59</v>
      </c>
      <c r="S444" s="1">
        <f>Table1__24[[#This Row],[total_women_beneficiaries]]-Table1__24[[#This Row],[total_men_beneficiaries]]</f>
        <v>0</v>
      </c>
      <c r="T444" s="1" t="str">
        <f t="shared" si="13"/>
        <v>REVIEW REQUIRED</v>
      </c>
    </row>
    <row r="445" spans="1:20" x14ac:dyDescent="0.3">
      <c r="A445" s="1">
        <v>1445</v>
      </c>
      <c r="B445" s="1">
        <v>183</v>
      </c>
      <c r="C445" s="1" t="s">
        <v>25</v>
      </c>
      <c r="D445" s="1" t="s">
        <v>18</v>
      </c>
      <c r="E445" s="1" t="s">
        <v>19</v>
      </c>
      <c r="F445" s="1" t="s">
        <v>27</v>
      </c>
      <c r="G445" s="1" t="s">
        <v>21</v>
      </c>
      <c r="H445" s="1" t="s">
        <v>251</v>
      </c>
      <c r="I445" s="1">
        <v>18.452144000000001</v>
      </c>
      <c r="J445" s="1">
        <v>1.4096820000000001</v>
      </c>
      <c r="K445" s="1"/>
      <c r="L445" s="1">
        <v>500</v>
      </c>
      <c r="M445" s="1">
        <v>500</v>
      </c>
      <c r="N445" s="1">
        <v>1000</v>
      </c>
      <c r="O445" s="1" t="s">
        <v>24</v>
      </c>
      <c r="P445" s="1"/>
      <c r="Q445" s="1">
        <v>26823.47</v>
      </c>
      <c r="R445" s="1">
        <f t="shared" si="12"/>
        <v>26823.47</v>
      </c>
      <c r="S445" s="1">
        <f>Table1__24[[#This Row],[total_women_beneficiaries]]-Table1__24[[#This Row],[total_men_beneficiaries]]</f>
        <v>0</v>
      </c>
      <c r="T445" s="1" t="str">
        <f t="shared" si="13"/>
        <v>REVIEW REQUIRED</v>
      </c>
    </row>
    <row r="446" spans="1:20" x14ac:dyDescent="0.3">
      <c r="A446" s="1">
        <v>1446</v>
      </c>
      <c r="B446" s="1"/>
      <c r="C446" s="1"/>
      <c r="D446" s="1" t="s">
        <v>28</v>
      </c>
      <c r="E446" s="1" t="s">
        <v>29</v>
      </c>
      <c r="F446" s="1"/>
      <c r="G446" s="1" t="s">
        <v>21</v>
      </c>
      <c r="H446" s="1" t="s">
        <v>253</v>
      </c>
      <c r="I446" s="1">
        <v>19.464002000000001</v>
      </c>
      <c r="J446" s="1">
        <v>0.85765199999999997</v>
      </c>
      <c r="K446" s="1"/>
      <c r="L446" s="1">
        <v>300</v>
      </c>
      <c r="M446" s="1">
        <v>300</v>
      </c>
      <c r="N446" s="1">
        <v>600</v>
      </c>
      <c r="O446" s="1" t="s">
        <v>24</v>
      </c>
      <c r="P446" s="1"/>
      <c r="Q446" s="1">
        <v>32242.15</v>
      </c>
      <c r="R446" s="1">
        <f t="shared" si="12"/>
        <v>32242.15</v>
      </c>
      <c r="S446" s="1">
        <f>Table1__24[[#This Row],[total_women_beneficiaries]]-Table1__24[[#This Row],[total_men_beneficiaries]]</f>
        <v>0</v>
      </c>
      <c r="T446" s="1" t="str">
        <f t="shared" si="13"/>
        <v>REVIEW REQUIRED</v>
      </c>
    </row>
    <row r="447" spans="1:20" x14ac:dyDescent="0.3">
      <c r="A447" s="1">
        <v>1447</v>
      </c>
      <c r="B447" s="1">
        <v>122</v>
      </c>
      <c r="C447" s="1" t="s">
        <v>17</v>
      </c>
      <c r="D447" s="1" t="s">
        <v>28</v>
      </c>
      <c r="E447" s="1" t="s">
        <v>29</v>
      </c>
      <c r="F447" s="1"/>
      <c r="G447" s="1" t="s">
        <v>21</v>
      </c>
      <c r="H447" s="1" t="s">
        <v>253</v>
      </c>
      <c r="I447" s="1">
        <v>19.464002000000001</v>
      </c>
      <c r="J447" s="1">
        <v>0.85765199999999997</v>
      </c>
      <c r="K447" s="1"/>
      <c r="L447" s="1">
        <v>0</v>
      </c>
      <c r="M447" s="1">
        <v>0</v>
      </c>
      <c r="N447" s="1">
        <v>0</v>
      </c>
      <c r="O447" s="1" t="s">
        <v>40</v>
      </c>
      <c r="P447" s="1"/>
      <c r="Q447" s="1">
        <v>43544.99</v>
      </c>
      <c r="R447" s="1">
        <f t="shared" si="12"/>
        <v>43544.99</v>
      </c>
      <c r="S447" s="1">
        <f>Table1__24[[#This Row],[total_women_beneficiaries]]-Table1__24[[#This Row],[total_men_beneficiaries]]</f>
        <v>0</v>
      </c>
      <c r="T447" s="1" t="str">
        <f t="shared" si="13"/>
        <v>REVIEW REQUIRED</v>
      </c>
    </row>
    <row r="448" spans="1:20" x14ac:dyDescent="0.3">
      <c r="A448" s="1">
        <v>1448</v>
      </c>
      <c r="B448" s="1">
        <v>91</v>
      </c>
      <c r="C448" s="1" t="s">
        <v>17</v>
      </c>
      <c r="D448" s="1" t="s">
        <v>28</v>
      </c>
      <c r="E448" s="1" t="s">
        <v>29</v>
      </c>
      <c r="F448" s="1" t="s">
        <v>30</v>
      </c>
      <c r="G448" s="1" t="s">
        <v>21</v>
      </c>
      <c r="H448" s="1" t="s">
        <v>254</v>
      </c>
      <c r="I448" s="1">
        <v>14.166487999999999</v>
      </c>
      <c r="J448" s="1">
        <v>-7.3507059999999997</v>
      </c>
      <c r="K448" s="1"/>
      <c r="L448" s="1">
        <v>2836</v>
      </c>
      <c r="M448" s="1">
        <v>2836</v>
      </c>
      <c r="N448" s="1">
        <v>5672</v>
      </c>
      <c r="O448" s="1" t="s">
        <v>40</v>
      </c>
      <c r="P448" s="1"/>
      <c r="Q448" s="1">
        <v>36585.629999999997</v>
      </c>
      <c r="R448" s="1">
        <f t="shared" si="12"/>
        <v>36585.629999999997</v>
      </c>
      <c r="S448" s="1">
        <f>Table1__24[[#This Row],[total_women_beneficiaries]]-Table1__24[[#This Row],[total_men_beneficiaries]]</f>
        <v>0</v>
      </c>
      <c r="T448" s="1" t="str">
        <f t="shared" si="13"/>
        <v>REVIEW REQUIRED</v>
      </c>
    </row>
    <row r="449" spans="1:20" x14ac:dyDescent="0.3">
      <c r="A449" s="1">
        <v>1449</v>
      </c>
      <c r="B449" s="1">
        <v>92</v>
      </c>
      <c r="C449" s="1" t="s">
        <v>17</v>
      </c>
      <c r="D449" s="1" t="s">
        <v>39</v>
      </c>
      <c r="E449" s="1" t="s">
        <v>29</v>
      </c>
      <c r="F449" s="1" t="s">
        <v>239</v>
      </c>
      <c r="G449" s="1" t="s">
        <v>21</v>
      </c>
      <c r="H449" s="1" t="s">
        <v>255</v>
      </c>
      <c r="I449" s="1">
        <v>14.825279999999999</v>
      </c>
      <c r="J449" s="1">
        <v>-5.2513899999999998</v>
      </c>
      <c r="K449" s="1"/>
      <c r="L449" s="1">
        <v>10</v>
      </c>
      <c r="M449" s="1">
        <v>10</v>
      </c>
      <c r="N449" s="1">
        <v>20</v>
      </c>
      <c r="O449" s="1" t="s">
        <v>40</v>
      </c>
      <c r="P449" s="1"/>
      <c r="Q449" s="1">
        <v>29947.43</v>
      </c>
      <c r="R449" s="1">
        <f t="shared" si="12"/>
        <v>29947.43</v>
      </c>
      <c r="S449" s="1">
        <f>Table1__24[[#This Row],[total_women_beneficiaries]]-Table1__24[[#This Row],[total_men_beneficiaries]]</f>
        <v>0</v>
      </c>
      <c r="T449" s="1" t="str">
        <f t="shared" si="13"/>
        <v>REVIEW REQUIRED</v>
      </c>
    </row>
    <row r="450" spans="1:20" x14ac:dyDescent="0.3">
      <c r="A450" s="1">
        <v>1450</v>
      </c>
      <c r="B450" s="1">
        <v>92</v>
      </c>
      <c r="C450" s="1" t="s">
        <v>17</v>
      </c>
      <c r="D450" s="1" t="s">
        <v>28</v>
      </c>
      <c r="E450" s="1" t="s">
        <v>29</v>
      </c>
      <c r="F450" s="1" t="s">
        <v>30</v>
      </c>
      <c r="G450" s="1" t="s">
        <v>21</v>
      </c>
      <c r="H450" s="1" t="s">
        <v>255</v>
      </c>
      <c r="I450" s="1">
        <v>14.825279999999999</v>
      </c>
      <c r="J450" s="1">
        <v>-5.2513899999999998</v>
      </c>
      <c r="K450" s="1"/>
      <c r="L450" s="1">
        <v>15</v>
      </c>
      <c r="M450" s="1">
        <v>15</v>
      </c>
      <c r="N450" s="1">
        <v>30</v>
      </c>
      <c r="O450" s="1" t="s">
        <v>24</v>
      </c>
      <c r="P450" s="1"/>
      <c r="Q450" s="1">
        <v>37007.78</v>
      </c>
      <c r="R450" s="1">
        <f t="shared" ref="R450:R513" si="14">Q450-P450</f>
        <v>37007.78</v>
      </c>
      <c r="S450" s="1">
        <f>Table1__24[[#This Row],[total_women_beneficiaries]]-Table1__24[[#This Row],[total_men_beneficiaries]]</f>
        <v>0</v>
      </c>
      <c r="T450" s="1" t="str">
        <f t="shared" ref="T450:T513" si="15">IF(Q450&gt;P450, "REVIEW REQUIRED", "OKAY")</f>
        <v>REVIEW REQUIRED</v>
      </c>
    </row>
    <row r="451" spans="1:20" x14ac:dyDescent="0.3">
      <c r="A451" s="1">
        <v>1451</v>
      </c>
      <c r="B451" s="1"/>
      <c r="C451" s="1"/>
      <c r="D451" s="1" t="s">
        <v>28</v>
      </c>
      <c r="E451" s="1" t="s">
        <v>29</v>
      </c>
      <c r="F451" s="1" t="s">
        <v>30</v>
      </c>
      <c r="G451" s="1" t="s">
        <v>21</v>
      </c>
      <c r="H451" s="1" t="s">
        <v>256</v>
      </c>
      <c r="I451" s="1">
        <v>14.429599</v>
      </c>
      <c r="J451" s="1">
        <v>-4.5155329999999996</v>
      </c>
      <c r="K451" s="1"/>
      <c r="L451" s="1">
        <v>2243</v>
      </c>
      <c r="M451" s="1">
        <v>2243</v>
      </c>
      <c r="N451" s="1">
        <v>4486</v>
      </c>
      <c r="O451" s="1" t="s">
        <v>24</v>
      </c>
      <c r="P451" s="1"/>
      <c r="Q451" s="1">
        <v>33600.71</v>
      </c>
      <c r="R451" s="1">
        <f t="shared" si="14"/>
        <v>33600.71</v>
      </c>
      <c r="S451" s="1">
        <f>Table1__24[[#This Row],[total_women_beneficiaries]]-Table1__24[[#This Row],[total_men_beneficiaries]]</f>
        <v>0</v>
      </c>
      <c r="T451" s="1" t="str">
        <f t="shared" si="15"/>
        <v>REVIEW REQUIRED</v>
      </c>
    </row>
    <row r="452" spans="1:20" x14ac:dyDescent="0.3">
      <c r="A452" s="1">
        <v>1452</v>
      </c>
      <c r="B452" s="1">
        <v>89</v>
      </c>
      <c r="C452" s="1" t="s">
        <v>48</v>
      </c>
      <c r="D452" s="1" t="s">
        <v>28</v>
      </c>
      <c r="E452" s="1" t="s">
        <v>29</v>
      </c>
      <c r="F452" s="1" t="s">
        <v>45</v>
      </c>
      <c r="G452" s="1" t="s">
        <v>21</v>
      </c>
      <c r="H452" s="1" t="s">
        <v>257</v>
      </c>
      <c r="I452" s="1">
        <v>14.486878000000001</v>
      </c>
      <c r="J452" s="1">
        <v>-4.2009030000000003</v>
      </c>
      <c r="K452" s="1"/>
      <c r="L452" s="1">
        <v>150</v>
      </c>
      <c r="M452" s="1">
        <v>150</v>
      </c>
      <c r="N452" s="1">
        <v>300</v>
      </c>
      <c r="O452" s="1" t="s">
        <v>26</v>
      </c>
      <c r="P452" s="1"/>
      <c r="Q452" s="1">
        <v>40326.959999999999</v>
      </c>
      <c r="R452" s="1">
        <f t="shared" si="14"/>
        <v>40326.959999999999</v>
      </c>
      <c r="S452" s="1">
        <f>Table1__24[[#This Row],[total_women_beneficiaries]]-Table1__24[[#This Row],[total_men_beneficiaries]]</f>
        <v>0</v>
      </c>
      <c r="T452" s="1" t="str">
        <f t="shared" si="15"/>
        <v>REVIEW REQUIRED</v>
      </c>
    </row>
    <row r="453" spans="1:20" x14ac:dyDescent="0.3">
      <c r="A453" s="1">
        <v>1453</v>
      </c>
      <c r="B453" s="1">
        <v>91</v>
      </c>
      <c r="C453" s="1" t="s">
        <v>17</v>
      </c>
      <c r="D453" s="1" t="s">
        <v>39</v>
      </c>
      <c r="E453" s="1" t="s">
        <v>29</v>
      </c>
      <c r="F453" s="1" t="s">
        <v>239</v>
      </c>
      <c r="G453" s="1" t="s">
        <v>21</v>
      </c>
      <c r="H453" s="1" t="s">
        <v>257</v>
      </c>
      <c r="I453" s="1">
        <v>14.486878000000001</v>
      </c>
      <c r="J453" s="1">
        <v>-4.2009030000000003</v>
      </c>
      <c r="K453" s="1"/>
      <c r="L453" s="1">
        <v>11</v>
      </c>
      <c r="M453" s="1">
        <v>11</v>
      </c>
      <c r="N453" s="1">
        <v>22</v>
      </c>
      <c r="O453" s="1" t="s">
        <v>26</v>
      </c>
      <c r="P453" s="1"/>
      <c r="Q453" s="1">
        <v>42535.71</v>
      </c>
      <c r="R453" s="1">
        <f t="shared" si="14"/>
        <v>42535.71</v>
      </c>
      <c r="S453" s="1">
        <f>Table1__24[[#This Row],[total_women_beneficiaries]]-Table1__24[[#This Row],[total_men_beneficiaries]]</f>
        <v>0</v>
      </c>
      <c r="T453" s="1" t="str">
        <f t="shared" si="15"/>
        <v>REVIEW REQUIRED</v>
      </c>
    </row>
    <row r="454" spans="1:20" x14ac:dyDescent="0.3">
      <c r="A454" s="1">
        <v>1454</v>
      </c>
      <c r="B454" s="1">
        <v>122</v>
      </c>
      <c r="C454" s="1" t="s">
        <v>17</v>
      </c>
      <c r="D454" s="1" t="s">
        <v>39</v>
      </c>
      <c r="E454" s="1" t="s">
        <v>29</v>
      </c>
      <c r="F454" s="1" t="s">
        <v>239</v>
      </c>
      <c r="G454" s="1" t="s">
        <v>21</v>
      </c>
      <c r="H454" s="1" t="s">
        <v>258</v>
      </c>
      <c r="I454" s="1">
        <v>14.459229000000001</v>
      </c>
      <c r="J454" s="1">
        <v>-4.9153520000000004</v>
      </c>
      <c r="K454" s="1"/>
      <c r="L454" s="1">
        <v>11</v>
      </c>
      <c r="M454" s="1">
        <v>11</v>
      </c>
      <c r="N454" s="1">
        <v>22</v>
      </c>
      <c r="O454" s="1" t="s">
        <v>40</v>
      </c>
      <c r="P454" s="1"/>
      <c r="Q454" s="1">
        <v>40165.760000000002</v>
      </c>
      <c r="R454" s="1">
        <f t="shared" si="14"/>
        <v>40165.760000000002</v>
      </c>
      <c r="S454" s="1">
        <f>Table1__24[[#This Row],[total_women_beneficiaries]]-Table1__24[[#This Row],[total_men_beneficiaries]]</f>
        <v>0</v>
      </c>
      <c r="T454" s="1" t="str">
        <f t="shared" si="15"/>
        <v>REVIEW REQUIRED</v>
      </c>
    </row>
    <row r="455" spans="1:20" x14ac:dyDescent="0.3">
      <c r="A455" s="1">
        <v>1455</v>
      </c>
      <c r="B455" s="1">
        <v>91</v>
      </c>
      <c r="C455" s="1" t="s">
        <v>17</v>
      </c>
      <c r="D455" s="1" t="s">
        <v>55</v>
      </c>
      <c r="E455" s="1" t="s">
        <v>29</v>
      </c>
      <c r="F455" s="1" t="s">
        <v>30</v>
      </c>
      <c r="G455" s="1" t="s">
        <v>21</v>
      </c>
      <c r="H455" s="1" t="s">
        <v>243</v>
      </c>
      <c r="I455" s="1">
        <v>13.905825999999999</v>
      </c>
      <c r="J455" s="1">
        <v>-4.5553400000000002</v>
      </c>
      <c r="K455" s="1"/>
      <c r="L455" s="1">
        <v>2500</v>
      </c>
      <c r="M455" s="1">
        <v>2500</v>
      </c>
      <c r="N455" s="1">
        <v>5000</v>
      </c>
      <c r="O455" s="1" t="s">
        <v>41</v>
      </c>
      <c r="P455" s="1"/>
      <c r="Q455" s="1">
        <v>41340.36</v>
      </c>
      <c r="R455" s="1">
        <f t="shared" si="14"/>
        <v>41340.36</v>
      </c>
      <c r="S455" s="1">
        <f>Table1__24[[#This Row],[total_women_beneficiaries]]-Table1__24[[#This Row],[total_men_beneficiaries]]</f>
        <v>0</v>
      </c>
      <c r="T455" s="1" t="str">
        <f t="shared" si="15"/>
        <v>REVIEW REQUIRED</v>
      </c>
    </row>
    <row r="456" spans="1:20" x14ac:dyDescent="0.3">
      <c r="A456" s="1">
        <v>1456</v>
      </c>
      <c r="B456" s="1">
        <v>92</v>
      </c>
      <c r="C456" s="1" t="s">
        <v>17</v>
      </c>
      <c r="D456" s="1" t="s">
        <v>28</v>
      </c>
      <c r="E456" s="1" t="s">
        <v>29</v>
      </c>
      <c r="F456" s="1" t="s">
        <v>45</v>
      </c>
      <c r="G456" s="1" t="s">
        <v>21</v>
      </c>
      <c r="H456" s="1" t="s">
        <v>259</v>
      </c>
      <c r="I456" s="1">
        <v>17.035896999999999</v>
      </c>
      <c r="J456" s="1">
        <v>-1.4039969999999999</v>
      </c>
      <c r="K456" s="1"/>
      <c r="L456" s="1">
        <v>6508</v>
      </c>
      <c r="M456" s="1">
        <v>6508</v>
      </c>
      <c r="N456" s="1">
        <v>13016</v>
      </c>
      <c r="O456" s="1" t="s">
        <v>24</v>
      </c>
      <c r="P456" s="1"/>
      <c r="Q456" s="1">
        <v>24656.17</v>
      </c>
      <c r="R456" s="1">
        <f t="shared" si="14"/>
        <v>24656.17</v>
      </c>
      <c r="S456" s="1">
        <f>Table1__24[[#This Row],[total_women_beneficiaries]]-Table1__24[[#This Row],[total_men_beneficiaries]]</f>
        <v>0</v>
      </c>
      <c r="T456" s="1" t="str">
        <f t="shared" si="15"/>
        <v>REVIEW REQUIRED</v>
      </c>
    </row>
    <row r="457" spans="1:20" x14ac:dyDescent="0.3">
      <c r="A457" s="1">
        <v>1457</v>
      </c>
      <c r="B457" s="1">
        <v>91</v>
      </c>
      <c r="C457" s="1" t="s">
        <v>17</v>
      </c>
      <c r="D457" s="1" t="s">
        <v>97</v>
      </c>
      <c r="E457" s="1" t="s">
        <v>29</v>
      </c>
      <c r="F457" s="1" t="s">
        <v>30</v>
      </c>
      <c r="G457" s="1" t="s">
        <v>21</v>
      </c>
      <c r="H457" s="1" t="s">
        <v>260</v>
      </c>
      <c r="I457" s="1">
        <v>14.14648</v>
      </c>
      <c r="J457" s="1">
        <v>-3.5944029999999998</v>
      </c>
      <c r="K457" s="1"/>
      <c r="L457" s="1">
        <v>545</v>
      </c>
      <c r="M457" s="1">
        <v>545</v>
      </c>
      <c r="N457" s="1">
        <v>1090</v>
      </c>
      <c r="O457" s="1" t="s">
        <v>24</v>
      </c>
      <c r="P457" s="1"/>
      <c r="Q457" s="1">
        <v>32797.339999999997</v>
      </c>
      <c r="R457" s="1">
        <f t="shared" si="14"/>
        <v>32797.339999999997</v>
      </c>
      <c r="S457" s="1">
        <f>Table1__24[[#This Row],[total_women_beneficiaries]]-Table1__24[[#This Row],[total_men_beneficiaries]]</f>
        <v>0</v>
      </c>
      <c r="T457" s="1" t="str">
        <f t="shared" si="15"/>
        <v>REVIEW REQUIRED</v>
      </c>
    </row>
    <row r="458" spans="1:20" x14ac:dyDescent="0.3">
      <c r="A458" s="1">
        <v>1458</v>
      </c>
      <c r="B458" s="1">
        <v>150</v>
      </c>
      <c r="C458" s="1" t="s">
        <v>17</v>
      </c>
      <c r="D458" s="1" t="s">
        <v>39</v>
      </c>
      <c r="E458" s="1" t="s">
        <v>29</v>
      </c>
      <c r="F458" s="1" t="s">
        <v>45</v>
      </c>
      <c r="G458" s="1" t="s">
        <v>21</v>
      </c>
      <c r="H458" s="1" t="s">
        <v>261</v>
      </c>
      <c r="I458" s="1">
        <v>12.480031</v>
      </c>
      <c r="J458" s="1">
        <v>-6.1776210000000003</v>
      </c>
      <c r="K458" s="1"/>
      <c r="L458" s="1">
        <v>200</v>
      </c>
      <c r="M458" s="1">
        <v>200</v>
      </c>
      <c r="N458" s="1">
        <v>400</v>
      </c>
      <c r="O458" s="1" t="s">
        <v>41</v>
      </c>
      <c r="P458" s="1"/>
      <c r="Q458" s="1">
        <v>45133.45</v>
      </c>
      <c r="R458" s="1">
        <f t="shared" si="14"/>
        <v>45133.45</v>
      </c>
      <c r="S458" s="1">
        <f>Table1__24[[#This Row],[total_women_beneficiaries]]-Table1__24[[#This Row],[total_men_beneficiaries]]</f>
        <v>0</v>
      </c>
      <c r="T458" s="1" t="str">
        <f t="shared" si="15"/>
        <v>REVIEW REQUIRED</v>
      </c>
    </row>
    <row r="459" spans="1:20" x14ac:dyDescent="0.3">
      <c r="A459" s="1">
        <v>1459</v>
      </c>
      <c r="B459" s="1">
        <v>184</v>
      </c>
      <c r="C459" s="1" t="s">
        <v>25</v>
      </c>
      <c r="D459" s="1" t="s">
        <v>55</v>
      </c>
      <c r="E459" s="1" t="s">
        <v>29</v>
      </c>
      <c r="F459" s="1" t="s">
        <v>20</v>
      </c>
      <c r="G459" s="1" t="s">
        <v>21</v>
      </c>
      <c r="H459" s="1" t="s">
        <v>262</v>
      </c>
      <c r="I459" s="1">
        <v>14.075397000000001</v>
      </c>
      <c r="J459" s="1">
        <v>-3.0838540000000001</v>
      </c>
      <c r="K459" s="1"/>
      <c r="L459" s="1">
        <v>62</v>
      </c>
      <c r="M459" s="1">
        <v>62</v>
      </c>
      <c r="N459" s="1">
        <v>124</v>
      </c>
      <c r="O459" s="1" t="s">
        <v>26</v>
      </c>
      <c r="P459" s="1"/>
      <c r="Q459" s="1">
        <v>43602.92</v>
      </c>
      <c r="R459" s="1">
        <f t="shared" si="14"/>
        <v>43602.92</v>
      </c>
      <c r="S459" s="1">
        <f>Table1__24[[#This Row],[total_women_beneficiaries]]-Table1__24[[#This Row],[total_men_beneficiaries]]</f>
        <v>0</v>
      </c>
      <c r="T459" s="1" t="str">
        <f t="shared" si="15"/>
        <v>REVIEW REQUIRED</v>
      </c>
    </row>
    <row r="460" spans="1:20" x14ac:dyDescent="0.3">
      <c r="A460" s="1">
        <v>1460</v>
      </c>
      <c r="B460" s="1">
        <v>92</v>
      </c>
      <c r="C460" s="1" t="s">
        <v>17</v>
      </c>
      <c r="D460" s="1" t="s">
        <v>28</v>
      </c>
      <c r="E460" s="1" t="s">
        <v>29</v>
      </c>
      <c r="F460" s="1" t="s">
        <v>30</v>
      </c>
      <c r="G460" s="1" t="s">
        <v>21</v>
      </c>
      <c r="H460" s="1" t="s">
        <v>263</v>
      </c>
      <c r="I460" s="1">
        <v>14.615022</v>
      </c>
      <c r="J460" s="1">
        <v>-4.0621919999999996</v>
      </c>
      <c r="K460" s="1"/>
      <c r="L460" s="1">
        <v>3</v>
      </c>
      <c r="M460" s="1">
        <v>3</v>
      </c>
      <c r="N460" s="1">
        <v>6</v>
      </c>
      <c r="O460" s="1" t="s">
        <v>31</v>
      </c>
      <c r="P460" s="1"/>
      <c r="Q460" s="1">
        <v>51990.13</v>
      </c>
      <c r="R460" s="1">
        <f t="shared" si="14"/>
        <v>51990.13</v>
      </c>
      <c r="S460" s="1">
        <f>Table1__24[[#This Row],[total_women_beneficiaries]]-Table1__24[[#This Row],[total_men_beneficiaries]]</f>
        <v>0</v>
      </c>
      <c r="T460" s="1" t="str">
        <f t="shared" si="15"/>
        <v>REVIEW REQUIRED</v>
      </c>
    </row>
    <row r="461" spans="1:20" x14ac:dyDescent="0.3">
      <c r="A461" s="1">
        <v>1461</v>
      </c>
      <c r="B461" s="1">
        <v>91</v>
      </c>
      <c r="C461" s="1" t="s">
        <v>17</v>
      </c>
      <c r="D461" s="1" t="s">
        <v>39</v>
      </c>
      <c r="E461" s="1" t="s">
        <v>29</v>
      </c>
      <c r="F461" s="1" t="s">
        <v>239</v>
      </c>
      <c r="G461" s="1" t="s">
        <v>21</v>
      </c>
      <c r="H461" s="1" t="s">
        <v>264</v>
      </c>
      <c r="I461" s="1">
        <v>14.349193</v>
      </c>
      <c r="J461" s="1">
        <v>-3.6101570000000001</v>
      </c>
      <c r="K461" s="1"/>
      <c r="L461" s="1">
        <v>15</v>
      </c>
      <c r="M461" s="1">
        <v>15</v>
      </c>
      <c r="N461" s="1">
        <v>30</v>
      </c>
      <c r="O461" s="1" t="s">
        <v>40</v>
      </c>
      <c r="P461" s="1"/>
      <c r="Q461" s="1">
        <v>46997.68</v>
      </c>
      <c r="R461" s="1">
        <f t="shared" si="14"/>
        <v>46997.68</v>
      </c>
      <c r="S461" s="1">
        <f>Table1__24[[#This Row],[total_women_beneficiaries]]-Table1__24[[#This Row],[total_men_beneficiaries]]</f>
        <v>0</v>
      </c>
      <c r="T461" s="1" t="str">
        <f t="shared" si="15"/>
        <v>REVIEW REQUIRED</v>
      </c>
    </row>
    <row r="462" spans="1:20" x14ac:dyDescent="0.3">
      <c r="A462" s="1">
        <v>1462</v>
      </c>
      <c r="B462" s="1">
        <v>92</v>
      </c>
      <c r="C462" s="1" t="s">
        <v>17</v>
      </c>
      <c r="D462" s="1" t="s">
        <v>39</v>
      </c>
      <c r="E462" s="1" t="s">
        <v>29</v>
      </c>
      <c r="F462" s="1" t="s">
        <v>239</v>
      </c>
      <c r="G462" s="1" t="s">
        <v>21</v>
      </c>
      <c r="H462" s="1" t="s">
        <v>265</v>
      </c>
      <c r="I462" s="1">
        <v>14.859911</v>
      </c>
      <c r="J462" s="1">
        <v>-2.26457</v>
      </c>
      <c r="K462" s="1"/>
      <c r="L462" s="1">
        <v>13</v>
      </c>
      <c r="M462" s="1">
        <v>13</v>
      </c>
      <c r="N462" s="1">
        <v>26</v>
      </c>
      <c r="O462" s="1" t="s">
        <v>40</v>
      </c>
      <c r="P462" s="1"/>
      <c r="Q462" s="1">
        <v>37936.379999999997</v>
      </c>
      <c r="R462" s="1">
        <f t="shared" si="14"/>
        <v>37936.379999999997</v>
      </c>
      <c r="S462" s="1">
        <f>Table1__24[[#This Row],[total_women_beneficiaries]]-Table1__24[[#This Row],[total_men_beneficiaries]]</f>
        <v>0</v>
      </c>
      <c r="T462" s="1" t="str">
        <f t="shared" si="15"/>
        <v>REVIEW REQUIRED</v>
      </c>
    </row>
    <row r="463" spans="1:20" x14ac:dyDescent="0.3">
      <c r="A463" s="1">
        <v>1463</v>
      </c>
      <c r="B463" s="1">
        <v>91</v>
      </c>
      <c r="C463" s="1" t="s">
        <v>17</v>
      </c>
      <c r="D463" s="1" t="s">
        <v>39</v>
      </c>
      <c r="E463" s="1" t="s">
        <v>29</v>
      </c>
      <c r="F463" s="1" t="s">
        <v>239</v>
      </c>
      <c r="G463" s="1" t="s">
        <v>21</v>
      </c>
      <c r="H463" s="1" t="s">
        <v>261</v>
      </c>
      <c r="I463" s="1">
        <v>15.174658000000001</v>
      </c>
      <c r="J463" s="1">
        <v>-2.394434</v>
      </c>
      <c r="K463" s="1"/>
      <c r="L463" s="1">
        <v>10</v>
      </c>
      <c r="M463" s="1">
        <v>10</v>
      </c>
      <c r="N463" s="1">
        <v>20</v>
      </c>
      <c r="O463" s="1" t="s">
        <v>40</v>
      </c>
      <c r="P463" s="1"/>
      <c r="Q463" s="1">
        <v>49693.66</v>
      </c>
      <c r="R463" s="1">
        <f t="shared" si="14"/>
        <v>49693.66</v>
      </c>
      <c r="S463" s="1">
        <f>Table1__24[[#This Row],[total_women_beneficiaries]]-Table1__24[[#This Row],[total_men_beneficiaries]]</f>
        <v>0</v>
      </c>
      <c r="T463" s="1" t="str">
        <f t="shared" si="15"/>
        <v>REVIEW REQUIRED</v>
      </c>
    </row>
    <row r="464" spans="1:20" x14ac:dyDescent="0.3">
      <c r="A464" s="1">
        <v>1464</v>
      </c>
      <c r="B464" s="1">
        <v>59</v>
      </c>
      <c r="C464" s="1" t="s">
        <v>48</v>
      </c>
      <c r="D464" s="1" t="s">
        <v>33</v>
      </c>
      <c r="E464" s="1" t="s">
        <v>34</v>
      </c>
      <c r="F464" s="1" t="s">
        <v>20</v>
      </c>
      <c r="G464" s="1" t="s">
        <v>21</v>
      </c>
      <c r="H464" s="1" t="s">
        <v>257</v>
      </c>
      <c r="I464" s="1">
        <v>14.486878000000001</v>
      </c>
      <c r="J464" s="1">
        <v>-4.2009030000000003</v>
      </c>
      <c r="K464" s="1"/>
      <c r="L464" s="1">
        <v>50</v>
      </c>
      <c r="M464" s="1">
        <v>50</v>
      </c>
      <c r="N464" s="1">
        <v>100</v>
      </c>
      <c r="O464" s="1" t="s">
        <v>41</v>
      </c>
      <c r="P464" s="1"/>
      <c r="Q464" s="1">
        <v>15531.06</v>
      </c>
      <c r="R464" s="1">
        <f t="shared" si="14"/>
        <v>15531.06</v>
      </c>
      <c r="S464" s="1">
        <f>Table1__24[[#This Row],[total_women_beneficiaries]]-Table1__24[[#This Row],[total_men_beneficiaries]]</f>
        <v>0</v>
      </c>
      <c r="T464" s="1" t="str">
        <f t="shared" si="15"/>
        <v>REVIEW REQUIRED</v>
      </c>
    </row>
    <row r="465" spans="1:20" x14ac:dyDescent="0.3">
      <c r="A465" s="1">
        <v>1465</v>
      </c>
      <c r="B465" s="1">
        <v>120</v>
      </c>
      <c r="C465" s="1" t="s">
        <v>17</v>
      </c>
      <c r="D465" s="1" t="s">
        <v>28</v>
      </c>
      <c r="E465" s="1" t="s">
        <v>29</v>
      </c>
      <c r="F465" s="1" t="s">
        <v>30</v>
      </c>
      <c r="G465" s="1" t="s">
        <v>21</v>
      </c>
      <c r="H465" s="1" t="s">
        <v>257</v>
      </c>
      <c r="I465" s="1">
        <v>14.486878000000001</v>
      </c>
      <c r="J465" s="1">
        <v>-4.2009030000000003</v>
      </c>
      <c r="K465" s="1"/>
      <c r="L465" s="1">
        <v>50</v>
      </c>
      <c r="M465" s="1">
        <v>50</v>
      </c>
      <c r="N465" s="1">
        <v>100</v>
      </c>
      <c r="O465" s="1" t="s">
        <v>31</v>
      </c>
      <c r="P465" s="1"/>
      <c r="Q465" s="1">
        <v>43354.27</v>
      </c>
      <c r="R465" s="1">
        <f t="shared" si="14"/>
        <v>43354.27</v>
      </c>
      <c r="S465" s="1">
        <f>Table1__24[[#This Row],[total_women_beneficiaries]]-Table1__24[[#This Row],[total_men_beneficiaries]]</f>
        <v>0</v>
      </c>
      <c r="T465" s="1" t="str">
        <f t="shared" si="15"/>
        <v>REVIEW REQUIRED</v>
      </c>
    </row>
    <row r="466" spans="1:20" x14ac:dyDescent="0.3">
      <c r="A466" s="1">
        <v>1466</v>
      </c>
      <c r="B466" s="1"/>
      <c r="C466" s="1"/>
      <c r="D466" s="1" t="s">
        <v>28</v>
      </c>
      <c r="E466" s="1" t="s">
        <v>29</v>
      </c>
      <c r="F466" s="1" t="s">
        <v>30</v>
      </c>
      <c r="G466" s="1" t="s">
        <v>21</v>
      </c>
      <c r="H466" s="1" t="s">
        <v>257</v>
      </c>
      <c r="I466" s="1">
        <v>14.486878000000001</v>
      </c>
      <c r="J466" s="1">
        <v>-4.2009030000000003</v>
      </c>
      <c r="K466" s="1"/>
      <c r="L466" s="1">
        <v>50</v>
      </c>
      <c r="M466" s="1">
        <v>50</v>
      </c>
      <c r="N466" s="1">
        <v>100</v>
      </c>
      <c r="O466" s="1" t="s">
        <v>31</v>
      </c>
      <c r="P466" s="1"/>
      <c r="Q466" s="1">
        <v>39920.639999999999</v>
      </c>
      <c r="R466" s="1">
        <f t="shared" si="14"/>
        <v>39920.639999999999</v>
      </c>
      <c r="S466" s="1">
        <f>Table1__24[[#This Row],[total_women_beneficiaries]]-Table1__24[[#This Row],[total_men_beneficiaries]]</f>
        <v>0</v>
      </c>
      <c r="T466" s="1" t="str">
        <f t="shared" si="15"/>
        <v>REVIEW REQUIRED</v>
      </c>
    </row>
    <row r="467" spans="1:20" x14ac:dyDescent="0.3">
      <c r="A467" s="1">
        <v>1467</v>
      </c>
      <c r="B467" s="1">
        <v>92</v>
      </c>
      <c r="C467" s="1" t="s">
        <v>17</v>
      </c>
      <c r="D467" s="1" t="s">
        <v>28</v>
      </c>
      <c r="E467" s="1" t="s">
        <v>29</v>
      </c>
      <c r="F467" s="1" t="s">
        <v>30</v>
      </c>
      <c r="G467" s="1" t="s">
        <v>21</v>
      </c>
      <c r="H467" s="1" t="s">
        <v>266</v>
      </c>
      <c r="I467" s="1">
        <v>15.353469</v>
      </c>
      <c r="J467" s="1">
        <v>-4.0629730000000004</v>
      </c>
      <c r="K467" s="1"/>
      <c r="L467" s="1">
        <v>600</v>
      </c>
      <c r="M467" s="1">
        <v>600</v>
      </c>
      <c r="N467" s="1">
        <v>1200</v>
      </c>
      <c r="O467" s="1" t="s">
        <v>24</v>
      </c>
      <c r="P467" s="1"/>
      <c r="Q467" s="1">
        <v>39856.79</v>
      </c>
      <c r="R467" s="1">
        <f t="shared" si="14"/>
        <v>39856.79</v>
      </c>
      <c r="S467" s="1">
        <f>Table1__24[[#This Row],[total_women_beneficiaries]]-Table1__24[[#This Row],[total_men_beneficiaries]]</f>
        <v>0</v>
      </c>
      <c r="T467" s="1" t="str">
        <f t="shared" si="15"/>
        <v>REVIEW REQUIRED</v>
      </c>
    </row>
    <row r="468" spans="1:20" x14ac:dyDescent="0.3">
      <c r="A468" s="1">
        <v>1468</v>
      </c>
      <c r="B468" s="1"/>
      <c r="C468" s="1"/>
      <c r="D468" s="1" t="s">
        <v>28</v>
      </c>
      <c r="E468" s="1" t="s">
        <v>29</v>
      </c>
      <c r="F468" s="1" t="s">
        <v>20</v>
      </c>
      <c r="G468" s="1" t="s">
        <v>21</v>
      </c>
      <c r="H468" s="1" t="s">
        <v>267</v>
      </c>
      <c r="I468" s="1">
        <v>14.273865000000001</v>
      </c>
      <c r="J468" s="1">
        <v>-3.2208420000000002</v>
      </c>
      <c r="K468" s="1"/>
      <c r="L468" s="1">
        <v>306</v>
      </c>
      <c r="M468" s="1">
        <v>306</v>
      </c>
      <c r="N468" s="1">
        <v>612</v>
      </c>
      <c r="O468" s="1" t="s">
        <v>32</v>
      </c>
      <c r="P468" s="1"/>
      <c r="Q468" s="1">
        <v>47615.1</v>
      </c>
      <c r="R468" s="1">
        <f t="shared" si="14"/>
        <v>47615.1</v>
      </c>
      <c r="S468" s="1">
        <f>Table1__24[[#This Row],[total_women_beneficiaries]]-Table1__24[[#This Row],[total_men_beneficiaries]]</f>
        <v>0</v>
      </c>
      <c r="T468" s="1" t="str">
        <f t="shared" si="15"/>
        <v>REVIEW REQUIRED</v>
      </c>
    </row>
    <row r="469" spans="1:20" x14ac:dyDescent="0.3">
      <c r="A469" s="1">
        <v>1469</v>
      </c>
      <c r="B469" s="1"/>
      <c r="C469" s="1"/>
      <c r="D469" s="1" t="s">
        <v>28</v>
      </c>
      <c r="E469" s="1" t="s">
        <v>29</v>
      </c>
      <c r="F469" s="1" t="s">
        <v>30</v>
      </c>
      <c r="G469" s="1" t="s">
        <v>21</v>
      </c>
      <c r="H469" s="1" t="s">
        <v>268</v>
      </c>
      <c r="I469" s="1">
        <v>15.396212999999999</v>
      </c>
      <c r="J469" s="1">
        <v>-10.653396000000001</v>
      </c>
      <c r="K469" s="1"/>
      <c r="L469" s="1">
        <v>8420</v>
      </c>
      <c r="M469" s="1">
        <v>8420</v>
      </c>
      <c r="N469" s="1">
        <v>16840</v>
      </c>
      <c r="O469" s="1" t="s">
        <v>41</v>
      </c>
      <c r="P469" s="1"/>
      <c r="Q469" s="1">
        <v>43588.12</v>
      </c>
      <c r="R469" s="1">
        <f t="shared" si="14"/>
        <v>43588.12</v>
      </c>
      <c r="S469" s="1">
        <f>Table1__24[[#This Row],[total_women_beneficiaries]]-Table1__24[[#This Row],[total_men_beneficiaries]]</f>
        <v>0</v>
      </c>
      <c r="T469" s="1" t="str">
        <f t="shared" si="15"/>
        <v>REVIEW REQUIRED</v>
      </c>
    </row>
    <row r="470" spans="1:20" x14ac:dyDescent="0.3">
      <c r="A470" s="1">
        <v>1470</v>
      </c>
      <c r="B470" s="1"/>
      <c r="C470" s="1"/>
      <c r="D470" s="1" t="s">
        <v>28</v>
      </c>
      <c r="E470" s="1" t="s">
        <v>29</v>
      </c>
      <c r="F470" s="1" t="s">
        <v>30</v>
      </c>
      <c r="G470" s="1" t="s">
        <v>21</v>
      </c>
      <c r="H470" s="1" t="s">
        <v>257</v>
      </c>
      <c r="I470" s="1">
        <v>14.486878000000001</v>
      </c>
      <c r="J470" s="1">
        <v>-4.2009030000000003</v>
      </c>
      <c r="K470" s="1"/>
      <c r="L470" s="1">
        <v>0</v>
      </c>
      <c r="M470" s="1">
        <v>0</v>
      </c>
      <c r="N470" s="1">
        <v>0</v>
      </c>
      <c r="O470" s="1" t="s">
        <v>41</v>
      </c>
      <c r="P470" s="1"/>
      <c r="Q470" s="1">
        <v>35431.19</v>
      </c>
      <c r="R470" s="1">
        <f t="shared" si="14"/>
        <v>35431.19</v>
      </c>
      <c r="S470" s="1">
        <f>Table1__24[[#This Row],[total_women_beneficiaries]]-Table1__24[[#This Row],[total_men_beneficiaries]]</f>
        <v>0</v>
      </c>
      <c r="T470" s="1" t="str">
        <f t="shared" si="15"/>
        <v>REVIEW REQUIRED</v>
      </c>
    </row>
    <row r="471" spans="1:20" x14ac:dyDescent="0.3">
      <c r="A471" s="1">
        <v>1471</v>
      </c>
      <c r="B471" s="1">
        <v>181</v>
      </c>
      <c r="C471" s="1" t="s">
        <v>25</v>
      </c>
      <c r="D471" s="1" t="s">
        <v>28</v>
      </c>
      <c r="E471" s="1" t="s">
        <v>29</v>
      </c>
      <c r="F471" s="1" t="s">
        <v>30</v>
      </c>
      <c r="G471" s="1" t="s">
        <v>21</v>
      </c>
      <c r="H471" s="1" t="s">
        <v>269</v>
      </c>
      <c r="I471" s="1">
        <v>22.676359999999999</v>
      </c>
      <c r="J471" s="1">
        <v>-3.9791560000000001</v>
      </c>
      <c r="K471" s="1"/>
      <c r="L471" s="1">
        <v>24</v>
      </c>
      <c r="M471" s="1">
        <v>24</v>
      </c>
      <c r="N471" s="1">
        <v>48</v>
      </c>
      <c r="O471" s="1" t="s">
        <v>31</v>
      </c>
      <c r="P471" s="1"/>
      <c r="Q471" s="1">
        <v>38197.97</v>
      </c>
      <c r="R471" s="1">
        <f t="shared" si="14"/>
        <v>38197.97</v>
      </c>
      <c r="S471" s="1">
        <f>Table1__24[[#This Row],[total_women_beneficiaries]]-Table1__24[[#This Row],[total_men_beneficiaries]]</f>
        <v>0</v>
      </c>
      <c r="T471" s="1" t="str">
        <f t="shared" si="15"/>
        <v>REVIEW REQUIRED</v>
      </c>
    </row>
    <row r="472" spans="1:20" x14ac:dyDescent="0.3">
      <c r="A472" s="1">
        <v>1472</v>
      </c>
      <c r="B472" s="1">
        <v>91</v>
      </c>
      <c r="C472" s="1" t="s">
        <v>17</v>
      </c>
      <c r="D472" s="1" t="s">
        <v>28</v>
      </c>
      <c r="E472" s="1" t="s">
        <v>29</v>
      </c>
      <c r="F472" s="1" t="s">
        <v>30</v>
      </c>
      <c r="G472" s="1" t="s">
        <v>21</v>
      </c>
      <c r="H472" s="1" t="s">
        <v>22</v>
      </c>
      <c r="I472" s="1">
        <v>16.766451</v>
      </c>
      <c r="J472" s="1">
        <v>-3.0030869999999998</v>
      </c>
      <c r="K472" s="1"/>
      <c r="L472" s="1">
        <v>1500</v>
      </c>
      <c r="M472" s="1">
        <v>1500</v>
      </c>
      <c r="N472" s="1">
        <v>3000</v>
      </c>
      <c r="O472" s="1" t="s">
        <v>41</v>
      </c>
      <c r="P472" s="1"/>
      <c r="Q472" s="1">
        <v>27617.46</v>
      </c>
      <c r="R472" s="1">
        <f t="shared" si="14"/>
        <v>27617.46</v>
      </c>
      <c r="S472" s="1">
        <f>Table1__24[[#This Row],[total_women_beneficiaries]]-Table1__24[[#This Row],[total_men_beneficiaries]]</f>
        <v>0</v>
      </c>
      <c r="T472" s="1" t="str">
        <f t="shared" si="15"/>
        <v>REVIEW REQUIRED</v>
      </c>
    </row>
    <row r="473" spans="1:20" x14ac:dyDescent="0.3">
      <c r="A473" s="1">
        <v>1473</v>
      </c>
      <c r="B473" s="1">
        <v>59</v>
      </c>
      <c r="C473" s="1" t="s">
        <v>48</v>
      </c>
      <c r="D473" s="1" t="s">
        <v>55</v>
      </c>
      <c r="E473" s="1" t="s">
        <v>34</v>
      </c>
      <c r="F473" s="1" t="s">
        <v>30</v>
      </c>
      <c r="G473" s="1" t="s">
        <v>21</v>
      </c>
      <c r="H473" s="1" t="s">
        <v>22</v>
      </c>
      <c r="I473" s="1">
        <v>16.766451</v>
      </c>
      <c r="J473" s="1">
        <v>-3.0030869999999998</v>
      </c>
      <c r="K473" s="1"/>
      <c r="L473" s="1">
        <v>20</v>
      </c>
      <c r="M473" s="1">
        <v>20</v>
      </c>
      <c r="N473" s="1">
        <v>40</v>
      </c>
      <c r="O473" s="1" t="s">
        <v>26</v>
      </c>
      <c r="P473" s="1"/>
      <c r="Q473" s="1">
        <v>18430.32</v>
      </c>
      <c r="R473" s="1">
        <f t="shared" si="14"/>
        <v>18430.32</v>
      </c>
      <c r="S473" s="1">
        <f>Table1__24[[#This Row],[total_women_beneficiaries]]-Table1__24[[#This Row],[total_men_beneficiaries]]</f>
        <v>0</v>
      </c>
      <c r="T473" s="1" t="str">
        <f t="shared" si="15"/>
        <v>REVIEW REQUIRED</v>
      </c>
    </row>
    <row r="474" spans="1:20" x14ac:dyDescent="0.3">
      <c r="A474" s="1">
        <v>1474</v>
      </c>
      <c r="B474" s="1">
        <v>92</v>
      </c>
      <c r="C474" s="1" t="s">
        <v>17</v>
      </c>
      <c r="D474" s="1" t="s">
        <v>28</v>
      </c>
      <c r="E474" s="1" t="s">
        <v>29</v>
      </c>
      <c r="F474" s="1" t="s">
        <v>45</v>
      </c>
      <c r="G474" s="1" t="s">
        <v>21</v>
      </c>
      <c r="H474" s="1" t="s">
        <v>22</v>
      </c>
      <c r="I474" s="1">
        <v>16.766451</v>
      </c>
      <c r="J474" s="1">
        <v>-3.0030869999999998</v>
      </c>
      <c r="K474" s="1"/>
      <c r="L474" s="1">
        <v>8</v>
      </c>
      <c r="M474" s="1">
        <v>8</v>
      </c>
      <c r="N474" s="1">
        <v>16</v>
      </c>
      <c r="O474" s="1" t="s">
        <v>31</v>
      </c>
      <c r="P474" s="1"/>
      <c r="Q474" s="1">
        <v>48343.45</v>
      </c>
      <c r="R474" s="1">
        <f t="shared" si="14"/>
        <v>48343.45</v>
      </c>
      <c r="S474" s="1">
        <f>Table1__24[[#This Row],[total_women_beneficiaries]]-Table1__24[[#This Row],[total_men_beneficiaries]]</f>
        <v>0</v>
      </c>
      <c r="T474" s="1" t="str">
        <f t="shared" si="15"/>
        <v>REVIEW REQUIRED</v>
      </c>
    </row>
    <row r="475" spans="1:20" x14ac:dyDescent="0.3">
      <c r="A475" s="1">
        <v>1475</v>
      </c>
      <c r="B475" s="1">
        <v>61</v>
      </c>
      <c r="C475" s="1" t="s">
        <v>48</v>
      </c>
      <c r="D475" s="1" t="s">
        <v>28</v>
      </c>
      <c r="E475" s="1" t="s">
        <v>29</v>
      </c>
      <c r="F475" s="1" t="s">
        <v>45</v>
      </c>
      <c r="G475" s="1" t="s">
        <v>21</v>
      </c>
      <c r="H475" s="1" t="s">
        <v>22</v>
      </c>
      <c r="I475" s="1">
        <v>16.766451</v>
      </c>
      <c r="J475" s="1">
        <v>-3.0030869999999998</v>
      </c>
      <c r="K475" s="1"/>
      <c r="L475" s="1">
        <v>24</v>
      </c>
      <c r="M475" s="1">
        <v>24</v>
      </c>
      <c r="N475" s="1">
        <v>48</v>
      </c>
      <c r="O475" s="1" t="s">
        <v>41</v>
      </c>
      <c r="P475" s="1"/>
      <c r="Q475" s="1">
        <v>39816.21</v>
      </c>
      <c r="R475" s="1">
        <f t="shared" si="14"/>
        <v>39816.21</v>
      </c>
      <c r="S475" s="1">
        <f>Table1__24[[#This Row],[total_women_beneficiaries]]-Table1__24[[#This Row],[total_men_beneficiaries]]</f>
        <v>0</v>
      </c>
      <c r="T475" s="1" t="str">
        <f t="shared" si="15"/>
        <v>REVIEW REQUIRED</v>
      </c>
    </row>
    <row r="476" spans="1:20" x14ac:dyDescent="0.3">
      <c r="A476" s="1">
        <v>1476</v>
      </c>
      <c r="B476" s="1">
        <v>61</v>
      </c>
      <c r="C476" s="1" t="s">
        <v>48</v>
      </c>
      <c r="D476" s="1" t="s">
        <v>28</v>
      </c>
      <c r="E476" s="1" t="s">
        <v>29</v>
      </c>
      <c r="F476" s="1" t="s">
        <v>45</v>
      </c>
      <c r="G476" s="1" t="s">
        <v>21</v>
      </c>
      <c r="H476" s="1" t="s">
        <v>270</v>
      </c>
      <c r="I476" s="1">
        <v>16.417566999999998</v>
      </c>
      <c r="J476" s="1">
        <v>-3.6648339999999999</v>
      </c>
      <c r="K476" s="1"/>
      <c r="L476" s="1">
        <v>45</v>
      </c>
      <c r="M476" s="1">
        <v>45</v>
      </c>
      <c r="N476" s="1">
        <v>90</v>
      </c>
      <c r="O476" s="1" t="s">
        <v>41</v>
      </c>
      <c r="P476" s="1"/>
      <c r="Q476" s="1">
        <v>34839.18</v>
      </c>
      <c r="R476" s="1">
        <f t="shared" si="14"/>
        <v>34839.18</v>
      </c>
      <c r="S476" s="1">
        <f>Table1__24[[#This Row],[total_women_beneficiaries]]-Table1__24[[#This Row],[total_men_beneficiaries]]</f>
        <v>0</v>
      </c>
      <c r="T476" s="1" t="str">
        <f t="shared" si="15"/>
        <v>REVIEW REQUIRED</v>
      </c>
    </row>
    <row r="477" spans="1:20" x14ac:dyDescent="0.3">
      <c r="A477" s="1">
        <v>1477</v>
      </c>
      <c r="B477" s="1">
        <v>61</v>
      </c>
      <c r="C477" s="1" t="s">
        <v>48</v>
      </c>
      <c r="D477" s="1" t="s">
        <v>28</v>
      </c>
      <c r="E477" s="1" t="s">
        <v>29</v>
      </c>
      <c r="F477" s="1" t="s">
        <v>45</v>
      </c>
      <c r="G477" s="1" t="s">
        <v>21</v>
      </c>
      <c r="H477" s="1" t="s">
        <v>271</v>
      </c>
      <c r="I477" s="1">
        <v>15.930266</v>
      </c>
      <c r="J477" s="1">
        <v>-3.9959229999999999</v>
      </c>
      <c r="K477" s="1"/>
      <c r="L477" s="1">
        <v>53</v>
      </c>
      <c r="M477" s="1">
        <v>53</v>
      </c>
      <c r="N477" s="1">
        <v>106</v>
      </c>
      <c r="O477" s="1" t="s">
        <v>41</v>
      </c>
      <c r="P477" s="1"/>
      <c r="Q477" s="1">
        <v>44793.23</v>
      </c>
      <c r="R477" s="1">
        <f t="shared" si="14"/>
        <v>44793.23</v>
      </c>
      <c r="S477" s="1">
        <f>Table1__24[[#This Row],[total_women_beneficiaries]]-Table1__24[[#This Row],[total_men_beneficiaries]]</f>
        <v>0</v>
      </c>
      <c r="T477" s="1" t="str">
        <f t="shared" si="15"/>
        <v>REVIEW REQUIRED</v>
      </c>
    </row>
    <row r="478" spans="1:20" x14ac:dyDescent="0.3">
      <c r="A478" s="1">
        <v>1478</v>
      </c>
      <c r="B478" s="1">
        <v>59</v>
      </c>
      <c r="C478" s="1" t="s">
        <v>48</v>
      </c>
      <c r="D478" s="1" t="s">
        <v>28</v>
      </c>
      <c r="E478" s="1" t="s">
        <v>29</v>
      </c>
      <c r="F478" s="1" t="s">
        <v>45</v>
      </c>
      <c r="G478" s="1" t="s">
        <v>21</v>
      </c>
      <c r="H478" s="1" t="s">
        <v>272</v>
      </c>
      <c r="I478" s="1">
        <v>16.834726</v>
      </c>
      <c r="J478" s="1">
        <v>-2.5319449999999999</v>
      </c>
      <c r="K478" s="1"/>
      <c r="L478" s="1">
        <v>4000</v>
      </c>
      <c r="M478" s="1">
        <v>4000</v>
      </c>
      <c r="N478" s="1">
        <v>8000</v>
      </c>
      <c r="O478" s="1" t="s">
        <v>24</v>
      </c>
      <c r="P478" s="1"/>
      <c r="Q478" s="1">
        <v>37225.35</v>
      </c>
      <c r="R478" s="1">
        <f t="shared" si="14"/>
        <v>37225.35</v>
      </c>
      <c r="S478" s="1">
        <f>Table1__24[[#This Row],[total_women_beneficiaries]]-Table1__24[[#This Row],[total_men_beneficiaries]]</f>
        <v>0</v>
      </c>
      <c r="T478" s="1" t="str">
        <f t="shared" si="15"/>
        <v>REVIEW REQUIRED</v>
      </c>
    </row>
    <row r="479" spans="1:20" x14ac:dyDescent="0.3">
      <c r="A479" s="1">
        <v>1479</v>
      </c>
      <c r="B479" s="1">
        <v>184</v>
      </c>
      <c r="C479" s="1" t="s">
        <v>25</v>
      </c>
      <c r="D479" s="1" t="s">
        <v>55</v>
      </c>
      <c r="E479" s="1" t="s">
        <v>29</v>
      </c>
      <c r="F479" s="1" t="s">
        <v>20</v>
      </c>
      <c r="G479" s="1" t="s">
        <v>21</v>
      </c>
      <c r="H479" s="1" t="s">
        <v>22</v>
      </c>
      <c r="I479" s="1">
        <v>16.766451</v>
      </c>
      <c r="J479" s="1">
        <v>-3.0030869999999998</v>
      </c>
      <c r="K479" s="1"/>
      <c r="L479" s="1">
        <v>33</v>
      </c>
      <c r="M479" s="1">
        <v>33</v>
      </c>
      <c r="N479" s="1">
        <v>66</v>
      </c>
      <c r="O479" s="1" t="s">
        <v>26</v>
      </c>
      <c r="P479" s="1"/>
      <c r="Q479" s="1">
        <v>42844</v>
      </c>
      <c r="R479" s="1">
        <f t="shared" si="14"/>
        <v>42844</v>
      </c>
      <c r="S479" s="1">
        <f>Table1__24[[#This Row],[total_women_beneficiaries]]-Table1__24[[#This Row],[total_men_beneficiaries]]</f>
        <v>0</v>
      </c>
      <c r="T479" s="1" t="str">
        <f t="shared" si="15"/>
        <v>REVIEW REQUIRED</v>
      </c>
    </row>
    <row r="480" spans="1:20" x14ac:dyDescent="0.3">
      <c r="A480" s="1">
        <v>1480</v>
      </c>
      <c r="B480" s="1">
        <v>122</v>
      </c>
      <c r="C480" s="1" t="s">
        <v>17</v>
      </c>
      <c r="D480" s="1" t="s">
        <v>55</v>
      </c>
      <c r="E480" s="1" t="s">
        <v>34</v>
      </c>
      <c r="F480" s="1" t="s">
        <v>45</v>
      </c>
      <c r="G480" s="1" t="s">
        <v>21</v>
      </c>
      <c r="H480" s="1" t="s">
        <v>272</v>
      </c>
      <c r="I480" s="1">
        <v>16.834726</v>
      </c>
      <c r="J480" s="1">
        <v>-2.5319449999999999</v>
      </c>
      <c r="K480" s="1"/>
      <c r="L480" s="1">
        <v>50</v>
      </c>
      <c r="M480" s="1">
        <v>50</v>
      </c>
      <c r="N480" s="1">
        <v>100</v>
      </c>
      <c r="O480" s="1" t="s">
        <v>26</v>
      </c>
      <c r="P480" s="1"/>
      <c r="Q480" s="1">
        <v>45737.87</v>
      </c>
      <c r="R480" s="1">
        <f t="shared" si="14"/>
        <v>45737.87</v>
      </c>
      <c r="S480" s="1">
        <f>Table1__24[[#This Row],[total_women_beneficiaries]]-Table1__24[[#This Row],[total_men_beneficiaries]]</f>
        <v>0</v>
      </c>
      <c r="T480" s="1" t="str">
        <f t="shared" si="15"/>
        <v>REVIEW REQUIRED</v>
      </c>
    </row>
    <row r="481" spans="1:20" x14ac:dyDescent="0.3">
      <c r="A481" s="1">
        <v>1481</v>
      </c>
      <c r="B481" s="1">
        <v>182</v>
      </c>
      <c r="C481" s="1" t="s">
        <v>25</v>
      </c>
      <c r="D481" s="1" t="s">
        <v>97</v>
      </c>
      <c r="E481" s="1" t="s">
        <v>29</v>
      </c>
      <c r="F481" s="1" t="s">
        <v>45</v>
      </c>
      <c r="G481" s="1" t="s">
        <v>21</v>
      </c>
      <c r="H481" s="1" t="s">
        <v>273</v>
      </c>
      <c r="I481" s="1">
        <v>16.466663</v>
      </c>
      <c r="J481" s="1">
        <v>-4.1704090000000003</v>
      </c>
      <c r="K481" s="1"/>
      <c r="L481" s="1">
        <v>538</v>
      </c>
      <c r="M481" s="1">
        <v>538</v>
      </c>
      <c r="N481" s="1">
        <v>1076</v>
      </c>
      <c r="O481" s="1" t="s">
        <v>24</v>
      </c>
      <c r="P481" s="1"/>
      <c r="Q481" s="1">
        <v>37059.33</v>
      </c>
      <c r="R481" s="1">
        <f t="shared" si="14"/>
        <v>37059.33</v>
      </c>
      <c r="S481" s="1">
        <f>Table1__24[[#This Row],[total_women_beneficiaries]]-Table1__24[[#This Row],[total_men_beneficiaries]]</f>
        <v>0</v>
      </c>
      <c r="T481" s="1" t="str">
        <f t="shared" si="15"/>
        <v>REVIEW REQUIRED</v>
      </c>
    </row>
    <row r="482" spans="1:20" x14ac:dyDescent="0.3">
      <c r="A482" s="1">
        <v>1482</v>
      </c>
      <c r="B482" s="1">
        <v>61</v>
      </c>
      <c r="C482" s="1" t="s">
        <v>48</v>
      </c>
      <c r="D482" s="1" t="s">
        <v>39</v>
      </c>
      <c r="E482" s="1" t="s">
        <v>29</v>
      </c>
      <c r="F482" s="1" t="s">
        <v>239</v>
      </c>
      <c r="G482" s="1" t="s">
        <v>21</v>
      </c>
      <c r="H482" s="1" t="s">
        <v>22</v>
      </c>
      <c r="I482" s="1">
        <v>16.766451</v>
      </c>
      <c r="J482" s="1">
        <v>-3.0030869999999998</v>
      </c>
      <c r="K482" s="1"/>
      <c r="L482" s="1">
        <v>38</v>
      </c>
      <c r="M482" s="1">
        <v>38</v>
      </c>
      <c r="N482" s="1">
        <v>76</v>
      </c>
      <c r="O482" s="1" t="s">
        <v>40</v>
      </c>
      <c r="P482" s="1"/>
      <c r="Q482" s="1">
        <v>40517.910000000003</v>
      </c>
      <c r="R482" s="1">
        <f t="shared" si="14"/>
        <v>40517.910000000003</v>
      </c>
      <c r="S482" s="1">
        <f>Table1__24[[#This Row],[total_women_beneficiaries]]-Table1__24[[#This Row],[total_men_beneficiaries]]</f>
        <v>0</v>
      </c>
      <c r="T482" s="1" t="str">
        <f t="shared" si="15"/>
        <v>REVIEW REQUIRED</v>
      </c>
    </row>
    <row r="483" spans="1:20" x14ac:dyDescent="0.3">
      <c r="A483" s="1">
        <v>1483</v>
      </c>
      <c r="B483" s="1">
        <v>61</v>
      </c>
      <c r="C483" s="1" t="s">
        <v>48</v>
      </c>
      <c r="D483" s="1" t="s">
        <v>39</v>
      </c>
      <c r="E483" s="1" t="s">
        <v>29</v>
      </c>
      <c r="F483" s="1" t="s">
        <v>239</v>
      </c>
      <c r="G483" s="1" t="s">
        <v>21</v>
      </c>
      <c r="H483" s="1" t="s">
        <v>22</v>
      </c>
      <c r="I483" s="1">
        <v>16.766451</v>
      </c>
      <c r="J483" s="1">
        <v>-3.0030869999999998</v>
      </c>
      <c r="K483" s="1"/>
      <c r="L483" s="1">
        <v>8</v>
      </c>
      <c r="M483" s="1">
        <v>8</v>
      </c>
      <c r="N483" s="1">
        <v>16</v>
      </c>
      <c r="O483" s="1" t="s">
        <v>40</v>
      </c>
      <c r="P483" s="1"/>
      <c r="Q483" s="1">
        <v>35425.39</v>
      </c>
      <c r="R483" s="1">
        <f t="shared" si="14"/>
        <v>35425.39</v>
      </c>
      <c r="S483" s="1">
        <f>Table1__24[[#This Row],[total_women_beneficiaries]]-Table1__24[[#This Row],[total_men_beneficiaries]]</f>
        <v>0</v>
      </c>
      <c r="T483" s="1" t="str">
        <f t="shared" si="15"/>
        <v>REVIEW REQUIRED</v>
      </c>
    </row>
    <row r="484" spans="1:20" x14ac:dyDescent="0.3">
      <c r="A484" s="1">
        <v>1484</v>
      </c>
      <c r="B484" s="1">
        <v>91</v>
      </c>
      <c r="C484" s="1" t="s">
        <v>17</v>
      </c>
      <c r="D484" s="1" t="s">
        <v>55</v>
      </c>
      <c r="E484" s="1" t="s">
        <v>29</v>
      </c>
      <c r="F484" s="1" t="s">
        <v>20</v>
      </c>
      <c r="G484" s="1" t="s">
        <v>21</v>
      </c>
      <c r="H484" s="1" t="s">
        <v>274</v>
      </c>
      <c r="I484" s="1">
        <v>15.718574</v>
      </c>
      <c r="J484" s="1">
        <v>-4.9019399999999997</v>
      </c>
      <c r="K484" s="1"/>
      <c r="L484" s="1">
        <v>90</v>
      </c>
      <c r="M484" s="1">
        <v>90</v>
      </c>
      <c r="N484" s="1">
        <v>180</v>
      </c>
      <c r="O484" s="1" t="s">
        <v>35</v>
      </c>
      <c r="P484" s="1"/>
      <c r="Q484" s="1">
        <v>35862.019999999997</v>
      </c>
      <c r="R484" s="1">
        <f t="shared" si="14"/>
        <v>35862.019999999997</v>
      </c>
      <c r="S484" s="1">
        <f>Table1__24[[#This Row],[total_women_beneficiaries]]-Table1__24[[#This Row],[total_men_beneficiaries]]</f>
        <v>0</v>
      </c>
      <c r="T484" s="1" t="str">
        <f t="shared" si="15"/>
        <v>REVIEW REQUIRED</v>
      </c>
    </row>
    <row r="485" spans="1:20" x14ac:dyDescent="0.3">
      <c r="A485" s="1">
        <v>1485</v>
      </c>
      <c r="B485" s="1">
        <v>91</v>
      </c>
      <c r="C485" s="1" t="s">
        <v>17</v>
      </c>
      <c r="D485" s="1" t="s">
        <v>97</v>
      </c>
      <c r="E485" s="1" t="s">
        <v>29</v>
      </c>
      <c r="F485" s="1" t="s">
        <v>45</v>
      </c>
      <c r="G485" s="1" t="s">
        <v>21</v>
      </c>
      <c r="H485" s="1" t="s">
        <v>275</v>
      </c>
      <c r="I485" s="1">
        <v>16.417515000000002</v>
      </c>
      <c r="J485" s="1">
        <v>-3.6647310000000002</v>
      </c>
      <c r="K485" s="1"/>
      <c r="L485" s="1">
        <v>602</v>
      </c>
      <c r="M485" s="1">
        <v>602</v>
      </c>
      <c r="N485" s="1">
        <v>1204</v>
      </c>
      <c r="O485" s="1" t="s">
        <v>24</v>
      </c>
      <c r="P485" s="1"/>
      <c r="Q485" s="1">
        <v>20325.669999999998</v>
      </c>
      <c r="R485" s="1">
        <f t="shared" si="14"/>
        <v>20325.669999999998</v>
      </c>
      <c r="S485" s="1">
        <f>Table1__24[[#This Row],[total_women_beneficiaries]]-Table1__24[[#This Row],[total_men_beneficiaries]]</f>
        <v>0</v>
      </c>
      <c r="T485" s="1" t="str">
        <f t="shared" si="15"/>
        <v>REVIEW REQUIRED</v>
      </c>
    </row>
    <row r="486" spans="1:20" x14ac:dyDescent="0.3">
      <c r="A486" s="1">
        <v>1486</v>
      </c>
      <c r="B486" s="1">
        <v>91</v>
      </c>
      <c r="C486" s="1" t="s">
        <v>17</v>
      </c>
      <c r="D486" s="1" t="s">
        <v>33</v>
      </c>
      <c r="E486" s="1" t="s">
        <v>29</v>
      </c>
      <c r="F486" s="1" t="s">
        <v>45</v>
      </c>
      <c r="G486" s="1" t="s">
        <v>21</v>
      </c>
      <c r="H486" s="1" t="s">
        <v>270</v>
      </c>
      <c r="I486" s="1">
        <v>16.417566999999998</v>
      </c>
      <c r="J486" s="1">
        <v>-3.6648339999999999</v>
      </c>
      <c r="K486" s="1"/>
      <c r="L486" s="1">
        <v>6700</v>
      </c>
      <c r="M486" s="1">
        <v>6700</v>
      </c>
      <c r="N486" s="1">
        <v>13400</v>
      </c>
      <c r="O486" s="1" t="s">
        <v>24</v>
      </c>
      <c r="P486" s="1"/>
      <c r="Q486" s="1">
        <v>43784.78</v>
      </c>
      <c r="R486" s="1">
        <f t="shared" si="14"/>
        <v>43784.78</v>
      </c>
      <c r="S486" s="1">
        <f>Table1__24[[#This Row],[total_women_beneficiaries]]-Table1__24[[#This Row],[total_men_beneficiaries]]</f>
        <v>0</v>
      </c>
      <c r="T486" s="1" t="str">
        <f t="shared" si="15"/>
        <v>REVIEW REQUIRED</v>
      </c>
    </row>
    <row r="487" spans="1:20" x14ac:dyDescent="0.3">
      <c r="A487" s="1">
        <v>1487</v>
      </c>
      <c r="B487" s="1">
        <v>91</v>
      </c>
      <c r="C487" s="1" t="s">
        <v>17</v>
      </c>
      <c r="D487" s="1" t="s">
        <v>55</v>
      </c>
      <c r="E487" s="1" t="s">
        <v>29</v>
      </c>
      <c r="F487" s="1" t="s">
        <v>45</v>
      </c>
      <c r="G487" s="1" t="s">
        <v>21</v>
      </c>
      <c r="H487" s="1" t="s">
        <v>276</v>
      </c>
      <c r="I487" s="1">
        <v>20.477626999999998</v>
      </c>
      <c r="J487" s="1">
        <v>-1.2643530000000001</v>
      </c>
      <c r="K487" s="1"/>
      <c r="L487" s="1">
        <v>53</v>
      </c>
      <c r="M487" s="1">
        <v>53</v>
      </c>
      <c r="N487" s="1">
        <v>106</v>
      </c>
      <c r="O487" s="1" t="s">
        <v>26</v>
      </c>
      <c r="P487" s="1"/>
      <c r="Q487" s="1">
        <v>41460.86</v>
      </c>
      <c r="R487" s="1">
        <f t="shared" si="14"/>
        <v>41460.86</v>
      </c>
      <c r="S487" s="1">
        <f>Table1__24[[#This Row],[total_women_beneficiaries]]-Table1__24[[#This Row],[total_men_beneficiaries]]</f>
        <v>0</v>
      </c>
      <c r="T487" s="1" t="str">
        <f t="shared" si="15"/>
        <v>REVIEW REQUIRED</v>
      </c>
    </row>
    <row r="488" spans="1:20" x14ac:dyDescent="0.3">
      <c r="A488" s="1">
        <v>1488</v>
      </c>
      <c r="B488" s="1">
        <v>61</v>
      </c>
      <c r="C488" s="1" t="s">
        <v>48</v>
      </c>
      <c r="D488" s="1" t="s">
        <v>55</v>
      </c>
      <c r="E488" s="1" t="s">
        <v>29</v>
      </c>
      <c r="F488" s="1" t="s">
        <v>20</v>
      </c>
      <c r="G488" s="1" t="s">
        <v>21</v>
      </c>
      <c r="H488" s="1" t="s">
        <v>277</v>
      </c>
      <c r="I488" s="1">
        <v>22.676380999999999</v>
      </c>
      <c r="J488" s="1">
        <v>-3.9791479999999999</v>
      </c>
      <c r="K488" s="1"/>
      <c r="L488" s="1">
        <v>186</v>
      </c>
      <c r="M488" s="1">
        <v>186</v>
      </c>
      <c r="N488" s="1">
        <v>372</v>
      </c>
      <c r="O488" s="1" t="s">
        <v>41</v>
      </c>
      <c r="P488" s="1"/>
      <c r="Q488" s="1">
        <v>42484.58</v>
      </c>
      <c r="R488" s="1">
        <f t="shared" si="14"/>
        <v>42484.58</v>
      </c>
      <c r="S488" s="1">
        <f>Table1__24[[#This Row],[total_women_beneficiaries]]-Table1__24[[#This Row],[total_men_beneficiaries]]</f>
        <v>0</v>
      </c>
      <c r="T488" s="1" t="str">
        <f t="shared" si="15"/>
        <v>REVIEW REQUIRED</v>
      </c>
    </row>
    <row r="489" spans="1:20" x14ac:dyDescent="0.3">
      <c r="A489" s="1">
        <v>1489</v>
      </c>
      <c r="B489" s="1">
        <v>183</v>
      </c>
      <c r="C489" s="1" t="s">
        <v>25</v>
      </c>
      <c r="D489" s="1" t="s">
        <v>55</v>
      </c>
      <c r="E489" s="1" t="s">
        <v>29</v>
      </c>
      <c r="F489" s="1" t="s">
        <v>20</v>
      </c>
      <c r="G489" s="1" t="s">
        <v>21</v>
      </c>
      <c r="H489" s="1" t="s">
        <v>22</v>
      </c>
      <c r="I489" s="1">
        <v>16.766451</v>
      </c>
      <c r="J489" s="1">
        <v>-3.0030869999999998</v>
      </c>
      <c r="K489" s="1"/>
      <c r="L489" s="1">
        <v>23</v>
      </c>
      <c r="M489" s="1">
        <v>23</v>
      </c>
      <c r="N489" s="1">
        <v>46</v>
      </c>
      <c r="O489" s="1" t="s">
        <v>26</v>
      </c>
      <c r="P489" s="1"/>
      <c r="Q489" s="1">
        <v>26091.11</v>
      </c>
      <c r="R489" s="1">
        <f t="shared" si="14"/>
        <v>26091.11</v>
      </c>
      <c r="S489" s="1">
        <f>Table1__24[[#This Row],[total_women_beneficiaries]]-Table1__24[[#This Row],[total_men_beneficiaries]]</f>
        <v>0</v>
      </c>
      <c r="T489" s="1" t="str">
        <f t="shared" si="15"/>
        <v>REVIEW REQUIRED</v>
      </c>
    </row>
    <row r="490" spans="1:20" x14ac:dyDescent="0.3">
      <c r="A490" s="1">
        <v>1490</v>
      </c>
      <c r="B490" s="1">
        <v>92</v>
      </c>
      <c r="C490" s="1" t="s">
        <v>17</v>
      </c>
      <c r="D490" s="1" t="s">
        <v>28</v>
      </c>
      <c r="E490" s="1" t="s">
        <v>29</v>
      </c>
      <c r="F490" s="1" t="s">
        <v>20</v>
      </c>
      <c r="G490" s="1" t="s">
        <v>21</v>
      </c>
      <c r="H490" s="1" t="s">
        <v>276</v>
      </c>
      <c r="I490" s="1">
        <v>20.477626999999998</v>
      </c>
      <c r="J490" s="1">
        <v>-1.2643530000000001</v>
      </c>
      <c r="K490" s="1"/>
      <c r="L490" s="1">
        <v>245</v>
      </c>
      <c r="M490" s="1">
        <v>245</v>
      </c>
      <c r="N490" s="1">
        <v>490</v>
      </c>
      <c r="O490" s="1" t="s">
        <v>32</v>
      </c>
      <c r="P490" s="1"/>
      <c r="Q490" s="1">
        <v>42289.77</v>
      </c>
      <c r="R490" s="1">
        <f t="shared" si="14"/>
        <v>42289.77</v>
      </c>
      <c r="S490" s="1">
        <f>Table1__24[[#This Row],[total_women_beneficiaries]]-Table1__24[[#This Row],[total_men_beneficiaries]]</f>
        <v>0</v>
      </c>
      <c r="T490" s="1" t="str">
        <f t="shared" si="15"/>
        <v>REVIEW REQUIRED</v>
      </c>
    </row>
    <row r="491" spans="1:20" x14ac:dyDescent="0.3">
      <c r="A491" s="1">
        <v>1491</v>
      </c>
      <c r="B491" s="1">
        <v>61</v>
      </c>
      <c r="C491" s="1" t="s">
        <v>48</v>
      </c>
      <c r="D491" s="1" t="s">
        <v>39</v>
      </c>
      <c r="E491" s="1" t="s">
        <v>29</v>
      </c>
      <c r="F491" s="1" t="s">
        <v>239</v>
      </c>
      <c r="G491" s="1" t="s">
        <v>21</v>
      </c>
      <c r="H491" s="1" t="s">
        <v>278</v>
      </c>
      <c r="I491" s="1">
        <v>15.822493</v>
      </c>
      <c r="J491" s="1">
        <v>-1.3013319999999999</v>
      </c>
      <c r="K491" s="1"/>
      <c r="L491" s="1">
        <v>25</v>
      </c>
      <c r="M491" s="1">
        <v>25</v>
      </c>
      <c r="N491" s="1">
        <v>50</v>
      </c>
      <c r="O491" s="1" t="s">
        <v>40</v>
      </c>
      <c r="P491" s="1"/>
      <c r="Q491" s="1">
        <v>38191.19</v>
      </c>
      <c r="R491" s="1">
        <f t="shared" si="14"/>
        <v>38191.19</v>
      </c>
      <c r="S491" s="1">
        <f>Table1__24[[#This Row],[total_women_beneficiaries]]-Table1__24[[#This Row],[total_men_beneficiaries]]</f>
        <v>0</v>
      </c>
      <c r="T491" s="1" t="str">
        <f t="shared" si="15"/>
        <v>REVIEW REQUIRED</v>
      </c>
    </row>
    <row r="492" spans="1:20" x14ac:dyDescent="0.3">
      <c r="A492" s="1">
        <v>1492</v>
      </c>
      <c r="B492" s="1">
        <v>92</v>
      </c>
      <c r="C492" s="1" t="s">
        <v>17</v>
      </c>
      <c r="D492" s="1" t="s">
        <v>97</v>
      </c>
      <c r="E492" s="1" t="s">
        <v>29</v>
      </c>
      <c r="F492" s="1" t="s">
        <v>30</v>
      </c>
      <c r="G492" s="1" t="s">
        <v>21</v>
      </c>
      <c r="H492" s="1" t="s">
        <v>279</v>
      </c>
      <c r="I492" s="1">
        <v>16.738507999999999</v>
      </c>
      <c r="J492" s="1">
        <v>-3.7320470000000001</v>
      </c>
      <c r="K492" s="1"/>
      <c r="L492" s="1">
        <v>143</v>
      </c>
      <c r="M492" s="1">
        <v>143</v>
      </c>
      <c r="N492" s="1">
        <v>286</v>
      </c>
      <c r="O492" s="1" t="s">
        <v>24</v>
      </c>
      <c r="P492" s="1"/>
      <c r="Q492" s="1">
        <v>21667.67</v>
      </c>
      <c r="R492" s="1">
        <f t="shared" si="14"/>
        <v>21667.67</v>
      </c>
      <c r="S492" s="1">
        <f>Table1__24[[#This Row],[total_women_beneficiaries]]-Table1__24[[#This Row],[total_men_beneficiaries]]</f>
        <v>0</v>
      </c>
      <c r="T492" s="1" t="str">
        <f t="shared" si="15"/>
        <v>REVIEW REQUIRED</v>
      </c>
    </row>
    <row r="493" spans="1:20" x14ac:dyDescent="0.3">
      <c r="A493" s="1">
        <v>1493</v>
      </c>
      <c r="B493" s="1"/>
      <c r="C493" s="1"/>
      <c r="D493" s="1" t="s">
        <v>28</v>
      </c>
      <c r="E493" s="1" t="s">
        <v>29</v>
      </c>
      <c r="F493" s="1" t="s">
        <v>45</v>
      </c>
      <c r="G493" s="1" t="s">
        <v>280</v>
      </c>
      <c r="H493" s="1" t="s">
        <v>281</v>
      </c>
      <c r="I493" s="1">
        <v>13.130868</v>
      </c>
      <c r="J493" s="1">
        <v>23.630464</v>
      </c>
      <c r="K493" s="1"/>
      <c r="L493" s="1">
        <v>0</v>
      </c>
      <c r="M493" s="1">
        <v>0</v>
      </c>
      <c r="N493" s="1">
        <v>0</v>
      </c>
      <c r="O493" s="1" t="s">
        <v>24</v>
      </c>
      <c r="P493" s="1"/>
      <c r="Q493" s="1">
        <v>44184</v>
      </c>
      <c r="R493" s="1">
        <f t="shared" si="14"/>
        <v>44184</v>
      </c>
      <c r="S493" s="1">
        <f>Table1__24[[#This Row],[total_women_beneficiaries]]-Table1__24[[#This Row],[total_men_beneficiaries]]</f>
        <v>0</v>
      </c>
      <c r="T493" s="1" t="str">
        <f t="shared" si="15"/>
        <v>REVIEW REQUIRED</v>
      </c>
    </row>
    <row r="494" spans="1:20" x14ac:dyDescent="0.3">
      <c r="A494" s="1">
        <v>1494</v>
      </c>
      <c r="B494" s="1"/>
      <c r="C494" s="1"/>
      <c r="D494" s="1" t="s">
        <v>28</v>
      </c>
      <c r="E494" s="1" t="s">
        <v>29</v>
      </c>
      <c r="F494" s="1" t="s">
        <v>45</v>
      </c>
      <c r="G494" s="1" t="s">
        <v>280</v>
      </c>
      <c r="H494" s="1" t="s">
        <v>281</v>
      </c>
      <c r="I494" s="1">
        <v>13.130868</v>
      </c>
      <c r="J494" s="1">
        <v>23.630464</v>
      </c>
      <c r="K494" s="1"/>
      <c r="L494" s="1">
        <v>0</v>
      </c>
      <c r="M494" s="1">
        <v>0</v>
      </c>
      <c r="N494" s="1">
        <v>0</v>
      </c>
      <c r="O494" s="1" t="s">
        <v>32</v>
      </c>
      <c r="P494" s="1"/>
      <c r="Q494" s="1">
        <v>48084.86</v>
      </c>
      <c r="R494" s="1">
        <f t="shared" si="14"/>
        <v>48084.86</v>
      </c>
      <c r="S494" s="1">
        <f>Table1__24[[#This Row],[total_women_beneficiaries]]-Table1__24[[#This Row],[total_men_beneficiaries]]</f>
        <v>0</v>
      </c>
      <c r="T494" s="1" t="str">
        <f t="shared" si="15"/>
        <v>REVIEW REQUIRED</v>
      </c>
    </row>
    <row r="495" spans="1:20" x14ac:dyDescent="0.3">
      <c r="A495" s="1">
        <v>1495</v>
      </c>
      <c r="B495" s="1"/>
      <c r="C495" s="1"/>
      <c r="D495" s="1" t="s">
        <v>28</v>
      </c>
      <c r="E495" s="1" t="s">
        <v>29</v>
      </c>
      <c r="F495" s="1" t="s">
        <v>45</v>
      </c>
      <c r="G495" s="1" t="s">
        <v>280</v>
      </c>
      <c r="H495" s="1" t="s">
        <v>282</v>
      </c>
      <c r="I495" s="1">
        <v>10.781965</v>
      </c>
      <c r="J495" s="1">
        <v>26.796078999999999</v>
      </c>
      <c r="K495" s="1"/>
      <c r="L495" s="1">
        <v>0</v>
      </c>
      <c r="M495" s="1">
        <v>0</v>
      </c>
      <c r="N495" s="1">
        <v>0</v>
      </c>
      <c r="O495" s="1" t="s">
        <v>24</v>
      </c>
      <c r="P495" s="1"/>
      <c r="Q495" s="1">
        <v>45150</v>
      </c>
      <c r="R495" s="1">
        <f t="shared" si="14"/>
        <v>45150</v>
      </c>
      <c r="S495" s="1">
        <f>Table1__24[[#This Row],[total_women_beneficiaries]]-Table1__24[[#This Row],[total_men_beneficiaries]]</f>
        <v>0</v>
      </c>
      <c r="T495" s="1" t="str">
        <f t="shared" si="15"/>
        <v>REVIEW REQUIRED</v>
      </c>
    </row>
    <row r="496" spans="1:20" x14ac:dyDescent="0.3">
      <c r="A496" s="1">
        <v>1496</v>
      </c>
      <c r="B496" s="1"/>
      <c r="C496" s="1"/>
      <c r="D496" s="1" t="s">
        <v>28</v>
      </c>
      <c r="E496" s="1" t="s">
        <v>29</v>
      </c>
      <c r="F496" s="1" t="s">
        <v>45</v>
      </c>
      <c r="G496" s="1" t="s">
        <v>280</v>
      </c>
      <c r="H496" s="1" t="s">
        <v>283</v>
      </c>
      <c r="I496" s="1">
        <v>11.593583000000001</v>
      </c>
      <c r="J496" s="1">
        <v>26.565010999999998</v>
      </c>
      <c r="K496" s="1"/>
      <c r="L496" s="1">
        <v>0</v>
      </c>
      <c r="M496" s="1">
        <v>0</v>
      </c>
      <c r="N496" s="1">
        <v>0</v>
      </c>
      <c r="O496" s="1" t="s">
        <v>41</v>
      </c>
      <c r="P496" s="1"/>
      <c r="Q496" s="1">
        <v>45765</v>
      </c>
      <c r="R496" s="1">
        <f t="shared" si="14"/>
        <v>45765</v>
      </c>
      <c r="S496" s="1">
        <f>Table1__24[[#This Row],[total_women_beneficiaries]]-Table1__24[[#This Row],[total_men_beneficiaries]]</f>
        <v>0</v>
      </c>
      <c r="T496" s="1" t="str">
        <f t="shared" si="15"/>
        <v>REVIEW REQUIRED</v>
      </c>
    </row>
    <row r="497" spans="1:20" x14ac:dyDescent="0.3">
      <c r="A497" s="1">
        <v>1497</v>
      </c>
      <c r="B497" s="1"/>
      <c r="C497" s="1"/>
      <c r="D497" s="1" t="s">
        <v>39</v>
      </c>
      <c r="E497" s="1" t="s">
        <v>29</v>
      </c>
      <c r="F497" s="1" t="s">
        <v>45</v>
      </c>
      <c r="G497" s="1" t="s">
        <v>280</v>
      </c>
      <c r="H497" s="1" t="s">
        <v>284</v>
      </c>
      <c r="I497" s="1">
        <v>10.96768</v>
      </c>
      <c r="J497" s="1">
        <v>26.292307000000001</v>
      </c>
      <c r="K497" s="1"/>
      <c r="L497" s="1">
        <v>0</v>
      </c>
      <c r="M497" s="1">
        <v>0</v>
      </c>
      <c r="N497" s="1">
        <v>0</v>
      </c>
      <c r="O497" s="1" t="s">
        <v>31</v>
      </c>
      <c r="P497" s="1"/>
      <c r="Q497" s="1">
        <v>23840.69</v>
      </c>
      <c r="R497" s="1">
        <f t="shared" si="14"/>
        <v>23840.69</v>
      </c>
      <c r="S497" s="1">
        <f>Table1__24[[#This Row],[total_women_beneficiaries]]-Table1__24[[#This Row],[total_men_beneficiaries]]</f>
        <v>0</v>
      </c>
      <c r="T497" s="1" t="str">
        <f t="shared" si="15"/>
        <v>REVIEW REQUIRED</v>
      </c>
    </row>
    <row r="498" spans="1:20" x14ac:dyDescent="0.3">
      <c r="A498" s="1">
        <v>1498</v>
      </c>
      <c r="B498" s="1"/>
      <c r="C498" s="1"/>
      <c r="D498" s="1" t="s">
        <v>28</v>
      </c>
      <c r="E498" s="1" t="s">
        <v>29</v>
      </c>
      <c r="F498" s="1" t="s">
        <v>45</v>
      </c>
      <c r="G498" s="1" t="s">
        <v>280</v>
      </c>
      <c r="H498" s="1" t="s">
        <v>285</v>
      </c>
      <c r="I498" s="1">
        <v>13.671203</v>
      </c>
      <c r="J498" s="1">
        <v>25.349091999999999</v>
      </c>
      <c r="K498" s="1"/>
      <c r="L498" s="1">
        <v>0</v>
      </c>
      <c r="M498" s="1">
        <v>0</v>
      </c>
      <c r="N498" s="1">
        <v>0</v>
      </c>
      <c r="O498" s="1" t="s">
        <v>150</v>
      </c>
      <c r="P498" s="1"/>
      <c r="Q498" s="1">
        <v>49873.27</v>
      </c>
      <c r="R498" s="1">
        <f t="shared" si="14"/>
        <v>49873.27</v>
      </c>
      <c r="S498" s="1">
        <f>Table1__24[[#This Row],[total_women_beneficiaries]]-Table1__24[[#This Row],[total_men_beneficiaries]]</f>
        <v>0</v>
      </c>
      <c r="T498" s="1" t="str">
        <f t="shared" si="15"/>
        <v>REVIEW REQUIRED</v>
      </c>
    </row>
    <row r="499" spans="1:20" x14ac:dyDescent="0.3">
      <c r="A499" s="1">
        <v>1499</v>
      </c>
      <c r="B499" s="1"/>
      <c r="C499" s="1"/>
      <c r="D499" s="1" t="s">
        <v>28</v>
      </c>
      <c r="E499" s="1" t="s">
        <v>29</v>
      </c>
      <c r="F499" s="1" t="s">
        <v>45</v>
      </c>
      <c r="G499" s="1" t="s">
        <v>280</v>
      </c>
      <c r="H499" s="1" t="s">
        <v>286</v>
      </c>
      <c r="I499" s="1">
        <v>13.322953999999999</v>
      </c>
      <c r="J499" s="1">
        <v>25.257292</v>
      </c>
      <c r="K499" s="1"/>
      <c r="L499" s="1">
        <v>0</v>
      </c>
      <c r="M499" s="1">
        <v>0</v>
      </c>
      <c r="N499" s="1">
        <v>0</v>
      </c>
      <c r="O499" s="1" t="s">
        <v>32</v>
      </c>
      <c r="P499" s="1"/>
      <c r="Q499" s="1">
        <v>16872</v>
      </c>
      <c r="R499" s="1">
        <f t="shared" si="14"/>
        <v>16872</v>
      </c>
      <c r="S499" s="1">
        <f>Table1__24[[#This Row],[total_women_beneficiaries]]-Table1__24[[#This Row],[total_men_beneficiaries]]</f>
        <v>0</v>
      </c>
      <c r="T499" s="1" t="str">
        <f t="shared" si="15"/>
        <v>REVIEW REQUIRED</v>
      </c>
    </row>
    <row r="500" spans="1:20" x14ac:dyDescent="0.3">
      <c r="A500" s="1">
        <v>1500</v>
      </c>
      <c r="B500" s="1"/>
      <c r="C500" s="1"/>
      <c r="D500" s="1" t="s">
        <v>39</v>
      </c>
      <c r="E500" s="1" t="s">
        <v>29</v>
      </c>
      <c r="F500" s="1" t="s">
        <v>45</v>
      </c>
      <c r="G500" s="1" t="s">
        <v>280</v>
      </c>
      <c r="H500" s="1" t="s">
        <v>287</v>
      </c>
      <c r="I500" s="1">
        <v>12.084808000000001</v>
      </c>
      <c r="J500" s="1">
        <v>24.897100999999999</v>
      </c>
      <c r="K500" s="1"/>
      <c r="L500" s="1">
        <v>0</v>
      </c>
      <c r="M500" s="1">
        <v>0</v>
      </c>
      <c r="N500" s="1">
        <v>0</v>
      </c>
      <c r="O500" s="1" t="s">
        <v>150</v>
      </c>
      <c r="P500" s="1"/>
      <c r="Q500" s="1">
        <v>47431</v>
      </c>
      <c r="R500" s="1">
        <f t="shared" si="14"/>
        <v>47431</v>
      </c>
      <c r="S500" s="1">
        <f>Table1__24[[#This Row],[total_women_beneficiaries]]-Table1__24[[#This Row],[total_men_beneficiaries]]</f>
        <v>0</v>
      </c>
      <c r="T500" s="1" t="str">
        <f t="shared" si="15"/>
        <v>REVIEW REQUIRED</v>
      </c>
    </row>
    <row r="501" spans="1:20" x14ac:dyDescent="0.3">
      <c r="A501" s="1">
        <v>1501</v>
      </c>
      <c r="B501" s="1"/>
      <c r="C501" s="1"/>
      <c r="D501" s="1" t="s">
        <v>39</v>
      </c>
      <c r="E501" s="1" t="s">
        <v>29</v>
      </c>
      <c r="F501" s="1" t="s">
        <v>45</v>
      </c>
      <c r="G501" s="1" t="s">
        <v>280</v>
      </c>
      <c r="H501" s="1" t="s">
        <v>288</v>
      </c>
      <c r="I501" s="1">
        <v>13.441466999999999</v>
      </c>
      <c r="J501" s="1">
        <v>22.317997999999999</v>
      </c>
      <c r="K501" s="1"/>
      <c r="L501" s="1">
        <v>0</v>
      </c>
      <c r="M501" s="1">
        <v>0</v>
      </c>
      <c r="N501" s="1">
        <v>0</v>
      </c>
      <c r="O501" s="1" t="s">
        <v>31</v>
      </c>
      <c r="P501" s="1"/>
      <c r="Q501" s="1">
        <v>23220</v>
      </c>
      <c r="R501" s="1">
        <f t="shared" si="14"/>
        <v>23220</v>
      </c>
      <c r="S501" s="1">
        <f>Table1__24[[#This Row],[total_women_beneficiaries]]-Table1__24[[#This Row],[total_men_beneficiaries]]</f>
        <v>0</v>
      </c>
      <c r="T501" s="1" t="str">
        <f t="shared" si="15"/>
        <v>REVIEW REQUIRED</v>
      </c>
    </row>
    <row r="502" spans="1:20" x14ac:dyDescent="0.3">
      <c r="A502" s="1">
        <v>1502</v>
      </c>
      <c r="B502" s="1"/>
      <c r="C502" s="1"/>
      <c r="D502" s="1" t="s">
        <v>28</v>
      </c>
      <c r="E502" s="1" t="s">
        <v>29</v>
      </c>
      <c r="F502" s="1" t="s">
        <v>238</v>
      </c>
      <c r="G502" s="1" t="s">
        <v>280</v>
      </c>
      <c r="H502" s="1" t="s">
        <v>289</v>
      </c>
      <c r="I502" s="1">
        <v>13.470269999999999</v>
      </c>
      <c r="J502" s="1">
        <v>22.476700999999998</v>
      </c>
      <c r="K502" s="1"/>
      <c r="L502" s="1">
        <v>0</v>
      </c>
      <c r="M502" s="1">
        <v>0</v>
      </c>
      <c r="N502" s="1">
        <v>0</v>
      </c>
      <c r="O502" s="1" t="s">
        <v>32</v>
      </c>
      <c r="P502" s="1"/>
      <c r="Q502" s="1">
        <v>38569</v>
      </c>
      <c r="R502" s="1">
        <f t="shared" si="14"/>
        <v>38569</v>
      </c>
      <c r="S502" s="1">
        <f>Table1__24[[#This Row],[total_women_beneficiaries]]-Table1__24[[#This Row],[total_men_beneficiaries]]</f>
        <v>0</v>
      </c>
      <c r="T502" s="1" t="str">
        <f t="shared" si="15"/>
        <v>REVIEW REQUIRED</v>
      </c>
    </row>
    <row r="503" spans="1:20" x14ac:dyDescent="0.3">
      <c r="A503" s="1">
        <v>1503</v>
      </c>
      <c r="B503" s="1"/>
      <c r="C503" s="1"/>
      <c r="D503" s="1" t="s">
        <v>39</v>
      </c>
      <c r="E503" s="1" t="s">
        <v>29</v>
      </c>
      <c r="F503" s="1" t="s">
        <v>45</v>
      </c>
      <c r="G503" s="1" t="s">
        <v>280</v>
      </c>
      <c r="H503" s="1" t="s">
        <v>290</v>
      </c>
      <c r="I503" s="1">
        <v>13.959535000000001</v>
      </c>
      <c r="J503" s="1">
        <v>26.020281000000001</v>
      </c>
      <c r="K503" s="1"/>
      <c r="L503" s="1">
        <v>34599</v>
      </c>
      <c r="M503" s="1">
        <v>34599</v>
      </c>
      <c r="N503" s="1">
        <v>69198</v>
      </c>
      <c r="O503" s="1" t="s">
        <v>51</v>
      </c>
      <c r="P503" s="1"/>
      <c r="Q503" s="1">
        <v>28542.79</v>
      </c>
      <c r="R503" s="1">
        <f t="shared" si="14"/>
        <v>28542.79</v>
      </c>
      <c r="S503" s="1">
        <f>Table1__24[[#This Row],[total_women_beneficiaries]]-Table1__24[[#This Row],[total_men_beneficiaries]]</f>
        <v>0</v>
      </c>
      <c r="T503" s="1" t="str">
        <f t="shared" si="15"/>
        <v>REVIEW REQUIRED</v>
      </c>
    </row>
    <row r="504" spans="1:20" x14ac:dyDescent="0.3">
      <c r="A504" s="1">
        <v>1504</v>
      </c>
      <c r="B504" s="1"/>
      <c r="C504" s="1"/>
      <c r="D504" s="1" t="s">
        <v>28</v>
      </c>
      <c r="E504" s="1" t="s">
        <v>29</v>
      </c>
      <c r="F504" s="1" t="s">
        <v>45</v>
      </c>
      <c r="G504" s="1" t="s">
        <v>280</v>
      </c>
      <c r="H504" s="1" t="s">
        <v>291</v>
      </c>
      <c r="I504" s="1">
        <v>11.588319</v>
      </c>
      <c r="J504" s="1">
        <v>24.676666999999998</v>
      </c>
      <c r="K504" s="1"/>
      <c r="L504" s="1">
        <v>200</v>
      </c>
      <c r="M504" s="1">
        <v>200</v>
      </c>
      <c r="N504" s="1">
        <v>400</v>
      </c>
      <c r="O504" s="1" t="s">
        <v>32</v>
      </c>
      <c r="P504" s="1"/>
      <c r="Q504" s="1">
        <v>25186.11</v>
      </c>
      <c r="R504" s="1">
        <f t="shared" si="14"/>
        <v>25186.11</v>
      </c>
      <c r="S504" s="1">
        <f>Table1__24[[#This Row],[total_women_beneficiaries]]-Table1__24[[#This Row],[total_men_beneficiaries]]</f>
        <v>0</v>
      </c>
      <c r="T504" s="1" t="str">
        <f t="shared" si="15"/>
        <v>REVIEW REQUIRED</v>
      </c>
    </row>
    <row r="505" spans="1:20" x14ac:dyDescent="0.3">
      <c r="A505" s="1">
        <v>1505</v>
      </c>
      <c r="B505" s="1"/>
      <c r="C505" s="1"/>
      <c r="D505" s="1" t="s">
        <v>28</v>
      </c>
      <c r="E505" s="1" t="s">
        <v>29</v>
      </c>
      <c r="F505" s="1" t="s">
        <v>45</v>
      </c>
      <c r="G505" s="1" t="s">
        <v>280</v>
      </c>
      <c r="H505" s="1" t="s">
        <v>291</v>
      </c>
      <c r="I505" s="1">
        <v>11.588319</v>
      </c>
      <c r="J505" s="1">
        <v>24.676666999999998</v>
      </c>
      <c r="K505" s="1"/>
      <c r="L505" s="1">
        <v>175</v>
      </c>
      <c r="M505" s="1">
        <v>175</v>
      </c>
      <c r="N505" s="1">
        <v>350</v>
      </c>
      <c r="O505" s="1" t="s">
        <v>32</v>
      </c>
      <c r="P505" s="1"/>
      <c r="Q505" s="1">
        <v>20239.189999999999</v>
      </c>
      <c r="R505" s="1">
        <f t="shared" si="14"/>
        <v>20239.189999999999</v>
      </c>
      <c r="S505" s="1">
        <f>Table1__24[[#This Row],[total_women_beneficiaries]]-Table1__24[[#This Row],[total_men_beneficiaries]]</f>
        <v>0</v>
      </c>
      <c r="T505" s="1" t="str">
        <f t="shared" si="15"/>
        <v>REVIEW REQUIRED</v>
      </c>
    </row>
    <row r="506" spans="1:20" x14ac:dyDescent="0.3">
      <c r="A506" s="1">
        <v>1506</v>
      </c>
      <c r="B506" s="1"/>
      <c r="C506" s="1"/>
      <c r="D506" s="1" t="s">
        <v>28</v>
      </c>
      <c r="E506" s="1" t="s">
        <v>29</v>
      </c>
      <c r="F506" s="1" t="s">
        <v>45</v>
      </c>
      <c r="G506" s="1" t="s">
        <v>280</v>
      </c>
      <c r="H506" s="1" t="s">
        <v>291</v>
      </c>
      <c r="I506" s="1">
        <v>11.588319</v>
      </c>
      <c r="J506" s="1">
        <v>24.676666999999998</v>
      </c>
      <c r="K506" s="1"/>
      <c r="L506" s="1">
        <v>200</v>
      </c>
      <c r="M506" s="1">
        <v>200</v>
      </c>
      <c r="N506" s="1">
        <v>400</v>
      </c>
      <c r="O506" s="1" t="s">
        <v>32</v>
      </c>
      <c r="P506" s="1"/>
      <c r="Q506" s="1">
        <v>20168.98</v>
      </c>
      <c r="R506" s="1">
        <f t="shared" si="14"/>
        <v>20168.98</v>
      </c>
      <c r="S506" s="1">
        <f>Table1__24[[#This Row],[total_women_beneficiaries]]-Table1__24[[#This Row],[total_men_beneficiaries]]</f>
        <v>0</v>
      </c>
      <c r="T506" s="1" t="str">
        <f t="shared" si="15"/>
        <v>REVIEW REQUIRED</v>
      </c>
    </row>
    <row r="507" spans="1:20" x14ac:dyDescent="0.3">
      <c r="A507" s="1">
        <v>1507</v>
      </c>
      <c r="B507" s="1"/>
      <c r="C507" s="1"/>
      <c r="D507" s="1" t="s">
        <v>28</v>
      </c>
      <c r="E507" s="1" t="s">
        <v>29</v>
      </c>
      <c r="F507" s="1" t="s">
        <v>45</v>
      </c>
      <c r="G507" s="1" t="s">
        <v>280</v>
      </c>
      <c r="H507" s="1" t="s">
        <v>291</v>
      </c>
      <c r="I507" s="1">
        <v>11.588319</v>
      </c>
      <c r="J507" s="1">
        <v>24.676666999999998</v>
      </c>
      <c r="K507" s="1"/>
      <c r="L507" s="1">
        <v>0</v>
      </c>
      <c r="M507" s="1">
        <v>0</v>
      </c>
      <c r="N507" s="1">
        <v>0</v>
      </c>
      <c r="O507" s="1" t="s">
        <v>24</v>
      </c>
      <c r="P507" s="1"/>
      <c r="Q507" s="1">
        <v>31981.89</v>
      </c>
      <c r="R507" s="1">
        <f t="shared" si="14"/>
        <v>31981.89</v>
      </c>
      <c r="S507" s="1">
        <f>Table1__24[[#This Row],[total_women_beneficiaries]]-Table1__24[[#This Row],[total_men_beneficiaries]]</f>
        <v>0</v>
      </c>
      <c r="T507" s="1" t="str">
        <f t="shared" si="15"/>
        <v>REVIEW REQUIRED</v>
      </c>
    </row>
    <row r="508" spans="1:20" x14ac:dyDescent="0.3">
      <c r="A508" s="1">
        <v>1508</v>
      </c>
      <c r="B508" s="1"/>
      <c r="C508" s="1"/>
      <c r="D508" s="1" t="s">
        <v>55</v>
      </c>
      <c r="E508" s="1" t="s">
        <v>29</v>
      </c>
      <c r="F508" s="1" t="s">
        <v>45</v>
      </c>
      <c r="G508" s="1" t="s">
        <v>280</v>
      </c>
      <c r="H508" s="1" t="s">
        <v>292</v>
      </c>
      <c r="I508" s="1">
        <v>14.202138</v>
      </c>
      <c r="J508" s="1">
        <v>24.663702000000001</v>
      </c>
      <c r="K508" s="1"/>
      <c r="L508" s="1">
        <v>238</v>
      </c>
      <c r="M508" s="1">
        <v>238</v>
      </c>
      <c r="N508" s="1">
        <v>476</v>
      </c>
      <c r="O508" s="1" t="s">
        <v>35</v>
      </c>
      <c r="P508" s="1"/>
      <c r="Q508" s="1">
        <v>32535.99</v>
      </c>
      <c r="R508" s="1">
        <f t="shared" si="14"/>
        <v>32535.99</v>
      </c>
      <c r="S508" s="1">
        <f>Table1__24[[#This Row],[total_women_beneficiaries]]-Table1__24[[#This Row],[total_men_beneficiaries]]</f>
        <v>0</v>
      </c>
      <c r="T508" s="1" t="str">
        <f t="shared" si="15"/>
        <v>REVIEW REQUIRED</v>
      </c>
    </row>
    <row r="509" spans="1:20" x14ac:dyDescent="0.3">
      <c r="A509" s="1">
        <v>1509</v>
      </c>
      <c r="B509" s="1"/>
      <c r="C509" s="1"/>
      <c r="D509" s="1" t="s">
        <v>28</v>
      </c>
      <c r="E509" s="1" t="s">
        <v>29</v>
      </c>
      <c r="F509" s="1" t="s">
        <v>45</v>
      </c>
      <c r="G509" s="1" t="s">
        <v>280</v>
      </c>
      <c r="H509" s="1" t="s">
        <v>291</v>
      </c>
      <c r="I509" s="1">
        <v>11.183332</v>
      </c>
      <c r="J509" s="1">
        <v>24.716619999999999</v>
      </c>
      <c r="K509" s="1"/>
      <c r="L509" s="1">
        <v>0</v>
      </c>
      <c r="M509" s="1">
        <v>0</v>
      </c>
      <c r="N509" s="1">
        <v>0</v>
      </c>
      <c r="O509" s="1" t="s">
        <v>32</v>
      </c>
      <c r="P509" s="1"/>
      <c r="Q509" s="1">
        <v>39705</v>
      </c>
      <c r="R509" s="1">
        <f t="shared" si="14"/>
        <v>39705</v>
      </c>
      <c r="S509" s="1">
        <f>Table1__24[[#This Row],[total_women_beneficiaries]]-Table1__24[[#This Row],[total_men_beneficiaries]]</f>
        <v>0</v>
      </c>
      <c r="T509" s="1" t="str">
        <f t="shared" si="15"/>
        <v>REVIEW REQUIRED</v>
      </c>
    </row>
    <row r="510" spans="1:20" x14ac:dyDescent="0.3">
      <c r="A510" s="1">
        <v>1510</v>
      </c>
      <c r="B510" s="1"/>
      <c r="C510" s="1"/>
      <c r="D510" s="1" t="s">
        <v>28</v>
      </c>
      <c r="E510" s="1" t="s">
        <v>29</v>
      </c>
      <c r="F510" s="1" t="s">
        <v>45</v>
      </c>
      <c r="G510" s="1" t="s">
        <v>280</v>
      </c>
      <c r="H510" s="1" t="s">
        <v>293</v>
      </c>
      <c r="I510" s="1">
        <v>12.051428</v>
      </c>
      <c r="J510" s="1">
        <v>24.880405</v>
      </c>
      <c r="K510" s="1"/>
      <c r="L510" s="1">
        <v>0</v>
      </c>
      <c r="M510" s="1">
        <v>0</v>
      </c>
      <c r="N510" s="1">
        <v>0</v>
      </c>
      <c r="O510" s="1" t="s">
        <v>24</v>
      </c>
      <c r="P510" s="1"/>
      <c r="Q510" s="1">
        <v>45628</v>
      </c>
      <c r="R510" s="1">
        <f t="shared" si="14"/>
        <v>45628</v>
      </c>
      <c r="S510" s="1">
        <f>Table1__24[[#This Row],[total_women_beneficiaries]]-Table1__24[[#This Row],[total_men_beneficiaries]]</f>
        <v>0</v>
      </c>
      <c r="T510" s="1" t="str">
        <f t="shared" si="15"/>
        <v>REVIEW REQUIRED</v>
      </c>
    </row>
    <row r="511" spans="1:20" x14ac:dyDescent="0.3">
      <c r="A511" s="1">
        <v>1511</v>
      </c>
      <c r="B511" s="1"/>
      <c r="C511" s="1"/>
      <c r="D511" s="1" t="s">
        <v>28</v>
      </c>
      <c r="E511" s="1" t="s">
        <v>29</v>
      </c>
      <c r="F511" s="1" t="s">
        <v>45</v>
      </c>
      <c r="G511" s="1" t="s">
        <v>280</v>
      </c>
      <c r="H511" s="1" t="s">
        <v>294</v>
      </c>
      <c r="I511" s="1">
        <v>13.474871</v>
      </c>
      <c r="J511" s="1">
        <v>22.488814000000001</v>
      </c>
      <c r="K511" s="1"/>
      <c r="L511" s="1">
        <v>0</v>
      </c>
      <c r="M511" s="1">
        <v>0</v>
      </c>
      <c r="N511" s="1">
        <v>0</v>
      </c>
      <c r="O511" s="1" t="s">
        <v>32</v>
      </c>
      <c r="P511" s="1"/>
      <c r="Q511" s="1">
        <v>34231.15</v>
      </c>
      <c r="R511" s="1">
        <f t="shared" si="14"/>
        <v>34231.15</v>
      </c>
      <c r="S511" s="1">
        <f>Table1__24[[#This Row],[total_women_beneficiaries]]-Table1__24[[#This Row],[total_men_beneficiaries]]</f>
        <v>0</v>
      </c>
      <c r="T511" s="1" t="str">
        <f t="shared" si="15"/>
        <v>REVIEW REQUIRED</v>
      </c>
    </row>
    <row r="512" spans="1:20" x14ac:dyDescent="0.3">
      <c r="A512" s="1">
        <v>1512</v>
      </c>
      <c r="B512" s="1"/>
      <c r="C512" s="1"/>
      <c r="D512" s="1" t="s">
        <v>39</v>
      </c>
      <c r="E512" s="1" t="s">
        <v>29</v>
      </c>
      <c r="F512" s="1" t="s">
        <v>27</v>
      </c>
      <c r="G512" s="1" t="s">
        <v>280</v>
      </c>
      <c r="H512" s="1" t="s">
        <v>294</v>
      </c>
      <c r="I512" s="1">
        <v>13.474871</v>
      </c>
      <c r="J512" s="1">
        <v>22.488814000000001</v>
      </c>
      <c r="K512" s="1"/>
      <c r="L512" s="1">
        <v>0</v>
      </c>
      <c r="M512" s="1">
        <v>0</v>
      </c>
      <c r="N512" s="1">
        <v>0</v>
      </c>
      <c r="O512" s="1" t="s">
        <v>40</v>
      </c>
      <c r="P512" s="1"/>
      <c r="Q512" s="1">
        <v>11760.06</v>
      </c>
      <c r="R512" s="1">
        <f t="shared" si="14"/>
        <v>11760.06</v>
      </c>
      <c r="S512" s="1">
        <f>Table1__24[[#This Row],[total_women_beneficiaries]]-Table1__24[[#This Row],[total_men_beneficiaries]]</f>
        <v>0</v>
      </c>
      <c r="T512" s="1" t="str">
        <f t="shared" si="15"/>
        <v>REVIEW REQUIRED</v>
      </c>
    </row>
    <row r="513" spans="1:20" x14ac:dyDescent="0.3">
      <c r="A513" s="1">
        <v>1513</v>
      </c>
      <c r="B513" s="1"/>
      <c r="C513" s="1"/>
      <c r="D513" s="1" t="s">
        <v>28</v>
      </c>
      <c r="E513" s="1" t="s">
        <v>29</v>
      </c>
      <c r="F513" s="1" t="s">
        <v>45</v>
      </c>
      <c r="G513" s="1" t="s">
        <v>280</v>
      </c>
      <c r="H513" s="1" t="s">
        <v>295</v>
      </c>
      <c r="I513" s="1">
        <v>12.051501999999999</v>
      </c>
      <c r="J513" s="1">
        <v>24.880687999999999</v>
      </c>
      <c r="K513" s="1"/>
      <c r="L513" s="1">
        <v>3750</v>
      </c>
      <c r="M513" s="1">
        <v>3750</v>
      </c>
      <c r="N513" s="1">
        <v>7500</v>
      </c>
      <c r="O513" s="1" t="s">
        <v>24</v>
      </c>
      <c r="P513" s="1"/>
      <c r="Q513" s="1">
        <v>10014.59</v>
      </c>
      <c r="R513" s="1">
        <f t="shared" si="14"/>
        <v>10014.59</v>
      </c>
      <c r="S513" s="1">
        <f>Table1__24[[#This Row],[total_women_beneficiaries]]-Table1__24[[#This Row],[total_men_beneficiaries]]</f>
        <v>0</v>
      </c>
      <c r="T513" s="1" t="str">
        <f t="shared" si="15"/>
        <v>REVIEW REQUIRED</v>
      </c>
    </row>
    <row r="514" spans="1:20" x14ac:dyDescent="0.3">
      <c r="A514" s="1">
        <v>1514</v>
      </c>
      <c r="B514" s="1"/>
      <c r="C514" s="1"/>
      <c r="D514" s="1" t="s">
        <v>39</v>
      </c>
      <c r="E514" s="1" t="s">
        <v>29</v>
      </c>
      <c r="F514" s="1" t="s">
        <v>45</v>
      </c>
      <c r="G514" s="1" t="s">
        <v>280</v>
      </c>
      <c r="H514" s="1" t="s">
        <v>295</v>
      </c>
      <c r="I514" s="1">
        <v>12.051501999999999</v>
      </c>
      <c r="J514" s="1">
        <v>24.880687999999999</v>
      </c>
      <c r="K514" s="1"/>
      <c r="L514" s="1">
        <v>3750</v>
      </c>
      <c r="M514" s="1">
        <v>3750</v>
      </c>
      <c r="N514" s="1">
        <v>7500</v>
      </c>
      <c r="O514" s="1" t="s">
        <v>40</v>
      </c>
      <c r="P514" s="1"/>
      <c r="Q514" s="1">
        <v>11731.43</v>
      </c>
      <c r="R514" s="1">
        <f t="shared" ref="R514:R577" si="16">Q514-P514</f>
        <v>11731.43</v>
      </c>
      <c r="S514" s="1">
        <f>Table1__24[[#This Row],[total_women_beneficiaries]]-Table1__24[[#This Row],[total_men_beneficiaries]]</f>
        <v>0</v>
      </c>
      <c r="T514" s="1" t="str">
        <f t="shared" ref="T514:T577" si="17">IF(Q514&gt;P514, "REVIEW REQUIRED", "OKAY")</f>
        <v>REVIEW REQUIRED</v>
      </c>
    </row>
    <row r="515" spans="1:20" x14ac:dyDescent="0.3">
      <c r="A515" s="1">
        <v>1515</v>
      </c>
      <c r="B515" s="1"/>
      <c r="C515" s="1"/>
      <c r="D515" s="1" t="s">
        <v>28</v>
      </c>
      <c r="E515" s="1" t="s">
        <v>29</v>
      </c>
      <c r="F515" s="1" t="s">
        <v>45</v>
      </c>
      <c r="G515" s="1" t="s">
        <v>280</v>
      </c>
      <c r="H515" s="1" t="s">
        <v>296</v>
      </c>
      <c r="I515" s="1">
        <v>11.939742000000001</v>
      </c>
      <c r="J515" s="1">
        <v>23.074933000000001</v>
      </c>
      <c r="K515" s="1"/>
      <c r="L515" s="1">
        <v>0</v>
      </c>
      <c r="M515" s="1">
        <v>0</v>
      </c>
      <c r="N515" s="1">
        <v>0</v>
      </c>
      <c r="O515" s="1" t="s">
        <v>32</v>
      </c>
      <c r="P515" s="1"/>
      <c r="Q515" s="1">
        <v>30902.89</v>
      </c>
      <c r="R515" s="1">
        <f t="shared" si="16"/>
        <v>30902.89</v>
      </c>
      <c r="S515" s="1">
        <f>Table1__24[[#This Row],[total_women_beneficiaries]]-Table1__24[[#This Row],[total_men_beneficiaries]]</f>
        <v>0</v>
      </c>
      <c r="T515" s="1" t="str">
        <f t="shared" si="17"/>
        <v>REVIEW REQUIRED</v>
      </c>
    </row>
    <row r="516" spans="1:20" x14ac:dyDescent="0.3">
      <c r="A516" s="1">
        <v>1516</v>
      </c>
      <c r="B516" s="1"/>
      <c r="C516" s="1"/>
      <c r="D516" s="1" t="s">
        <v>28</v>
      </c>
      <c r="E516" s="1" t="s">
        <v>29</v>
      </c>
      <c r="F516" s="1" t="s">
        <v>45</v>
      </c>
      <c r="G516" s="1" t="s">
        <v>280</v>
      </c>
      <c r="H516" s="1" t="s">
        <v>297</v>
      </c>
      <c r="I516" s="1">
        <v>11.588319</v>
      </c>
      <c r="J516" s="1">
        <v>24.676666999999998</v>
      </c>
      <c r="K516" s="1"/>
      <c r="L516" s="1">
        <v>0</v>
      </c>
      <c r="M516" s="1">
        <v>0</v>
      </c>
      <c r="N516" s="1">
        <v>0</v>
      </c>
      <c r="O516" s="1" t="s">
        <v>24</v>
      </c>
      <c r="P516" s="1"/>
      <c r="Q516" s="1">
        <v>38410</v>
      </c>
      <c r="R516" s="1">
        <f t="shared" si="16"/>
        <v>38410</v>
      </c>
      <c r="S516" s="1">
        <f>Table1__24[[#This Row],[total_women_beneficiaries]]-Table1__24[[#This Row],[total_men_beneficiaries]]</f>
        <v>0</v>
      </c>
      <c r="T516" s="1" t="str">
        <f t="shared" si="17"/>
        <v>REVIEW REQUIRED</v>
      </c>
    </row>
    <row r="517" spans="1:20" x14ac:dyDescent="0.3">
      <c r="A517" s="1">
        <v>1517</v>
      </c>
      <c r="B517" s="1"/>
      <c r="C517" s="1"/>
      <c r="D517" s="1" t="s">
        <v>28</v>
      </c>
      <c r="E517" s="1" t="s">
        <v>29</v>
      </c>
      <c r="F517" s="1" t="s">
        <v>45</v>
      </c>
      <c r="G517" s="1" t="s">
        <v>280</v>
      </c>
      <c r="H517" s="1" t="s">
        <v>298</v>
      </c>
      <c r="I517" s="1">
        <v>12.941931</v>
      </c>
      <c r="J517" s="1">
        <v>25.784917</v>
      </c>
      <c r="K517" s="1"/>
      <c r="L517" s="1">
        <v>0</v>
      </c>
      <c r="M517" s="1">
        <v>0</v>
      </c>
      <c r="N517" s="1">
        <v>0</v>
      </c>
      <c r="O517" s="1" t="s">
        <v>32</v>
      </c>
      <c r="P517" s="1"/>
      <c r="Q517" s="1">
        <v>30434</v>
      </c>
      <c r="R517" s="1">
        <f t="shared" si="16"/>
        <v>30434</v>
      </c>
      <c r="S517" s="1">
        <f>Table1__24[[#This Row],[total_women_beneficiaries]]-Table1__24[[#This Row],[total_men_beneficiaries]]</f>
        <v>0</v>
      </c>
      <c r="T517" s="1" t="str">
        <f t="shared" si="17"/>
        <v>REVIEW REQUIRED</v>
      </c>
    </row>
    <row r="518" spans="1:20" x14ac:dyDescent="0.3">
      <c r="A518" s="1">
        <v>1518</v>
      </c>
      <c r="B518" s="1"/>
      <c r="C518" s="1"/>
      <c r="D518" s="1" t="s">
        <v>28</v>
      </c>
      <c r="E518" s="1" t="s">
        <v>29</v>
      </c>
      <c r="F518" s="1" t="s">
        <v>45</v>
      </c>
      <c r="G518" s="1" t="s">
        <v>280</v>
      </c>
      <c r="H518" s="1" t="s">
        <v>299</v>
      </c>
      <c r="I518" s="1">
        <v>11.500819</v>
      </c>
      <c r="J518" s="1">
        <v>24.366208</v>
      </c>
      <c r="K518" s="1"/>
      <c r="L518" s="1">
        <v>0</v>
      </c>
      <c r="M518" s="1">
        <v>0</v>
      </c>
      <c r="N518" s="1">
        <v>0</v>
      </c>
      <c r="O518" s="1" t="s">
        <v>32</v>
      </c>
      <c r="P518" s="1"/>
      <c r="Q518" s="1">
        <v>46267</v>
      </c>
      <c r="R518" s="1">
        <f t="shared" si="16"/>
        <v>46267</v>
      </c>
      <c r="S518" s="1">
        <f>Table1__24[[#This Row],[total_women_beneficiaries]]-Table1__24[[#This Row],[total_men_beneficiaries]]</f>
        <v>0</v>
      </c>
      <c r="T518" s="1" t="str">
        <f t="shared" si="17"/>
        <v>REVIEW REQUIRED</v>
      </c>
    </row>
    <row r="519" spans="1:20" x14ac:dyDescent="0.3">
      <c r="A519" s="1">
        <v>1519</v>
      </c>
      <c r="B519" s="1"/>
      <c r="C519" s="1"/>
      <c r="D519" s="1" t="s">
        <v>33</v>
      </c>
      <c r="E519" s="1" t="s">
        <v>29</v>
      </c>
      <c r="F519" s="1" t="s">
        <v>45</v>
      </c>
      <c r="G519" s="1" t="s">
        <v>280</v>
      </c>
      <c r="H519" s="1" t="s">
        <v>300</v>
      </c>
      <c r="I519" s="1">
        <v>11.462967000000001</v>
      </c>
      <c r="J519" s="1">
        <v>26.125924999999999</v>
      </c>
      <c r="K519" s="1"/>
      <c r="L519" s="1">
        <v>0</v>
      </c>
      <c r="M519" s="1">
        <v>0</v>
      </c>
      <c r="N519" s="1">
        <v>0</v>
      </c>
      <c r="O519" s="1" t="s">
        <v>41</v>
      </c>
      <c r="P519" s="1"/>
      <c r="Q519" s="1">
        <v>45765</v>
      </c>
      <c r="R519" s="1">
        <f t="shared" si="16"/>
        <v>45765</v>
      </c>
      <c r="S519" s="1">
        <f>Table1__24[[#This Row],[total_women_beneficiaries]]-Table1__24[[#This Row],[total_men_beneficiaries]]</f>
        <v>0</v>
      </c>
      <c r="T519" s="1" t="str">
        <f t="shared" si="17"/>
        <v>REVIEW REQUIRED</v>
      </c>
    </row>
    <row r="520" spans="1:20" x14ac:dyDescent="0.3">
      <c r="A520" s="1">
        <v>1520</v>
      </c>
      <c r="B520" s="1"/>
      <c r="C520" s="1"/>
      <c r="D520" s="1" t="s">
        <v>39</v>
      </c>
      <c r="E520" s="1" t="s">
        <v>29</v>
      </c>
      <c r="F520" s="1" t="s">
        <v>45</v>
      </c>
      <c r="G520" s="1" t="s">
        <v>280</v>
      </c>
      <c r="H520" s="1" t="s">
        <v>300</v>
      </c>
      <c r="I520" s="1">
        <v>11.462967000000001</v>
      </c>
      <c r="J520" s="1">
        <v>26.125924999999999</v>
      </c>
      <c r="K520" s="1"/>
      <c r="L520" s="1">
        <v>0</v>
      </c>
      <c r="M520" s="1">
        <v>0</v>
      </c>
      <c r="N520" s="1">
        <v>0</v>
      </c>
      <c r="O520" s="1" t="s">
        <v>40</v>
      </c>
      <c r="P520" s="1"/>
      <c r="Q520" s="1">
        <v>30084.9</v>
      </c>
      <c r="R520" s="1">
        <f t="shared" si="16"/>
        <v>30084.9</v>
      </c>
      <c r="S520" s="1">
        <f>Table1__24[[#This Row],[total_women_beneficiaries]]-Table1__24[[#This Row],[total_men_beneficiaries]]</f>
        <v>0</v>
      </c>
      <c r="T520" s="1" t="str">
        <f t="shared" si="17"/>
        <v>REVIEW REQUIRED</v>
      </c>
    </row>
    <row r="521" spans="1:20" x14ac:dyDescent="0.3">
      <c r="A521" s="1">
        <v>1521</v>
      </c>
      <c r="B521" s="1"/>
      <c r="C521" s="1"/>
      <c r="D521" s="1" t="s">
        <v>28</v>
      </c>
      <c r="E521" s="1" t="s">
        <v>29</v>
      </c>
      <c r="F521" s="1" t="s">
        <v>45</v>
      </c>
      <c r="G521" s="1" t="s">
        <v>280</v>
      </c>
      <c r="H521" s="1" t="s">
        <v>300</v>
      </c>
      <c r="I521" s="1">
        <v>11.462967000000001</v>
      </c>
      <c r="J521" s="1">
        <v>26.125924999999999</v>
      </c>
      <c r="K521" s="1"/>
      <c r="L521" s="1">
        <v>0</v>
      </c>
      <c r="M521" s="1">
        <v>0</v>
      </c>
      <c r="N521" s="1">
        <v>0</v>
      </c>
      <c r="O521" s="1" t="s">
        <v>24</v>
      </c>
      <c r="P521" s="1"/>
      <c r="Q521" s="1">
        <v>27304.98</v>
      </c>
      <c r="R521" s="1">
        <f t="shared" si="16"/>
        <v>27304.98</v>
      </c>
      <c r="S521" s="1">
        <f>Table1__24[[#This Row],[total_women_beneficiaries]]-Table1__24[[#This Row],[total_men_beneficiaries]]</f>
        <v>0</v>
      </c>
      <c r="T521" s="1" t="str">
        <f t="shared" si="17"/>
        <v>REVIEW REQUIRED</v>
      </c>
    </row>
    <row r="522" spans="1:20" x14ac:dyDescent="0.3">
      <c r="A522" s="1">
        <v>1522</v>
      </c>
      <c r="B522" s="1"/>
      <c r="C522" s="1"/>
      <c r="D522" s="1" t="s">
        <v>33</v>
      </c>
      <c r="E522" s="1" t="s">
        <v>29</v>
      </c>
      <c r="F522" s="1" t="s">
        <v>27</v>
      </c>
      <c r="G522" s="1" t="s">
        <v>280</v>
      </c>
      <c r="H522" s="1" t="s">
        <v>300</v>
      </c>
      <c r="I522" s="1">
        <v>11.462967000000001</v>
      </c>
      <c r="J522" s="1">
        <v>26.125924999999999</v>
      </c>
      <c r="K522" s="1"/>
      <c r="L522" s="1">
        <v>1750</v>
      </c>
      <c r="M522" s="1">
        <v>1750</v>
      </c>
      <c r="N522" s="1">
        <v>3500</v>
      </c>
      <c r="O522" s="1" t="s">
        <v>41</v>
      </c>
      <c r="P522" s="1"/>
      <c r="Q522" s="1"/>
      <c r="R522" s="1">
        <f t="shared" si="16"/>
        <v>0</v>
      </c>
      <c r="S522" s="1">
        <f>Table1__24[[#This Row],[total_women_beneficiaries]]-Table1__24[[#This Row],[total_men_beneficiaries]]</f>
        <v>0</v>
      </c>
      <c r="T522" s="1" t="str">
        <f t="shared" si="17"/>
        <v>OKAY</v>
      </c>
    </row>
    <row r="523" spans="1:20" x14ac:dyDescent="0.3">
      <c r="A523" s="1">
        <v>1523</v>
      </c>
      <c r="B523" s="1"/>
      <c r="C523" s="1"/>
      <c r="D523" s="1" t="s">
        <v>55</v>
      </c>
      <c r="E523" s="1" t="s">
        <v>29</v>
      </c>
      <c r="F523" s="1" t="s">
        <v>20</v>
      </c>
      <c r="G523" s="1" t="s">
        <v>280</v>
      </c>
      <c r="H523" s="1" t="s">
        <v>300</v>
      </c>
      <c r="I523" s="1">
        <v>11.462967000000001</v>
      </c>
      <c r="J523" s="1">
        <v>26.125924999999999</v>
      </c>
      <c r="K523" s="1"/>
      <c r="L523" s="1">
        <v>150</v>
      </c>
      <c r="M523" s="1">
        <v>150</v>
      </c>
      <c r="N523" s="1">
        <v>300</v>
      </c>
      <c r="O523" s="1" t="s">
        <v>26</v>
      </c>
      <c r="P523" s="1"/>
      <c r="Q523" s="1">
        <v>29376.43</v>
      </c>
      <c r="R523" s="1">
        <f t="shared" si="16"/>
        <v>29376.43</v>
      </c>
      <c r="S523" s="1">
        <f>Table1__24[[#This Row],[total_women_beneficiaries]]-Table1__24[[#This Row],[total_men_beneficiaries]]</f>
        <v>0</v>
      </c>
      <c r="T523" s="1" t="str">
        <f t="shared" si="17"/>
        <v>REVIEW REQUIRED</v>
      </c>
    </row>
    <row r="524" spans="1:20" x14ac:dyDescent="0.3">
      <c r="A524" s="1">
        <v>1524</v>
      </c>
      <c r="B524" s="1"/>
      <c r="C524" s="1"/>
      <c r="D524" s="1" t="s">
        <v>28</v>
      </c>
      <c r="E524" s="1" t="s">
        <v>29</v>
      </c>
      <c r="F524" s="1" t="s">
        <v>27</v>
      </c>
      <c r="G524" s="1" t="s">
        <v>280</v>
      </c>
      <c r="H524" s="1" t="s">
        <v>301</v>
      </c>
      <c r="I524" s="1">
        <v>13.619399</v>
      </c>
      <c r="J524" s="1">
        <v>25.355060000000002</v>
      </c>
      <c r="K524" s="1"/>
      <c r="L524" s="1">
        <v>2500</v>
      </c>
      <c r="M524" s="1">
        <v>2500</v>
      </c>
      <c r="N524" s="1">
        <v>5000</v>
      </c>
      <c r="O524" s="1" t="s">
        <v>26</v>
      </c>
      <c r="P524" s="1"/>
      <c r="Q524" s="1">
        <v>21421.83</v>
      </c>
      <c r="R524" s="1">
        <f t="shared" si="16"/>
        <v>21421.83</v>
      </c>
      <c r="S524" s="1">
        <f>Table1__24[[#This Row],[total_women_beneficiaries]]-Table1__24[[#This Row],[total_men_beneficiaries]]</f>
        <v>0</v>
      </c>
      <c r="T524" s="1" t="str">
        <f t="shared" si="17"/>
        <v>REVIEW REQUIRED</v>
      </c>
    </row>
    <row r="525" spans="1:20" x14ac:dyDescent="0.3">
      <c r="A525" s="1">
        <v>1525</v>
      </c>
      <c r="B525" s="1"/>
      <c r="C525" s="1"/>
      <c r="D525" s="1" t="s">
        <v>28</v>
      </c>
      <c r="E525" s="1" t="s">
        <v>29</v>
      </c>
      <c r="F525" s="1" t="s">
        <v>20</v>
      </c>
      <c r="G525" s="1" t="s">
        <v>280</v>
      </c>
      <c r="H525" s="1" t="s">
        <v>301</v>
      </c>
      <c r="I525" s="1">
        <v>13.619399</v>
      </c>
      <c r="J525" s="1">
        <v>25.355060000000002</v>
      </c>
      <c r="K525" s="1"/>
      <c r="L525" s="1">
        <v>0</v>
      </c>
      <c r="M525" s="1">
        <v>0</v>
      </c>
      <c r="N525" s="1">
        <v>0</v>
      </c>
      <c r="O525" s="1" t="s">
        <v>31</v>
      </c>
      <c r="P525" s="1"/>
      <c r="Q525" s="1">
        <v>19622.330000000002</v>
      </c>
      <c r="R525" s="1">
        <f t="shared" si="16"/>
        <v>19622.330000000002</v>
      </c>
      <c r="S525" s="1">
        <f>Table1__24[[#This Row],[total_women_beneficiaries]]-Table1__24[[#This Row],[total_men_beneficiaries]]</f>
        <v>0</v>
      </c>
      <c r="T525" s="1" t="str">
        <f t="shared" si="17"/>
        <v>REVIEW REQUIRED</v>
      </c>
    </row>
    <row r="526" spans="1:20" x14ac:dyDescent="0.3">
      <c r="A526" s="1">
        <v>1526</v>
      </c>
      <c r="B526" s="1"/>
      <c r="C526" s="1"/>
      <c r="D526" s="1" t="s">
        <v>28</v>
      </c>
      <c r="E526" s="1" t="s">
        <v>29</v>
      </c>
      <c r="F526" s="1" t="s">
        <v>45</v>
      </c>
      <c r="G526" s="1" t="s">
        <v>280</v>
      </c>
      <c r="H526" s="1" t="s">
        <v>301</v>
      </c>
      <c r="I526" s="1">
        <v>13.619399</v>
      </c>
      <c r="J526" s="1">
        <v>25.355060000000002</v>
      </c>
      <c r="K526" s="1"/>
      <c r="L526" s="1">
        <v>0</v>
      </c>
      <c r="M526" s="1">
        <v>0</v>
      </c>
      <c r="N526" s="1">
        <v>0</v>
      </c>
      <c r="O526" s="1" t="s">
        <v>26</v>
      </c>
      <c r="P526" s="1"/>
      <c r="Q526" s="1">
        <v>48305.22</v>
      </c>
      <c r="R526" s="1">
        <f t="shared" si="16"/>
        <v>48305.22</v>
      </c>
      <c r="S526" s="1">
        <f>Table1__24[[#This Row],[total_women_beneficiaries]]-Table1__24[[#This Row],[total_men_beneficiaries]]</f>
        <v>0</v>
      </c>
      <c r="T526" s="1" t="str">
        <f t="shared" si="17"/>
        <v>REVIEW REQUIRED</v>
      </c>
    </row>
    <row r="527" spans="1:20" x14ac:dyDescent="0.3">
      <c r="A527" s="1">
        <v>1527</v>
      </c>
      <c r="B527" s="1"/>
      <c r="C527" s="1"/>
      <c r="D527" s="1" t="s">
        <v>39</v>
      </c>
      <c r="E527" s="1" t="s">
        <v>29</v>
      </c>
      <c r="F527" s="1" t="s">
        <v>20</v>
      </c>
      <c r="G527" s="1" t="s">
        <v>280</v>
      </c>
      <c r="H527" s="1" t="s">
        <v>301</v>
      </c>
      <c r="I527" s="1">
        <v>13.619399</v>
      </c>
      <c r="J527" s="1">
        <v>25.355060000000002</v>
      </c>
      <c r="K527" s="1"/>
      <c r="L527" s="1">
        <v>60</v>
      </c>
      <c r="M527" s="1">
        <v>60</v>
      </c>
      <c r="N527" s="1">
        <v>120</v>
      </c>
      <c r="O527" s="1" t="s">
        <v>40</v>
      </c>
      <c r="P527" s="1"/>
      <c r="Q527" s="1">
        <v>27555.13</v>
      </c>
      <c r="R527" s="1">
        <f t="shared" si="16"/>
        <v>27555.13</v>
      </c>
      <c r="S527" s="1">
        <f>Table1__24[[#This Row],[total_women_beneficiaries]]-Table1__24[[#This Row],[total_men_beneficiaries]]</f>
        <v>0</v>
      </c>
      <c r="T527" s="1" t="str">
        <f t="shared" si="17"/>
        <v>REVIEW REQUIRED</v>
      </c>
    </row>
    <row r="528" spans="1:20" x14ac:dyDescent="0.3">
      <c r="A528" s="1">
        <v>1528</v>
      </c>
      <c r="B528" s="1"/>
      <c r="C528" s="1"/>
      <c r="D528" s="1" t="s">
        <v>28</v>
      </c>
      <c r="E528" s="1" t="s">
        <v>29</v>
      </c>
      <c r="F528" s="1" t="s">
        <v>45</v>
      </c>
      <c r="G528" s="1" t="s">
        <v>280</v>
      </c>
      <c r="H528" s="1" t="s">
        <v>301</v>
      </c>
      <c r="I528" s="1">
        <v>13.619399</v>
      </c>
      <c r="J528" s="1">
        <v>25.355060000000002</v>
      </c>
      <c r="K528" s="1"/>
      <c r="L528" s="1">
        <v>0</v>
      </c>
      <c r="M528" s="1">
        <v>0</v>
      </c>
      <c r="N528" s="1">
        <v>0</v>
      </c>
      <c r="O528" s="1" t="s">
        <v>51</v>
      </c>
      <c r="P528" s="1"/>
      <c r="Q528" s="1">
        <v>48805</v>
      </c>
      <c r="R528" s="1">
        <f t="shared" si="16"/>
        <v>48805</v>
      </c>
      <c r="S528" s="1">
        <f>Table1__24[[#This Row],[total_women_beneficiaries]]-Table1__24[[#This Row],[total_men_beneficiaries]]</f>
        <v>0</v>
      </c>
      <c r="T528" s="1" t="str">
        <f t="shared" si="17"/>
        <v>REVIEW REQUIRED</v>
      </c>
    </row>
    <row r="529" spans="1:20" x14ac:dyDescent="0.3">
      <c r="A529" s="1">
        <v>1529</v>
      </c>
      <c r="B529" s="1"/>
      <c r="C529" s="1"/>
      <c r="D529" s="1" t="s">
        <v>28</v>
      </c>
      <c r="E529" s="1" t="s">
        <v>29</v>
      </c>
      <c r="F529" s="1" t="s">
        <v>45</v>
      </c>
      <c r="G529" s="1" t="s">
        <v>280</v>
      </c>
      <c r="H529" s="1" t="s">
        <v>301</v>
      </c>
      <c r="I529" s="1">
        <v>13.619399</v>
      </c>
      <c r="J529" s="1">
        <v>25.355060000000002</v>
      </c>
      <c r="K529" s="1"/>
      <c r="L529" s="1">
        <v>0</v>
      </c>
      <c r="M529" s="1">
        <v>0</v>
      </c>
      <c r="N529" s="1">
        <v>0</v>
      </c>
      <c r="O529" s="1" t="s">
        <v>41</v>
      </c>
      <c r="P529" s="1"/>
      <c r="Q529" s="1">
        <v>19895</v>
      </c>
      <c r="R529" s="1">
        <f t="shared" si="16"/>
        <v>19895</v>
      </c>
      <c r="S529" s="1">
        <f>Table1__24[[#This Row],[total_women_beneficiaries]]-Table1__24[[#This Row],[total_men_beneficiaries]]</f>
        <v>0</v>
      </c>
      <c r="T529" s="1" t="str">
        <f t="shared" si="17"/>
        <v>REVIEW REQUIRED</v>
      </c>
    </row>
    <row r="530" spans="1:20" x14ac:dyDescent="0.3">
      <c r="A530" s="1">
        <v>1530</v>
      </c>
      <c r="B530" s="1"/>
      <c r="C530" s="1"/>
      <c r="D530" s="1" t="s">
        <v>28</v>
      </c>
      <c r="E530" s="1" t="s">
        <v>29</v>
      </c>
      <c r="F530" s="1" t="s">
        <v>45</v>
      </c>
      <c r="G530" s="1" t="s">
        <v>280</v>
      </c>
      <c r="H530" s="1" t="s">
        <v>301</v>
      </c>
      <c r="I530" s="1">
        <v>13.619399</v>
      </c>
      <c r="J530" s="1">
        <v>25.355060000000002</v>
      </c>
      <c r="K530" s="1"/>
      <c r="L530" s="1">
        <v>0</v>
      </c>
      <c r="M530" s="1">
        <v>0</v>
      </c>
      <c r="N530" s="1">
        <v>0</v>
      </c>
      <c r="O530" s="1" t="s">
        <v>41</v>
      </c>
      <c r="P530" s="1"/>
      <c r="Q530" s="1">
        <v>42767</v>
      </c>
      <c r="R530" s="1">
        <f t="shared" si="16"/>
        <v>42767</v>
      </c>
      <c r="S530" s="1">
        <f>Table1__24[[#This Row],[total_women_beneficiaries]]-Table1__24[[#This Row],[total_men_beneficiaries]]</f>
        <v>0</v>
      </c>
      <c r="T530" s="1" t="str">
        <f t="shared" si="17"/>
        <v>REVIEW REQUIRED</v>
      </c>
    </row>
    <row r="531" spans="1:20" x14ac:dyDescent="0.3">
      <c r="A531" s="1">
        <v>1531</v>
      </c>
      <c r="B531" s="1"/>
      <c r="C531" s="1"/>
      <c r="D531" s="1" t="s">
        <v>39</v>
      </c>
      <c r="E531" s="1" t="s">
        <v>29</v>
      </c>
      <c r="F531" s="1" t="s">
        <v>45</v>
      </c>
      <c r="G531" s="1" t="s">
        <v>280</v>
      </c>
      <c r="H531" s="1" t="s">
        <v>301</v>
      </c>
      <c r="I531" s="1">
        <v>13.619399</v>
      </c>
      <c r="J531" s="1">
        <v>25.355060000000002</v>
      </c>
      <c r="K531" s="1"/>
      <c r="L531" s="1">
        <v>0</v>
      </c>
      <c r="M531" s="1">
        <v>0</v>
      </c>
      <c r="N531" s="1">
        <v>0</v>
      </c>
      <c r="O531" s="1" t="s">
        <v>40</v>
      </c>
      <c r="P531" s="1"/>
      <c r="Q531" s="1">
        <v>41748</v>
      </c>
      <c r="R531" s="1">
        <f t="shared" si="16"/>
        <v>41748</v>
      </c>
      <c r="S531" s="1">
        <f>Table1__24[[#This Row],[total_women_beneficiaries]]-Table1__24[[#This Row],[total_men_beneficiaries]]</f>
        <v>0</v>
      </c>
      <c r="T531" s="1" t="str">
        <f t="shared" si="17"/>
        <v>REVIEW REQUIRED</v>
      </c>
    </row>
    <row r="532" spans="1:20" x14ac:dyDescent="0.3">
      <c r="A532" s="1">
        <v>1532</v>
      </c>
      <c r="B532" s="1"/>
      <c r="C532" s="1"/>
      <c r="D532" s="1" t="s">
        <v>55</v>
      </c>
      <c r="E532" s="1" t="s">
        <v>34</v>
      </c>
      <c r="F532" s="1" t="s">
        <v>238</v>
      </c>
      <c r="G532" s="1" t="s">
        <v>280</v>
      </c>
      <c r="H532" s="1" t="s">
        <v>302</v>
      </c>
      <c r="I532" s="1">
        <v>13.454167</v>
      </c>
      <c r="J532" s="1">
        <v>22.469579</v>
      </c>
      <c r="K532" s="1"/>
      <c r="L532" s="1">
        <v>0</v>
      </c>
      <c r="M532" s="1">
        <v>0</v>
      </c>
      <c r="N532" s="1">
        <v>0</v>
      </c>
      <c r="O532" s="1" t="s">
        <v>150</v>
      </c>
      <c r="P532" s="1"/>
      <c r="Q532" s="1">
        <v>15641</v>
      </c>
      <c r="R532" s="1">
        <f t="shared" si="16"/>
        <v>15641</v>
      </c>
      <c r="S532" s="1">
        <f>Table1__24[[#This Row],[total_women_beneficiaries]]-Table1__24[[#This Row],[total_men_beneficiaries]]</f>
        <v>0</v>
      </c>
      <c r="T532" s="1" t="str">
        <f t="shared" si="17"/>
        <v>REVIEW REQUIRED</v>
      </c>
    </row>
    <row r="533" spans="1:20" x14ac:dyDescent="0.3">
      <c r="A533" s="1">
        <v>1533</v>
      </c>
      <c r="B533" s="1"/>
      <c r="C533" s="1"/>
      <c r="D533" s="1" t="s">
        <v>28</v>
      </c>
      <c r="E533" s="1" t="s">
        <v>29</v>
      </c>
      <c r="F533" s="1" t="s">
        <v>27</v>
      </c>
      <c r="G533" s="1" t="s">
        <v>280</v>
      </c>
      <c r="H533" s="1" t="s">
        <v>302</v>
      </c>
      <c r="I533" s="1">
        <v>13.454167</v>
      </c>
      <c r="J533" s="1">
        <v>22.469579</v>
      </c>
      <c r="K533" s="1"/>
      <c r="L533" s="1">
        <v>0</v>
      </c>
      <c r="M533" s="1">
        <v>0</v>
      </c>
      <c r="N533" s="1">
        <v>0</v>
      </c>
      <c r="O533" s="1" t="s">
        <v>150</v>
      </c>
      <c r="P533" s="1"/>
      <c r="Q533" s="1">
        <v>6097</v>
      </c>
      <c r="R533" s="1">
        <f t="shared" si="16"/>
        <v>6097</v>
      </c>
      <c r="S533" s="1">
        <f>Table1__24[[#This Row],[total_women_beneficiaries]]-Table1__24[[#This Row],[total_men_beneficiaries]]</f>
        <v>0</v>
      </c>
      <c r="T533" s="1" t="str">
        <f t="shared" si="17"/>
        <v>REVIEW REQUIRED</v>
      </c>
    </row>
    <row r="534" spans="1:20" x14ac:dyDescent="0.3">
      <c r="A534" s="1">
        <v>1534</v>
      </c>
      <c r="B534" s="1"/>
      <c r="C534" s="1"/>
      <c r="D534" s="1" t="s">
        <v>28</v>
      </c>
      <c r="E534" s="1" t="s">
        <v>29</v>
      </c>
      <c r="F534" s="1" t="s">
        <v>45</v>
      </c>
      <c r="G534" s="1" t="s">
        <v>280</v>
      </c>
      <c r="H534" s="1" t="s">
        <v>302</v>
      </c>
      <c r="I534" s="1">
        <v>13.454167</v>
      </c>
      <c r="J534" s="1">
        <v>22.469579</v>
      </c>
      <c r="K534" s="1"/>
      <c r="L534" s="1">
        <v>0</v>
      </c>
      <c r="M534" s="1">
        <v>0</v>
      </c>
      <c r="N534" s="1">
        <v>0</v>
      </c>
      <c r="O534" s="1" t="s">
        <v>41</v>
      </c>
      <c r="P534" s="1"/>
      <c r="Q534" s="1">
        <v>27516</v>
      </c>
      <c r="R534" s="1">
        <f t="shared" si="16"/>
        <v>27516</v>
      </c>
      <c r="S534" s="1">
        <f>Table1__24[[#This Row],[total_women_beneficiaries]]-Table1__24[[#This Row],[total_men_beneficiaries]]</f>
        <v>0</v>
      </c>
      <c r="T534" s="1" t="str">
        <f t="shared" si="17"/>
        <v>REVIEW REQUIRED</v>
      </c>
    </row>
    <row r="535" spans="1:20" x14ac:dyDescent="0.3">
      <c r="A535" s="1">
        <v>1535</v>
      </c>
      <c r="B535" s="1"/>
      <c r="C535" s="1"/>
      <c r="D535" s="1" t="s">
        <v>55</v>
      </c>
      <c r="E535" s="1" t="s">
        <v>29</v>
      </c>
      <c r="F535" s="1" t="s">
        <v>45</v>
      </c>
      <c r="G535" s="1" t="s">
        <v>280</v>
      </c>
      <c r="H535" s="1" t="s">
        <v>302</v>
      </c>
      <c r="I535" s="1">
        <v>13.454167</v>
      </c>
      <c r="J535" s="1">
        <v>22.469579</v>
      </c>
      <c r="K535" s="1"/>
      <c r="L535" s="1">
        <v>0</v>
      </c>
      <c r="M535" s="1">
        <v>0</v>
      </c>
      <c r="N535" s="1">
        <v>0</v>
      </c>
      <c r="O535" s="1" t="s">
        <v>41</v>
      </c>
      <c r="P535" s="1"/>
      <c r="Q535" s="1">
        <v>12834.93</v>
      </c>
      <c r="R535" s="1">
        <f t="shared" si="16"/>
        <v>12834.93</v>
      </c>
      <c r="S535" s="1">
        <f>Table1__24[[#This Row],[total_women_beneficiaries]]-Table1__24[[#This Row],[total_men_beneficiaries]]</f>
        <v>0</v>
      </c>
      <c r="T535" s="1" t="str">
        <f t="shared" si="17"/>
        <v>REVIEW REQUIRED</v>
      </c>
    </row>
    <row r="536" spans="1:20" x14ac:dyDescent="0.3">
      <c r="A536" s="1">
        <v>1536</v>
      </c>
      <c r="B536" s="1"/>
      <c r="C536" s="1"/>
      <c r="D536" s="1" t="s">
        <v>39</v>
      </c>
      <c r="E536" s="1" t="s">
        <v>29</v>
      </c>
      <c r="F536" s="1" t="s">
        <v>238</v>
      </c>
      <c r="G536" s="1" t="s">
        <v>280</v>
      </c>
      <c r="H536" s="1" t="s">
        <v>302</v>
      </c>
      <c r="I536" s="1">
        <v>13.454167</v>
      </c>
      <c r="J536" s="1">
        <v>22.469579</v>
      </c>
      <c r="K536" s="1"/>
      <c r="L536" s="1">
        <v>0</v>
      </c>
      <c r="M536" s="1">
        <v>0</v>
      </c>
      <c r="N536" s="1">
        <v>0</v>
      </c>
      <c r="O536" s="1" t="s">
        <v>40</v>
      </c>
      <c r="P536" s="1"/>
      <c r="Q536" s="1">
        <v>19383</v>
      </c>
      <c r="R536" s="1">
        <f t="shared" si="16"/>
        <v>19383</v>
      </c>
      <c r="S536" s="1">
        <f>Table1__24[[#This Row],[total_women_beneficiaries]]-Table1__24[[#This Row],[total_men_beneficiaries]]</f>
        <v>0</v>
      </c>
      <c r="T536" s="1" t="str">
        <f t="shared" si="17"/>
        <v>REVIEW REQUIRED</v>
      </c>
    </row>
    <row r="537" spans="1:20" x14ac:dyDescent="0.3">
      <c r="A537" s="1">
        <v>1537</v>
      </c>
      <c r="B537" s="1"/>
      <c r="C537" s="1"/>
      <c r="D537" s="1" t="s">
        <v>55</v>
      </c>
      <c r="E537" s="1" t="s">
        <v>29</v>
      </c>
      <c r="F537" s="1" t="s">
        <v>45</v>
      </c>
      <c r="G537" s="1" t="s">
        <v>280</v>
      </c>
      <c r="H537" s="1" t="s">
        <v>302</v>
      </c>
      <c r="I537" s="1">
        <v>13.454167</v>
      </c>
      <c r="J537" s="1">
        <v>22.469579</v>
      </c>
      <c r="K537" s="1"/>
      <c r="L537" s="1">
        <v>0</v>
      </c>
      <c r="M537" s="1">
        <v>0</v>
      </c>
      <c r="N537" s="1">
        <v>0</v>
      </c>
      <c r="O537" s="1" t="s">
        <v>26</v>
      </c>
      <c r="P537" s="1"/>
      <c r="Q537" s="1">
        <v>10076.74</v>
      </c>
      <c r="R537" s="1">
        <f t="shared" si="16"/>
        <v>10076.74</v>
      </c>
      <c r="S537" s="1">
        <f>Table1__24[[#This Row],[total_women_beneficiaries]]-Table1__24[[#This Row],[total_men_beneficiaries]]</f>
        <v>0</v>
      </c>
      <c r="T537" s="1" t="str">
        <f t="shared" si="17"/>
        <v>REVIEW REQUIRED</v>
      </c>
    </row>
    <row r="538" spans="1:20" x14ac:dyDescent="0.3">
      <c r="A538" s="1">
        <v>1538</v>
      </c>
      <c r="B538" s="1"/>
      <c r="C538" s="1"/>
      <c r="D538" s="1" t="s">
        <v>28</v>
      </c>
      <c r="E538" s="1" t="s">
        <v>29</v>
      </c>
      <c r="F538" s="1" t="s">
        <v>27</v>
      </c>
      <c r="G538" s="1" t="s">
        <v>280</v>
      </c>
      <c r="H538" s="1" t="s">
        <v>302</v>
      </c>
      <c r="I538" s="1">
        <v>13.454167</v>
      </c>
      <c r="J538" s="1">
        <v>22.469579</v>
      </c>
      <c r="K538" s="1"/>
      <c r="L538" s="1">
        <v>0</v>
      </c>
      <c r="M538" s="1">
        <v>0</v>
      </c>
      <c r="N538" s="1">
        <v>0</v>
      </c>
      <c r="O538" s="1" t="s">
        <v>38</v>
      </c>
      <c r="P538" s="1"/>
      <c r="Q538" s="1">
        <v>21102.720000000001</v>
      </c>
      <c r="R538" s="1">
        <f t="shared" si="16"/>
        <v>21102.720000000001</v>
      </c>
      <c r="S538" s="1">
        <f>Table1__24[[#This Row],[total_women_beneficiaries]]-Table1__24[[#This Row],[total_men_beneficiaries]]</f>
        <v>0</v>
      </c>
      <c r="T538" s="1" t="str">
        <f t="shared" si="17"/>
        <v>REVIEW REQUIRED</v>
      </c>
    </row>
    <row r="539" spans="1:20" x14ac:dyDescent="0.3">
      <c r="A539" s="1">
        <v>1539</v>
      </c>
      <c r="B539" s="1"/>
      <c r="C539" s="1"/>
      <c r="D539" s="1" t="s">
        <v>55</v>
      </c>
      <c r="E539" s="1" t="s">
        <v>34</v>
      </c>
      <c r="F539" s="1" t="s">
        <v>238</v>
      </c>
      <c r="G539" s="1" t="s">
        <v>280</v>
      </c>
      <c r="H539" s="1" t="s">
        <v>302</v>
      </c>
      <c r="I539" s="1">
        <v>13.454167</v>
      </c>
      <c r="J539" s="1">
        <v>22.469579</v>
      </c>
      <c r="K539" s="1"/>
      <c r="L539" s="1">
        <v>0</v>
      </c>
      <c r="M539" s="1">
        <v>0</v>
      </c>
      <c r="N539" s="1">
        <v>0</v>
      </c>
      <c r="O539" s="1" t="s">
        <v>150</v>
      </c>
      <c r="P539" s="1"/>
      <c r="Q539" s="1">
        <v>13610.64</v>
      </c>
      <c r="R539" s="1">
        <f t="shared" si="16"/>
        <v>13610.64</v>
      </c>
      <c r="S539" s="1">
        <f>Table1__24[[#This Row],[total_women_beneficiaries]]-Table1__24[[#This Row],[total_men_beneficiaries]]</f>
        <v>0</v>
      </c>
      <c r="T539" s="1" t="str">
        <f t="shared" si="17"/>
        <v>REVIEW REQUIRED</v>
      </c>
    </row>
    <row r="540" spans="1:20" x14ac:dyDescent="0.3">
      <c r="A540" s="1">
        <v>1540</v>
      </c>
      <c r="B540" s="1"/>
      <c r="C540" s="1"/>
      <c r="D540" s="1" t="s">
        <v>39</v>
      </c>
      <c r="E540" s="1" t="s">
        <v>29</v>
      </c>
      <c r="F540" s="1" t="s">
        <v>45</v>
      </c>
      <c r="G540" s="1" t="s">
        <v>280</v>
      </c>
      <c r="H540" s="1" t="s">
        <v>302</v>
      </c>
      <c r="I540" s="1">
        <v>13.454167</v>
      </c>
      <c r="J540" s="1">
        <v>22.469579</v>
      </c>
      <c r="K540" s="1"/>
      <c r="L540" s="1">
        <v>0</v>
      </c>
      <c r="M540" s="1">
        <v>0</v>
      </c>
      <c r="N540" s="1">
        <v>0</v>
      </c>
      <c r="O540" s="1" t="s">
        <v>40</v>
      </c>
      <c r="P540" s="1"/>
      <c r="Q540" s="1"/>
      <c r="R540" s="1">
        <f t="shared" si="16"/>
        <v>0</v>
      </c>
      <c r="S540" s="1">
        <f>Table1__24[[#This Row],[total_women_beneficiaries]]-Table1__24[[#This Row],[total_men_beneficiaries]]</f>
        <v>0</v>
      </c>
      <c r="T540" s="1" t="str">
        <f t="shared" si="17"/>
        <v>OKAY</v>
      </c>
    </row>
    <row r="541" spans="1:20" x14ac:dyDescent="0.3">
      <c r="A541" s="1">
        <v>1541</v>
      </c>
      <c r="B541" s="1"/>
      <c r="C541" s="1"/>
      <c r="D541" s="1" t="s">
        <v>33</v>
      </c>
      <c r="E541" s="1" t="s">
        <v>29</v>
      </c>
      <c r="F541" s="1" t="s">
        <v>45</v>
      </c>
      <c r="G541" s="1" t="s">
        <v>280</v>
      </c>
      <c r="H541" s="1" t="s">
        <v>303</v>
      </c>
      <c r="I541" s="1">
        <v>14.919069</v>
      </c>
      <c r="J541" s="1">
        <v>25.949736000000001</v>
      </c>
      <c r="K541" s="1"/>
      <c r="L541" s="1">
        <v>59</v>
      </c>
      <c r="M541" s="1">
        <v>59</v>
      </c>
      <c r="N541" s="1">
        <v>118</v>
      </c>
      <c r="O541" s="1" t="s">
        <v>51</v>
      </c>
      <c r="P541" s="1"/>
      <c r="Q541" s="1">
        <v>21986.17</v>
      </c>
      <c r="R541" s="1">
        <f t="shared" si="16"/>
        <v>21986.17</v>
      </c>
      <c r="S541" s="1">
        <f>Table1__24[[#This Row],[total_women_beneficiaries]]-Table1__24[[#This Row],[total_men_beneficiaries]]</f>
        <v>0</v>
      </c>
      <c r="T541" s="1" t="str">
        <f t="shared" si="17"/>
        <v>REVIEW REQUIRED</v>
      </c>
    </row>
    <row r="542" spans="1:20" x14ac:dyDescent="0.3">
      <c r="A542" s="1">
        <v>1542</v>
      </c>
      <c r="B542" s="1"/>
      <c r="C542" s="1"/>
      <c r="D542" s="1" t="s">
        <v>28</v>
      </c>
      <c r="E542" s="1" t="s">
        <v>29</v>
      </c>
      <c r="F542" s="1" t="s">
        <v>27</v>
      </c>
      <c r="G542" s="1" t="s">
        <v>280</v>
      </c>
      <c r="H542" s="1" t="s">
        <v>304</v>
      </c>
      <c r="I542" s="1">
        <v>12.051641</v>
      </c>
      <c r="J542" s="1">
        <v>24.88034</v>
      </c>
      <c r="K542" s="1"/>
      <c r="L542" s="1">
        <v>0</v>
      </c>
      <c r="M542" s="1">
        <v>0</v>
      </c>
      <c r="N542" s="1">
        <v>0</v>
      </c>
      <c r="O542" s="1" t="s">
        <v>32</v>
      </c>
      <c r="P542" s="1"/>
      <c r="Q542" s="1">
        <v>49661.83</v>
      </c>
      <c r="R542" s="1">
        <f t="shared" si="16"/>
        <v>49661.83</v>
      </c>
      <c r="S542" s="1">
        <f>Table1__24[[#This Row],[total_women_beneficiaries]]-Table1__24[[#This Row],[total_men_beneficiaries]]</f>
        <v>0</v>
      </c>
      <c r="T542" s="1" t="str">
        <f t="shared" si="17"/>
        <v>REVIEW REQUIRED</v>
      </c>
    </row>
    <row r="543" spans="1:20" x14ac:dyDescent="0.3">
      <c r="A543" s="1">
        <v>1543</v>
      </c>
      <c r="B543" s="1"/>
      <c r="C543" s="1"/>
      <c r="D543" s="1" t="s">
        <v>28</v>
      </c>
      <c r="E543" s="1" t="s">
        <v>29</v>
      </c>
      <c r="F543" s="1" t="s">
        <v>45</v>
      </c>
      <c r="G543" s="1" t="s">
        <v>280</v>
      </c>
      <c r="H543" s="1" t="s">
        <v>304</v>
      </c>
      <c r="I543" s="1">
        <v>12.051641</v>
      </c>
      <c r="J543" s="1">
        <v>24.88034</v>
      </c>
      <c r="K543" s="1"/>
      <c r="L543" s="1">
        <v>45000</v>
      </c>
      <c r="M543" s="1">
        <v>45000</v>
      </c>
      <c r="N543" s="1">
        <v>90000</v>
      </c>
      <c r="O543" s="1" t="s">
        <v>51</v>
      </c>
      <c r="P543" s="1"/>
      <c r="Q543" s="1">
        <v>22874.11</v>
      </c>
      <c r="R543" s="1">
        <f t="shared" si="16"/>
        <v>22874.11</v>
      </c>
      <c r="S543" s="1">
        <f>Table1__24[[#This Row],[total_women_beneficiaries]]-Table1__24[[#This Row],[total_men_beneficiaries]]</f>
        <v>0</v>
      </c>
      <c r="T543" s="1" t="str">
        <f t="shared" si="17"/>
        <v>REVIEW REQUIRED</v>
      </c>
    </row>
    <row r="544" spans="1:20" x14ac:dyDescent="0.3">
      <c r="A544" s="1">
        <v>1544</v>
      </c>
      <c r="B544" s="1"/>
      <c r="C544" s="1"/>
      <c r="D544" s="1" t="s">
        <v>28</v>
      </c>
      <c r="E544" s="1" t="s">
        <v>29</v>
      </c>
      <c r="F544" s="1" t="s">
        <v>20</v>
      </c>
      <c r="G544" s="1" t="s">
        <v>280</v>
      </c>
      <c r="H544" s="1" t="s">
        <v>304</v>
      </c>
      <c r="I544" s="1">
        <v>12.051641</v>
      </c>
      <c r="J544" s="1">
        <v>24.88034</v>
      </c>
      <c r="K544" s="1"/>
      <c r="L544" s="1">
        <v>0</v>
      </c>
      <c r="M544" s="1">
        <v>0</v>
      </c>
      <c r="N544" s="1">
        <v>0</v>
      </c>
      <c r="O544" s="1" t="s">
        <v>32</v>
      </c>
      <c r="P544" s="1"/>
      <c r="Q544" s="1">
        <v>49390</v>
      </c>
      <c r="R544" s="1">
        <f t="shared" si="16"/>
        <v>49390</v>
      </c>
      <c r="S544" s="1">
        <f>Table1__24[[#This Row],[total_women_beneficiaries]]-Table1__24[[#This Row],[total_men_beneficiaries]]</f>
        <v>0</v>
      </c>
      <c r="T544" s="1" t="str">
        <f t="shared" si="17"/>
        <v>REVIEW REQUIRED</v>
      </c>
    </row>
    <row r="545" spans="1:20" x14ac:dyDescent="0.3">
      <c r="A545" s="1">
        <v>1545</v>
      </c>
      <c r="B545" s="1"/>
      <c r="C545" s="1"/>
      <c r="D545" s="1" t="s">
        <v>28</v>
      </c>
      <c r="E545" s="1" t="s">
        <v>29</v>
      </c>
      <c r="F545" s="1" t="s">
        <v>45</v>
      </c>
      <c r="G545" s="1" t="s">
        <v>280</v>
      </c>
      <c r="H545" s="1" t="s">
        <v>305</v>
      </c>
      <c r="I545" s="1">
        <v>13.651096000000001</v>
      </c>
      <c r="J545" s="1">
        <v>24.090468000000001</v>
      </c>
      <c r="K545" s="1"/>
      <c r="L545" s="1">
        <v>0</v>
      </c>
      <c r="M545" s="1">
        <v>0</v>
      </c>
      <c r="N545" s="1">
        <v>0</v>
      </c>
      <c r="O545" s="1" t="s">
        <v>32</v>
      </c>
      <c r="P545" s="1"/>
      <c r="Q545" s="1">
        <v>39565</v>
      </c>
      <c r="R545" s="1">
        <f t="shared" si="16"/>
        <v>39565</v>
      </c>
      <c r="S545" s="1">
        <f>Table1__24[[#This Row],[total_women_beneficiaries]]-Table1__24[[#This Row],[total_men_beneficiaries]]</f>
        <v>0</v>
      </c>
      <c r="T545" s="1" t="str">
        <f t="shared" si="17"/>
        <v>REVIEW REQUIRED</v>
      </c>
    </row>
    <row r="546" spans="1:20" x14ac:dyDescent="0.3">
      <c r="A546" s="1">
        <v>1546</v>
      </c>
      <c r="B546" s="1"/>
      <c r="C546" s="1"/>
      <c r="D546" s="1" t="s">
        <v>28</v>
      </c>
      <c r="E546" s="1" t="s">
        <v>29</v>
      </c>
      <c r="F546" s="1" t="s">
        <v>238</v>
      </c>
      <c r="G546" s="1" t="s">
        <v>280</v>
      </c>
      <c r="H546" s="1" t="s">
        <v>304</v>
      </c>
      <c r="I546" s="1">
        <v>12.051641</v>
      </c>
      <c r="J546" s="1">
        <v>24.88034</v>
      </c>
      <c r="K546" s="1"/>
      <c r="L546" s="1">
        <v>0</v>
      </c>
      <c r="M546" s="1">
        <v>0</v>
      </c>
      <c r="N546" s="1">
        <v>0</v>
      </c>
      <c r="O546" s="1" t="s">
        <v>32</v>
      </c>
      <c r="P546" s="1"/>
      <c r="Q546" s="1">
        <v>3394</v>
      </c>
      <c r="R546" s="1">
        <f t="shared" si="16"/>
        <v>3394</v>
      </c>
      <c r="S546" s="1">
        <f>Table1__24[[#This Row],[total_women_beneficiaries]]-Table1__24[[#This Row],[total_men_beneficiaries]]</f>
        <v>0</v>
      </c>
      <c r="T546" s="1" t="str">
        <f t="shared" si="17"/>
        <v>REVIEW REQUIRED</v>
      </c>
    </row>
    <row r="547" spans="1:20" x14ac:dyDescent="0.3">
      <c r="A547" s="1">
        <v>1547</v>
      </c>
      <c r="B547" s="1"/>
      <c r="C547" s="1"/>
      <c r="D547" s="1" t="s">
        <v>28</v>
      </c>
      <c r="E547" s="1" t="s">
        <v>29</v>
      </c>
      <c r="F547" s="1" t="s">
        <v>27</v>
      </c>
      <c r="G547" s="1" t="s">
        <v>280</v>
      </c>
      <c r="H547" s="1" t="s">
        <v>306</v>
      </c>
      <c r="I547" s="1">
        <v>12.148968</v>
      </c>
      <c r="J547" s="1">
        <v>22.596848000000001</v>
      </c>
      <c r="K547" s="1"/>
      <c r="L547" s="1">
        <v>0</v>
      </c>
      <c r="M547" s="1">
        <v>0</v>
      </c>
      <c r="N547" s="1">
        <v>0</v>
      </c>
      <c r="O547" s="1" t="s">
        <v>24</v>
      </c>
      <c r="P547" s="1"/>
      <c r="Q547" s="1">
        <v>34309</v>
      </c>
      <c r="R547" s="1">
        <f t="shared" si="16"/>
        <v>34309</v>
      </c>
      <c r="S547" s="1">
        <f>Table1__24[[#This Row],[total_women_beneficiaries]]-Table1__24[[#This Row],[total_men_beneficiaries]]</f>
        <v>0</v>
      </c>
      <c r="T547" s="1" t="str">
        <f t="shared" si="17"/>
        <v>REVIEW REQUIRED</v>
      </c>
    </row>
    <row r="548" spans="1:20" x14ac:dyDescent="0.3">
      <c r="A548" s="1">
        <v>1548</v>
      </c>
      <c r="B548" s="1"/>
      <c r="C548" s="1"/>
      <c r="D548" s="1" t="s">
        <v>28</v>
      </c>
      <c r="E548" s="1" t="s">
        <v>29</v>
      </c>
      <c r="F548" s="1" t="s">
        <v>45</v>
      </c>
      <c r="G548" s="1" t="s">
        <v>280</v>
      </c>
      <c r="H548" s="1" t="s">
        <v>307</v>
      </c>
      <c r="I548" s="1">
        <v>13.194512</v>
      </c>
      <c r="J548" s="1">
        <v>24.224025000000001</v>
      </c>
      <c r="K548" s="1"/>
      <c r="L548" s="1">
        <v>500</v>
      </c>
      <c r="M548" s="1">
        <v>500</v>
      </c>
      <c r="N548" s="1">
        <v>1000</v>
      </c>
      <c r="O548" s="1" t="s">
        <v>32</v>
      </c>
      <c r="P548" s="1"/>
      <c r="Q548" s="1">
        <v>34506</v>
      </c>
      <c r="R548" s="1">
        <f t="shared" si="16"/>
        <v>34506</v>
      </c>
      <c r="S548" s="1">
        <f>Table1__24[[#This Row],[total_women_beneficiaries]]-Table1__24[[#This Row],[total_men_beneficiaries]]</f>
        <v>0</v>
      </c>
      <c r="T548" s="1" t="str">
        <f t="shared" si="17"/>
        <v>REVIEW REQUIRED</v>
      </c>
    </row>
    <row r="549" spans="1:20" x14ac:dyDescent="0.3">
      <c r="A549" s="1">
        <v>1549</v>
      </c>
      <c r="B549" s="1"/>
      <c r="C549" s="1"/>
      <c r="D549" s="1" t="s">
        <v>55</v>
      </c>
      <c r="E549" s="1" t="s">
        <v>34</v>
      </c>
      <c r="F549" s="1" t="s">
        <v>45</v>
      </c>
      <c r="G549" s="1" t="s">
        <v>280</v>
      </c>
      <c r="H549" s="1" t="s">
        <v>308</v>
      </c>
      <c r="I549" s="1">
        <v>12.653636000000001</v>
      </c>
      <c r="J549" s="1">
        <v>24.838090999999999</v>
      </c>
      <c r="K549" s="1"/>
      <c r="L549" s="1">
        <v>0</v>
      </c>
      <c r="M549" s="1">
        <v>0</v>
      </c>
      <c r="N549" s="1">
        <v>0</v>
      </c>
      <c r="O549" s="1" t="s">
        <v>24</v>
      </c>
      <c r="P549" s="1"/>
      <c r="Q549" s="1">
        <v>46091</v>
      </c>
      <c r="R549" s="1">
        <f t="shared" si="16"/>
        <v>46091</v>
      </c>
      <c r="S549" s="1">
        <f>Table1__24[[#This Row],[total_women_beneficiaries]]-Table1__24[[#This Row],[total_men_beneficiaries]]</f>
        <v>0</v>
      </c>
      <c r="T549" s="1" t="str">
        <f t="shared" si="17"/>
        <v>REVIEW REQUIRED</v>
      </c>
    </row>
    <row r="550" spans="1:20" x14ac:dyDescent="0.3">
      <c r="A550" s="1">
        <v>1550</v>
      </c>
      <c r="B550" s="1"/>
      <c r="C550" s="1"/>
      <c r="D550" s="1" t="s">
        <v>28</v>
      </c>
      <c r="E550" s="1" t="s">
        <v>29</v>
      </c>
      <c r="F550" s="1" t="s">
        <v>45</v>
      </c>
      <c r="G550" s="1" t="s">
        <v>280</v>
      </c>
      <c r="H550" s="1" t="s">
        <v>309</v>
      </c>
      <c r="I550" s="1">
        <v>13.136304000000001</v>
      </c>
      <c r="J550" s="1">
        <v>24.147639000000002</v>
      </c>
      <c r="K550" s="1"/>
      <c r="L550" s="1">
        <v>500</v>
      </c>
      <c r="M550" s="1">
        <v>500</v>
      </c>
      <c r="N550" s="1">
        <v>1000</v>
      </c>
      <c r="O550" s="1" t="s">
        <v>32</v>
      </c>
      <c r="P550" s="1"/>
      <c r="Q550" s="1">
        <v>26155</v>
      </c>
      <c r="R550" s="1">
        <f t="shared" si="16"/>
        <v>26155</v>
      </c>
      <c r="S550" s="1">
        <f>Table1__24[[#This Row],[total_women_beneficiaries]]-Table1__24[[#This Row],[total_men_beneficiaries]]</f>
        <v>0</v>
      </c>
      <c r="T550" s="1" t="str">
        <f t="shared" si="17"/>
        <v>REVIEW REQUIRED</v>
      </c>
    </row>
    <row r="551" spans="1:20" x14ac:dyDescent="0.3">
      <c r="A551" s="1">
        <v>1551</v>
      </c>
      <c r="B551" s="1"/>
      <c r="C551" s="1"/>
      <c r="D551" s="1" t="s">
        <v>28</v>
      </c>
      <c r="E551" s="1" t="s">
        <v>29</v>
      </c>
      <c r="F551" s="1" t="s">
        <v>45</v>
      </c>
      <c r="G551" s="1" t="s">
        <v>280</v>
      </c>
      <c r="H551" s="1" t="s">
        <v>310</v>
      </c>
      <c r="I551" s="1">
        <v>13.783365</v>
      </c>
      <c r="J551" s="1">
        <v>22.783405999999999</v>
      </c>
      <c r="K551" s="1"/>
      <c r="L551" s="1">
        <v>0</v>
      </c>
      <c r="M551" s="1">
        <v>0</v>
      </c>
      <c r="N551" s="1">
        <v>0</v>
      </c>
      <c r="O551" s="1" t="s">
        <v>41</v>
      </c>
      <c r="P551" s="1"/>
      <c r="Q551" s="1">
        <v>38337</v>
      </c>
      <c r="R551" s="1">
        <f t="shared" si="16"/>
        <v>38337</v>
      </c>
      <c r="S551" s="1">
        <f>Table1__24[[#This Row],[total_women_beneficiaries]]-Table1__24[[#This Row],[total_men_beneficiaries]]</f>
        <v>0</v>
      </c>
      <c r="T551" s="1" t="str">
        <f t="shared" si="17"/>
        <v>REVIEW REQUIRED</v>
      </c>
    </row>
    <row r="552" spans="1:20" x14ac:dyDescent="0.3">
      <c r="A552" s="1">
        <v>1552</v>
      </c>
      <c r="B552" s="1"/>
      <c r="C552" s="1"/>
      <c r="D552" s="1" t="s">
        <v>39</v>
      </c>
      <c r="E552" s="1" t="s">
        <v>29</v>
      </c>
      <c r="F552" s="1" t="s">
        <v>45</v>
      </c>
      <c r="G552" s="1" t="s">
        <v>280</v>
      </c>
      <c r="H552" s="1" t="s">
        <v>310</v>
      </c>
      <c r="I552" s="1">
        <v>13.783365</v>
      </c>
      <c r="J552" s="1">
        <v>22.783405999999999</v>
      </c>
      <c r="K552" s="1"/>
      <c r="L552" s="1">
        <v>0</v>
      </c>
      <c r="M552" s="1">
        <v>0</v>
      </c>
      <c r="N552" s="1">
        <v>0</v>
      </c>
      <c r="O552" s="1" t="s">
        <v>40</v>
      </c>
      <c r="P552" s="1"/>
      <c r="Q552" s="1">
        <v>13318.28</v>
      </c>
      <c r="R552" s="1">
        <f t="shared" si="16"/>
        <v>13318.28</v>
      </c>
      <c r="S552" s="1">
        <f>Table1__24[[#This Row],[total_women_beneficiaries]]-Table1__24[[#This Row],[total_men_beneficiaries]]</f>
        <v>0</v>
      </c>
      <c r="T552" s="1" t="str">
        <f t="shared" si="17"/>
        <v>REVIEW REQUIRED</v>
      </c>
    </row>
    <row r="553" spans="1:20" x14ac:dyDescent="0.3">
      <c r="A553" s="1">
        <v>1553</v>
      </c>
      <c r="B553" s="1"/>
      <c r="C553" s="1"/>
      <c r="D553" s="1" t="s">
        <v>28</v>
      </c>
      <c r="E553" s="1" t="s">
        <v>29</v>
      </c>
      <c r="F553" s="1" t="s">
        <v>27</v>
      </c>
      <c r="G553" s="1" t="s">
        <v>280</v>
      </c>
      <c r="H553" s="1" t="s">
        <v>311</v>
      </c>
      <c r="I553" s="1">
        <v>13.651076</v>
      </c>
      <c r="J553" s="1">
        <v>24.090185999999999</v>
      </c>
      <c r="K553" s="1"/>
      <c r="L553" s="1">
        <v>0</v>
      </c>
      <c r="M553" s="1">
        <v>0</v>
      </c>
      <c r="N553" s="1">
        <v>0</v>
      </c>
      <c r="O553" s="1" t="s">
        <v>32</v>
      </c>
      <c r="P553" s="1"/>
      <c r="Q553" s="1">
        <v>15049</v>
      </c>
      <c r="R553" s="1">
        <f t="shared" si="16"/>
        <v>15049</v>
      </c>
      <c r="S553" s="1">
        <f>Table1__24[[#This Row],[total_women_beneficiaries]]-Table1__24[[#This Row],[total_men_beneficiaries]]</f>
        <v>0</v>
      </c>
      <c r="T553" s="1" t="str">
        <f t="shared" si="17"/>
        <v>REVIEW REQUIRED</v>
      </c>
    </row>
    <row r="554" spans="1:20" x14ac:dyDescent="0.3">
      <c r="A554" s="1">
        <v>1554</v>
      </c>
      <c r="B554" s="1"/>
      <c r="C554" s="1"/>
      <c r="D554" s="1" t="s">
        <v>28</v>
      </c>
      <c r="E554" s="1" t="s">
        <v>29</v>
      </c>
      <c r="F554" s="1" t="s">
        <v>27</v>
      </c>
      <c r="G554" s="1" t="s">
        <v>280</v>
      </c>
      <c r="H554" s="1" t="s">
        <v>312</v>
      </c>
      <c r="I554" s="1">
        <v>13.619399</v>
      </c>
      <c r="J554" s="1">
        <v>25.355060000000002</v>
      </c>
      <c r="K554" s="1"/>
      <c r="L554" s="1">
        <v>0</v>
      </c>
      <c r="M554" s="1">
        <v>0</v>
      </c>
      <c r="N554" s="1">
        <v>0</v>
      </c>
      <c r="O554" s="1" t="s">
        <v>31</v>
      </c>
      <c r="P554" s="1"/>
      <c r="Q554" s="1">
        <v>30801.84</v>
      </c>
      <c r="R554" s="1">
        <f t="shared" si="16"/>
        <v>30801.84</v>
      </c>
      <c r="S554" s="1">
        <f>Table1__24[[#This Row],[total_women_beneficiaries]]-Table1__24[[#This Row],[total_men_beneficiaries]]</f>
        <v>0</v>
      </c>
      <c r="T554" s="1" t="str">
        <f t="shared" si="17"/>
        <v>REVIEW REQUIRED</v>
      </c>
    </row>
    <row r="555" spans="1:20" x14ac:dyDescent="0.3">
      <c r="A555" s="1">
        <v>1555</v>
      </c>
      <c r="B555" s="1"/>
      <c r="C555" s="1"/>
      <c r="D555" s="1" t="s">
        <v>28</v>
      </c>
      <c r="E555" s="1" t="s">
        <v>29</v>
      </c>
      <c r="F555" s="1" t="s">
        <v>45</v>
      </c>
      <c r="G555" s="1" t="s">
        <v>280</v>
      </c>
      <c r="H555" s="1" t="s">
        <v>313</v>
      </c>
      <c r="I555" s="1">
        <v>12.508227</v>
      </c>
      <c r="J555" s="1">
        <v>24.285069</v>
      </c>
      <c r="K555" s="1"/>
      <c r="L555" s="1">
        <v>0</v>
      </c>
      <c r="M555" s="1">
        <v>0</v>
      </c>
      <c r="N555" s="1">
        <v>0</v>
      </c>
      <c r="O555" s="1" t="s">
        <v>51</v>
      </c>
      <c r="P555" s="1"/>
      <c r="Q555" s="1">
        <v>29349.66</v>
      </c>
      <c r="R555" s="1">
        <f t="shared" si="16"/>
        <v>29349.66</v>
      </c>
      <c r="S555" s="1">
        <f>Table1__24[[#This Row],[total_women_beneficiaries]]-Table1__24[[#This Row],[total_men_beneficiaries]]</f>
        <v>0</v>
      </c>
      <c r="T555" s="1" t="str">
        <f t="shared" si="17"/>
        <v>REVIEW REQUIRED</v>
      </c>
    </row>
    <row r="556" spans="1:20" x14ac:dyDescent="0.3">
      <c r="A556" s="1">
        <v>1557</v>
      </c>
      <c r="B556" s="1"/>
      <c r="C556" s="1"/>
      <c r="D556" s="1" t="s">
        <v>55</v>
      </c>
      <c r="E556" s="1" t="s">
        <v>34</v>
      </c>
      <c r="F556" s="1" t="s">
        <v>45</v>
      </c>
      <c r="G556" s="1" t="s">
        <v>280</v>
      </c>
      <c r="H556" s="1" t="s">
        <v>314</v>
      </c>
      <c r="I556" s="1">
        <v>11.500030000000001</v>
      </c>
      <c r="J556" s="1">
        <v>24.366661000000001</v>
      </c>
      <c r="K556" s="1"/>
      <c r="L556" s="1">
        <v>500</v>
      </c>
      <c r="M556" s="1">
        <v>500</v>
      </c>
      <c r="N556" s="1">
        <v>1000</v>
      </c>
      <c r="O556" s="1" t="s">
        <v>24</v>
      </c>
      <c r="P556" s="1"/>
      <c r="Q556" s="1">
        <v>33553</v>
      </c>
      <c r="R556" s="1">
        <f t="shared" si="16"/>
        <v>33553</v>
      </c>
      <c r="S556" s="1">
        <f>Table1__24[[#This Row],[total_women_beneficiaries]]-Table1__24[[#This Row],[total_men_beneficiaries]]</f>
        <v>0</v>
      </c>
      <c r="T556" s="1" t="str">
        <f t="shared" si="17"/>
        <v>REVIEW REQUIRED</v>
      </c>
    </row>
    <row r="557" spans="1:20" x14ac:dyDescent="0.3">
      <c r="A557" s="1">
        <v>1558</v>
      </c>
      <c r="B557" s="1"/>
      <c r="C557" s="1"/>
      <c r="D557" s="1" t="s">
        <v>28</v>
      </c>
      <c r="E557" s="1" t="s">
        <v>29</v>
      </c>
      <c r="F557" s="1" t="s">
        <v>45</v>
      </c>
      <c r="G557" s="1" t="s">
        <v>280</v>
      </c>
      <c r="H557" s="1" t="s">
        <v>315</v>
      </c>
      <c r="I557" s="1">
        <v>13.619399</v>
      </c>
      <c r="J557" s="1">
        <v>25.355060000000002</v>
      </c>
      <c r="K557" s="1"/>
      <c r="L557" s="1">
        <v>400</v>
      </c>
      <c r="M557" s="1">
        <v>400</v>
      </c>
      <c r="N557" s="1">
        <v>800</v>
      </c>
      <c r="O557" s="1" t="s">
        <v>32</v>
      </c>
      <c r="P557" s="1"/>
      <c r="Q557" s="1">
        <v>28873.15</v>
      </c>
      <c r="R557" s="1">
        <f t="shared" si="16"/>
        <v>28873.15</v>
      </c>
      <c r="S557" s="1">
        <f>Table1__24[[#This Row],[total_women_beneficiaries]]-Table1__24[[#This Row],[total_men_beneficiaries]]</f>
        <v>0</v>
      </c>
      <c r="T557" s="1" t="str">
        <f t="shared" si="17"/>
        <v>REVIEW REQUIRED</v>
      </c>
    </row>
    <row r="558" spans="1:20" x14ac:dyDescent="0.3">
      <c r="A558" s="1">
        <v>1559</v>
      </c>
      <c r="B558" s="1"/>
      <c r="C558" s="1"/>
      <c r="D558" s="1" t="s">
        <v>28</v>
      </c>
      <c r="E558" s="1" t="s">
        <v>29</v>
      </c>
      <c r="F558" s="1" t="s">
        <v>45</v>
      </c>
      <c r="G558" s="1" t="s">
        <v>280</v>
      </c>
      <c r="H558" s="1" t="s">
        <v>315</v>
      </c>
      <c r="I558" s="1">
        <v>13.619399</v>
      </c>
      <c r="J558" s="1">
        <v>25.355060000000002</v>
      </c>
      <c r="K558" s="1"/>
      <c r="L558" s="1">
        <v>0</v>
      </c>
      <c r="M558" s="1">
        <v>0</v>
      </c>
      <c r="N558" s="1">
        <v>0</v>
      </c>
      <c r="O558" s="1" t="s">
        <v>32</v>
      </c>
      <c r="P558" s="1"/>
      <c r="Q558" s="1">
        <v>42829</v>
      </c>
      <c r="R558" s="1">
        <f t="shared" si="16"/>
        <v>42829</v>
      </c>
      <c r="S558" s="1">
        <f>Table1__24[[#This Row],[total_women_beneficiaries]]-Table1__24[[#This Row],[total_men_beneficiaries]]</f>
        <v>0</v>
      </c>
      <c r="T558" s="1" t="str">
        <f t="shared" si="17"/>
        <v>REVIEW REQUIRED</v>
      </c>
    </row>
    <row r="559" spans="1:20" x14ac:dyDescent="0.3">
      <c r="A559" s="1">
        <v>1560</v>
      </c>
      <c r="B559" s="1"/>
      <c r="C559" s="1"/>
      <c r="D559" s="1" t="s">
        <v>55</v>
      </c>
      <c r="E559" s="1" t="s">
        <v>29</v>
      </c>
      <c r="F559" s="1" t="s">
        <v>45</v>
      </c>
      <c r="G559" s="1" t="s">
        <v>280</v>
      </c>
      <c r="H559" s="1" t="s">
        <v>316</v>
      </c>
      <c r="I559" s="1">
        <v>13.454167</v>
      </c>
      <c r="J559" s="1">
        <v>22.469579</v>
      </c>
      <c r="K559" s="1"/>
      <c r="L559" s="1">
        <v>0</v>
      </c>
      <c r="M559" s="1">
        <v>0</v>
      </c>
      <c r="N559" s="1">
        <v>0</v>
      </c>
      <c r="O559" s="1" t="s">
        <v>41</v>
      </c>
      <c r="P559" s="1"/>
      <c r="Q559" s="1">
        <v>24487.81</v>
      </c>
      <c r="R559" s="1">
        <f t="shared" si="16"/>
        <v>24487.81</v>
      </c>
      <c r="S559" s="1">
        <f>Table1__24[[#This Row],[total_women_beneficiaries]]-Table1__24[[#This Row],[total_men_beneficiaries]]</f>
        <v>0</v>
      </c>
      <c r="T559" s="1" t="str">
        <f t="shared" si="17"/>
        <v>REVIEW REQUIRED</v>
      </c>
    </row>
    <row r="560" spans="1:20" x14ac:dyDescent="0.3">
      <c r="A560" s="1">
        <v>1561</v>
      </c>
      <c r="B560" s="1"/>
      <c r="C560" s="1"/>
      <c r="D560" s="1" t="s">
        <v>33</v>
      </c>
      <c r="E560" s="1" t="s">
        <v>29</v>
      </c>
      <c r="F560" s="1" t="s">
        <v>45</v>
      </c>
      <c r="G560" s="1" t="s">
        <v>280</v>
      </c>
      <c r="H560" s="1" t="s">
        <v>316</v>
      </c>
      <c r="I560" s="1">
        <v>13.454167</v>
      </c>
      <c r="J560" s="1">
        <v>22.469579</v>
      </c>
      <c r="K560" s="1"/>
      <c r="L560" s="1">
        <v>0</v>
      </c>
      <c r="M560" s="1">
        <v>0</v>
      </c>
      <c r="N560" s="1">
        <v>0</v>
      </c>
      <c r="O560" s="1" t="s">
        <v>41</v>
      </c>
      <c r="P560" s="1"/>
      <c r="Q560" s="1">
        <v>24442.62</v>
      </c>
      <c r="R560" s="1">
        <f t="shared" si="16"/>
        <v>24442.62</v>
      </c>
      <c r="S560" s="1">
        <f>Table1__24[[#This Row],[total_women_beneficiaries]]-Table1__24[[#This Row],[total_men_beneficiaries]]</f>
        <v>0</v>
      </c>
      <c r="T560" s="1" t="str">
        <f t="shared" si="17"/>
        <v>REVIEW REQUIRED</v>
      </c>
    </row>
    <row r="561" spans="1:20" x14ac:dyDescent="0.3">
      <c r="A561" s="1">
        <v>1562</v>
      </c>
      <c r="B561" s="1"/>
      <c r="C561" s="1"/>
      <c r="D561" s="1" t="s">
        <v>28</v>
      </c>
      <c r="E561" s="1" t="s">
        <v>29</v>
      </c>
      <c r="F561" s="1" t="s">
        <v>45</v>
      </c>
      <c r="G561" s="1" t="s">
        <v>280</v>
      </c>
      <c r="H561" s="1" t="s">
        <v>313</v>
      </c>
      <c r="I561" s="1">
        <v>12.508227</v>
      </c>
      <c r="J561" s="1">
        <v>24.285069</v>
      </c>
      <c r="K561" s="1"/>
      <c r="L561" s="1">
        <v>0</v>
      </c>
      <c r="M561" s="1">
        <v>0</v>
      </c>
      <c r="N561" s="1">
        <v>0</v>
      </c>
      <c r="O561" s="1" t="s">
        <v>32</v>
      </c>
      <c r="P561" s="1"/>
      <c r="Q561" s="1">
        <v>47723</v>
      </c>
      <c r="R561" s="1">
        <f t="shared" si="16"/>
        <v>47723</v>
      </c>
      <c r="S561" s="1">
        <f>Table1__24[[#This Row],[total_women_beneficiaries]]-Table1__24[[#This Row],[total_men_beneficiaries]]</f>
        <v>0</v>
      </c>
      <c r="T561" s="1" t="str">
        <f t="shared" si="17"/>
        <v>REVIEW REQUIRED</v>
      </c>
    </row>
    <row r="562" spans="1:20" x14ac:dyDescent="0.3">
      <c r="A562" s="1">
        <v>1563</v>
      </c>
      <c r="B562" s="1"/>
      <c r="C562" s="1"/>
      <c r="D562" s="1" t="s">
        <v>28</v>
      </c>
      <c r="E562" s="1" t="s">
        <v>29</v>
      </c>
      <c r="F562" s="1" t="s">
        <v>238</v>
      </c>
      <c r="G562" s="1" t="s">
        <v>280</v>
      </c>
      <c r="H562" s="1" t="s">
        <v>317</v>
      </c>
      <c r="I562" s="1">
        <v>13.619399</v>
      </c>
      <c r="J562" s="1">
        <v>25.355060000000002</v>
      </c>
      <c r="K562" s="1"/>
      <c r="L562" s="1">
        <v>0</v>
      </c>
      <c r="M562" s="1">
        <v>0</v>
      </c>
      <c r="N562" s="1">
        <v>0</v>
      </c>
      <c r="O562" s="1" t="s">
        <v>32</v>
      </c>
      <c r="P562" s="1"/>
      <c r="Q562" s="1">
        <v>30099</v>
      </c>
      <c r="R562" s="1">
        <f t="shared" si="16"/>
        <v>30099</v>
      </c>
      <c r="S562" s="1">
        <f>Table1__24[[#This Row],[total_women_beneficiaries]]-Table1__24[[#This Row],[total_men_beneficiaries]]</f>
        <v>0</v>
      </c>
      <c r="T562" s="1" t="str">
        <f t="shared" si="17"/>
        <v>REVIEW REQUIRED</v>
      </c>
    </row>
    <row r="563" spans="1:20" x14ac:dyDescent="0.3">
      <c r="A563" s="1">
        <v>1564</v>
      </c>
      <c r="B563" s="1"/>
      <c r="C563" s="1"/>
      <c r="D563" s="1" t="s">
        <v>39</v>
      </c>
      <c r="E563" s="1" t="s">
        <v>29</v>
      </c>
      <c r="F563" s="1" t="s">
        <v>20</v>
      </c>
      <c r="G563" s="1" t="s">
        <v>280</v>
      </c>
      <c r="H563" s="1" t="s">
        <v>318</v>
      </c>
      <c r="I563" s="1">
        <v>14.202676</v>
      </c>
      <c r="J563" s="1">
        <v>24.663691</v>
      </c>
      <c r="K563" s="1"/>
      <c r="L563" s="1">
        <v>0</v>
      </c>
      <c r="M563" s="1">
        <v>0</v>
      </c>
      <c r="N563" s="1">
        <v>0</v>
      </c>
      <c r="O563" s="1" t="s">
        <v>31</v>
      </c>
      <c r="P563" s="1"/>
      <c r="Q563" s="1">
        <v>15359</v>
      </c>
      <c r="R563" s="1">
        <f t="shared" si="16"/>
        <v>15359</v>
      </c>
      <c r="S563" s="1">
        <f>Table1__24[[#This Row],[total_women_beneficiaries]]-Table1__24[[#This Row],[total_men_beneficiaries]]</f>
        <v>0</v>
      </c>
      <c r="T563" s="1" t="str">
        <f t="shared" si="17"/>
        <v>REVIEW REQUIRED</v>
      </c>
    </row>
    <row r="564" spans="1:20" x14ac:dyDescent="0.3">
      <c r="A564" s="1">
        <v>1565</v>
      </c>
      <c r="B564" s="1"/>
      <c r="C564" s="1"/>
      <c r="D564" s="1" t="s">
        <v>28</v>
      </c>
      <c r="E564" s="1" t="s">
        <v>29</v>
      </c>
      <c r="F564" s="1" t="s">
        <v>45</v>
      </c>
      <c r="G564" s="1" t="s">
        <v>280</v>
      </c>
      <c r="H564" s="1" t="s">
        <v>318</v>
      </c>
      <c r="I564" s="1">
        <v>14.202676</v>
      </c>
      <c r="J564" s="1">
        <v>24.663691</v>
      </c>
      <c r="K564" s="1"/>
      <c r="L564" s="1">
        <v>0</v>
      </c>
      <c r="M564" s="1">
        <v>0</v>
      </c>
      <c r="N564" s="1">
        <v>0</v>
      </c>
      <c r="O564" s="1" t="s">
        <v>32</v>
      </c>
      <c r="P564" s="1"/>
      <c r="Q564" s="1">
        <v>24045</v>
      </c>
      <c r="R564" s="1">
        <f t="shared" si="16"/>
        <v>24045</v>
      </c>
      <c r="S564" s="1">
        <f>Table1__24[[#This Row],[total_women_beneficiaries]]-Table1__24[[#This Row],[total_men_beneficiaries]]</f>
        <v>0</v>
      </c>
      <c r="T564" s="1" t="str">
        <f t="shared" si="17"/>
        <v>REVIEW REQUIRED</v>
      </c>
    </row>
    <row r="565" spans="1:20" x14ac:dyDescent="0.3">
      <c r="A565" s="1">
        <v>1566</v>
      </c>
      <c r="B565" s="1"/>
      <c r="C565" s="1"/>
      <c r="D565" s="1" t="s">
        <v>39</v>
      </c>
      <c r="E565" s="1" t="s">
        <v>29</v>
      </c>
      <c r="F565" s="1" t="s">
        <v>20</v>
      </c>
      <c r="G565" s="1" t="s">
        <v>280</v>
      </c>
      <c r="H565" s="1" t="s">
        <v>318</v>
      </c>
      <c r="I565" s="1">
        <v>14.202676</v>
      </c>
      <c r="J565" s="1">
        <v>24.663691</v>
      </c>
      <c r="K565" s="1"/>
      <c r="L565" s="1">
        <v>0</v>
      </c>
      <c r="M565" s="1">
        <v>0</v>
      </c>
      <c r="N565" s="1">
        <v>0</v>
      </c>
      <c r="O565" s="1" t="s">
        <v>31</v>
      </c>
      <c r="P565" s="1"/>
      <c r="Q565" s="1">
        <v>21719</v>
      </c>
      <c r="R565" s="1">
        <f t="shared" si="16"/>
        <v>21719</v>
      </c>
      <c r="S565" s="1">
        <f>Table1__24[[#This Row],[total_women_beneficiaries]]-Table1__24[[#This Row],[total_men_beneficiaries]]</f>
        <v>0</v>
      </c>
      <c r="T565" s="1" t="str">
        <f t="shared" si="17"/>
        <v>REVIEW REQUIRED</v>
      </c>
    </row>
    <row r="566" spans="1:20" x14ac:dyDescent="0.3">
      <c r="A566" s="1">
        <v>1567</v>
      </c>
      <c r="B566" s="1"/>
      <c r="C566" s="1"/>
      <c r="D566" s="1" t="s">
        <v>39</v>
      </c>
      <c r="E566" s="1" t="s">
        <v>29</v>
      </c>
      <c r="F566" s="1" t="s">
        <v>20</v>
      </c>
      <c r="G566" s="1" t="s">
        <v>280</v>
      </c>
      <c r="H566" s="1" t="s">
        <v>318</v>
      </c>
      <c r="I566" s="1">
        <v>14.202676</v>
      </c>
      <c r="J566" s="1">
        <v>24.663691</v>
      </c>
      <c r="K566" s="1"/>
      <c r="L566" s="1">
        <v>0</v>
      </c>
      <c r="M566" s="1">
        <v>0</v>
      </c>
      <c r="N566" s="1">
        <v>0</v>
      </c>
      <c r="O566" s="1" t="s">
        <v>40</v>
      </c>
      <c r="P566" s="1"/>
      <c r="Q566" s="1">
        <v>42197</v>
      </c>
      <c r="R566" s="1">
        <f t="shared" si="16"/>
        <v>42197</v>
      </c>
      <c r="S566" s="1">
        <f>Table1__24[[#This Row],[total_women_beneficiaries]]-Table1__24[[#This Row],[total_men_beneficiaries]]</f>
        <v>0</v>
      </c>
      <c r="T566" s="1" t="str">
        <f t="shared" si="17"/>
        <v>REVIEW REQUIRED</v>
      </c>
    </row>
    <row r="567" spans="1:20" x14ac:dyDescent="0.3">
      <c r="A567" s="1">
        <v>1568</v>
      </c>
      <c r="B567" s="1"/>
      <c r="C567" s="1"/>
      <c r="D567" s="1" t="s">
        <v>39</v>
      </c>
      <c r="E567" s="1" t="s">
        <v>29</v>
      </c>
      <c r="F567" s="1" t="s">
        <v>45</v>
      </c>
      <c r="G567" s="1" t="s">
        <v>280</v>
      </c>
      <c r="H567" s="1" t="s">
        <v>318</v>
      </c>
      <c r="I567" s="1">
        <v>14.202676</v>
      </c>
      <c r="J567" s="1">
        <v>24.663691</v>
      </c>
      <c r="K567" s="1"/>
      <c r="L567" s="1">
        <v>0</v>
      </c>
      <c r="M567" s="1">
        <v>0</v>
      </c>
      <c r="N567" s="1">
        <v>0</v>
      </c>
      <c r="O567" s="1" t="s">
        <v>40</v>
      </c>
      <c r="P567" s="1"/>
      <c r="Q567" s="1">
        <v>27862</v>
      </c>
      <c r="R567" s="1">
        <f t="shared" si="16"/>
        <v>27862</v>
      </c>
      <c r="S567" s="1">
        <f>Table1__24[[#This Row],[total_women_beneficiaries]]-Table1__24[[#This Row],[total_men_beneficiaries]]</f>
        <v>0</v>
      </c>
      <c r="T567" s="1" t="str">
        <f t="shared" si="17"/>
        <v>REVIEW REQUIRED</v>
      </c>
    </row>
    <row r="568" spans="1:20" x14ac:dyDescent="0.3">
      <c r="A568" s="1">
        <v>1569</v>
      </c>
      <c r="B568" s="1"/>
      <c r="C568" s="1"/>
      <c r="D568" s="1" t="s">
        <v>28</v>
      </c>
      <c r="E568" s="1" t="s">
        <v>29</v>
      </c>
      <c r="F568" s="1" t="s">
        <v>20</v>
      </c>
      <c r="G568" s="1" t="s">
        <v>280</v>
      </c>
      <c r="H568" s="1" t="s">
        <v>319</v>
      </c>
      <c r="I568" s="1">
        <v>12.080824</v>
      </c>
      <c r="J568" s="1">
        <v>25.435803</v>
      </c>
      <c r="K568" s="1"/>
      <c r="L568" s="1">
        <v>350</v>
      </c>
      <c r="M568" s="1">
        <v>350</v>
      </c>
      <c r="N568" s="1">
        <v>700</v>
      </c>
      <c r="O568" s="1" t="s">
        <v>32</v>
      </c>
      <c r="P568" s="1"/>
      <c r="Q568" s="1">
        <v>27181.1</v>
      </c>
      <c r="R568" s="1">
        <f t="shared" si="16"/>
        <v>27181.1</v>
      </c>
      <c r="S568" s="1">
        <f>Table1__24[[#This Row],[total_women_beneficiaries]]-Table1__24[[#This Row],[total_men_beneficiaries]]</f>
        <v>0</v>
      </c>
      <c r="T568" s="1" t="str">
        <f t="shared" si="17"/>
        <v>REVIEW REQUIRED</v>
      </c>
    </row>
    <row r="569" spans="1:20" x14ac:dyDescent="0.3">
      <c r="A569" s="1">
        <v>1570</v>
      </c>
      <c r="B569" s="1"/>
      <c r="C569" s="1"/>
      <c r="D569" s="1" t="s">
        <v>28</v>
      </c>
      <c r="E569" s="1" t="s">
        <v>29</v>
      </c>
      <c r="F569" s="1" t="s">
        <v>45</v>
      </c>
      <c r="G569" s="1" t="s">
        <v>280</v>
      </c>
      <c r="H569" s="1" t="s">
        <v>319</v>
      </c>
      <c r="I569" s="1">
        <v>12.080824</v>
      </c>
      <c r="J569" s="1">
        <v>25.435803</v>
      </c>
      <c r="K569" s="1"/>
      <c r="L569" s="1">
        <v>0</v>
      </c>
      <c r="M569" s="1">
        <v>0</v>
      </c>
      <c r="N569" s="1">
        <v>0</v>
      </c>
      <c r="O569" s="1" t="s">
        <v>32</v>
      </c>
      <c r="P569" s="1"/>
      <c r="Q569" s="1">
        <v>38784</v>
      </c>
      <c r="R569" s="1">
        <f t="shared" si="16"/>
        <v>38784</v>
      </c>
      <c r="S569" s="1">
        <f>Table1__24[[#This Row],[total_women_beneficiaries]]-Table1__24[[#This Row],[total_men_beneficiaries]]</f>
        <v>0</v>
      </c>
      <c r="T569" s="1" t="str">
        <f t="shared" si="17"/>
        <v>REVIEW REQUIRED</v>
      </c>
    </row>
    <row r="570" spans="1:20" x14ac:dyDescent="0.3">
      <c r="A570" s="1">
        <v>1571</v>
      </c>
      <c r="B570" s="1"/>
      <c r="C570" s="1"/>
      <c r="D570" s="1" t="s">
        <v>39</v>
      </c>
      <c r="E570" s="1" t="s">
        <v>29</v>
      </c>
      <c r="F570" s="1" t="s">
        <v>45</v>
      </c>
      <c r="G570" s="1" t="s">
        <v>280</v>
      </c>
      <c r="H570" s="1" t="s">
        <v>320</v>
      </c>
      <c r="I570" s="1">
        <v>11.588319</v>
      </c>
      <c r="J570" s="1">
        <v>24.676666999999998</v>
      </c>
      <c r="K570" s="1"/>
      <c r="L570" s="1">
        <v>0</v>
      </c>
      <c r="M570" s="1">
        <v>0</v>
      </c>
      <c r="N570" s="1">
        <v>0</v>
      </c>
      <c r="O570" s="1" t="s">
        <v>40</v>
      </c>
      <c r="P570" s="1"/>
      <c r="Q570" s="1">
        <v>44818</v>
      </c>
      <c r="R570" s="1">
        <f t="shared" si="16"/>
        <v>44818</v>
      </c>
      <c r="S570" s="1">
        <f>Table1__24[[#This Row],[total_women_beneficiaries]]-Table1__24[[#This Row],[total_men_beneficiaries]]</f>
        <v>0</v>
      </c>
      <c r="T570" s="1" t="str">
        <f t="shared" si="17"/>
        <v>REVIEW REQUIRED</v>
      </c>
    </row>
    <row r="571" spans="1:20" x14ac:dyDescent="0.3">
      <c r="A571" s="1">
        <v>1572</v>
      </c>
      <c r="B571" s="1"/>
      <c r="C571" s="1"/>
      <c r="D571" s="1" t="s">
        <v>28</v>
      </c>
      <c r="E571" s="1" t="s">
        <v>29</v>
      </c>
      <c r="F571" s="1" t="s">
        <v>45</v>
      </c>
      <c r="G571" s="1" t="s">
        <v>280</v>
      </c>
      <c r="H571" s="1" t="s">
        <v>321</v>
      </c>
      <c r="I571" s="1">
        <v>13.561299</v>
      </c>
      <c r="J571" s="1">
        <v>23.476613</v>
      </c>
      <c r="K571" s="1"/>
      <c r="L571" s="1">
        <v>1650</v>
      </c>
      <c r="M571" s="1">
        <v>1650</v>
      </c>
      <c r="N571" s="1">
        <v>3300</v>
      </c>
      <c r="O571" s="1" t="s">
        <v>41</v>
      </c>
      <c r="P571" s="1"/>
      <c r="Q571" s="1">
        <v>26781.87</v>
      </c>
      <c r="R571" s="1">
        <f t="shared" si="16"/>
        <v>26781.87</v>
      </c>
      <c r="S571" s="1">
        <f>Table1__24[[#This Row],[total_women_beneficiaries]]-Table1__24[[#This Row],[total_men_beneficiaries]]</f>
        <v>0</v>
      </c>
      <c r="T571" s="1" t="str">
        <f t="shared" si="17"/>
        <v>REVIEW REQUIRED</v>
      </c>
    </row>
    <row r="572" spans="1:20" x14ac:dyDescent="0.3">
      <c r="A572" s="1">
        <v>1573</v>
      </c>
      <c r="B572" s="1"/>
      <c r="C572" s="1"/>
      <c r="D572" s="1" t="s">
        <v>28</v>
      </c>
      <c r="E572" s="1" t="s">
        <v>29</v>
      </c>
      <c r="F572" s="1" t="s">
        <v>27</v>
      </c>
      <c r="G572" s="1" t="s">
        <v>280</v>
      </c>
      <c r="H572" s="1" t="s">
        <v>322</v>
      </c>
      <c r="I572" s="1">
        <v>13.12743</v>
      </c>
      <c r="J572" s="1">
        <v>22.200700999999999</v>
      </c>
      <c r="K572" s="1"/>
      <c r="L572" s="1">
        <v>0</v>
      </c>
      <c r="M572" s="1">
        <v>0</v>
      </c>
      <c r="N572" s="1">
        <v>0</v>
      </c>
      <c r="O572" s="1" t="s">
        <v>32</v>
      </c>
      <c r="P572" s="1"/>
      <c r="Q572" s="1">
        <v>6906</v>
      </c>
      <c r="R572" s="1">
        <f t="shared" si="16"/>
        <v>6906</v>
      </c>
      <c r="S572" s="1">
        <f>Table1__24[[#This Row],[total_women_beneficiaries]]-Table1__24[[#This Row],[total_men_beneficiaries]]</f>
        <v>0</v>
      </c>
      <c r="T572" s="1" t="str">
        <f t="shared" si="17"/>
        <v>REVIEW REQUIRED</v>
      </c>
    </row>
    <row r="573" spans="1:20" x14ac:dyDescent="0.3">
      <c r="A573" s="1">
        <v>1574</v>
      </c>
      <c r="B573" s="1"/>
      <c r="C573" s="1"/>
      <c r="D573" s="1" t="s">
        <v>28</v>
      </c>
      <c r="E573" s="1" t="s">
        <v>29</v>
      </c>
      <c r="F573" s="1" t="s">
        <v>238</v>
      </c>
      <c r="G573" s="1" t="s">
        <v>280</v>
      </c>
      <c r="H573" s="1" t="s">
        <v>323</v>
      </c>
      <c r="I573" s="1">
        <v>12.748227999999999</v>
      </c>
      <c r="J573" s="1">
        <v>24.850529999999999</v>
      </c>
      <c r="K573" s="1"/>
      <c r="L573" s="1">
        <v>0</v>
      </c>
      <c r="M573" s="1">
        <v>0</v>
      </c>
      <c r="N573" s="1">
        <v>0</v>
      </c>
      <c r="O573" s="1" t="s">
        <v>32</v>
      </c>
      <c r="P573" s="1"/>
      <c r="Q573" s="1">
        <v>24791</v>
      </c>
      <c r="R573" s="1">
        <f t="shared" si="16"/>
        <v>24791</v>
      </c>
      <c r="S573" s="1">
        <f>Table1__24[[#This Row],[total_women_beneficiaries]]-Table1__24[[#This Row],[total_men_beneficiaries]]</f>
        <v>0</v>
      </c>
      <c r="T573" s="1" t="str">
        <f t="shared" si="17"/>
        <v>REVIEW REQUIRED</v>
      </c>
    </row>
    <row r="574" spans="1:20" x14ac:dyDescent="0.3">
      <c r="A574" s="1">
        <v>1575</v>
      </c>
      <c r="B574" s="1"/>
      <c r="C574" s="1"/>
      <c r="D574" s="1" t="s">
        <v>39</v>
      </c>
      <c r="E574" s="1" t="s">
        <v>29</v>
      </c>
      <c r="F574" s="1" t="s">
        <v>45</v>
      </c>
      <c r="G574" s="1" t="s">
        <v>280</v>
      </c>
      <c r="H574" s="1" t="s">
        <v>324</v>
      </c>
      <c r="I574" s="1">
        <v>12.956676</v>
      </c>
      <c r="J574" s="1">
        <v>22.864699999999999</v>
      </c>
      <c r="K574" s="1"/>
      <c r="L574" s="1">
        <v>0</v>
      </c>
      <c r="M574" s="1">
        <v>0</v>
      </c>
      <c r="N574" s="1">
        <v>0</v>
      </c>
      <c r="O574" s="1" t="s">
        <v>31</v>
      </c>
      <c r="P574" s="1"/>
      <c r="Q574" s="1">
        <v>20533.45</v>
      </c>
      <c r="R574" s="1">
        <f t="shared" si="16"/>
        <v>20533.45</v>
      </c>
      <c r="S574" s="1">
        <f>Table1__24[[#This Row],[total_women_beneficiaries]]-Table1__24[[#This Row],[total_men_beneficiaries]]</f>
        <v>0</v>
      </c>
      <c r="T574" s="1" t="str">
        <f t="shared" si="17"/>
        <v>REVIEW REQUIRED</v>
      </c>
    </row>
    <row r="575" spans="1:20" x14ac:dyDescent="0.3">
      <c r="A575" s="1">
        <v>1576</v>
      </c>
      <c r="B575" s="1"/>
      <c r="C575" s="1"/>
      <c r="D575" s="1" t="s">
        <v>28</v>
      </c>
      <c r="E575" s="1" t="s">
        <v>29</v>
      </c>
      <c r="F575" s="1" t="s">
        <v>45</v>
      </c>
      <c r="G575" s="1" t="s">
        <v>280</v>
      </c>
      <c r="H575" s="1" t="s">
        <v>325</v>
      </c>
      <c r="I575" s="1">
        <v>11.993290999999999</v>
      </c>
      <c r="J575" s="1">
        <v>25.631591</v>
      </c>
      <c r="K575" s="1"/>
      <c r="L575" s="1">
        <v>0</v>
      </c>
      <c r="M575" s="1">
        <v>0</v>
      </c>
      <c r="N575" s="1">
        <v>0</v>
      </c>
      <c r="O575" s="1" t="s">
        <v>32</v>
      </c>
      <c r="P575" s="1"/>
      <c r="Q575" s="1">
        <v>40303</v>
      </c>
      <c r="R575" s="1">
        <f t="shared" si="16"/>
        <v>40303</v>
      </c>
      <c r="S575" s="1">
        <f>Table1__24[[#This Row],[total_women_beneficiaries]]-Table1__24[[#This Row],[total_men_beneficiaries]]</f>
        <v>0</v>
      </c>
      <c r="T575" s="1" t="str">
        <f t="shared" si="17"/>
        <v>REVIEW REQUIRED</v>
      </c>
    </row>
    <row r="576" spans="1:20" x14ac:dyDescent="0.3">
      <c r="A576" s="1">
        <v>1577</v>
      </c>
      <c r="B576" s="1"/>
      <c r="C576" s="1"/>
      <c r="D576" s="1" t="s">
        <v>55</v>
      </c>
      <c r="E576" s="1" t="s">
        <v>29</v>
      </c>
      <c r="F576" s="1" t="s">
        <v>27</v>
      </c>
      <c r="G576" s="1" t="s">
        <v>280</v>
      </c>
      <c r="H576" s="1" t="s">
        <v>326</v>
      </c>
      <c r="I576" s="1">
        <v>11.951714000000001</v>
      </c>
      <c r="J576" s="1">
        <v>23.270254999999999</v>
      </c>
      <c r="K576" s="1"/>
      <c r="L576" s="1">
        <v>500</v>
      </c>
      <c r="M576" s="1">
        <v>500</v>
      </c>
      <c r="N576" s="1">
        <v>1000</v>
      </c>
      <c r="O576" s="1" t="s">
        <v>26</v>
      </c>
      <c r="P576" s="1"/>
      <c r="Q576" s="1">
        <v>27861.32</v>
      </c>
      <c r="R576" s="1">
        <f t="shared" si="16"/>
        <v>27861.32</v>
      </c>
      <c r="S576" s="1">
        <f>Table1__24[[#This Row],[total_women_beneficiaries]]-Table1__24[[#This Row],[total_men_beneficiaries]]</f>
        <v>0</v>
      </c>
      <c r="T576" s="1" t="str">
        <f t="shared" si="17"/>
        <v>REVIEW REQUIRED</v>
      </c>
    </row>
    <row r="577" spans="1:20" x14ac:dyDescent="0.3">
      <c r="A577" s="1">
        <v>1578</v>
      </c>
      <c r="B577" s="1"/>
      <c r="C577" s="1"/>
      <c r="D577" s="1" t="s">
        <v>28</v>
      </c>
      <c r="E577" s="1" t="s">
        <v>29</v>
      </c>
      <c r="F577" s="1" t="s">
        <v>20</v>
      </c>
      <c r="G577" s="1" t="s">
        <v>280</v>
      </c>
      <c r="H577" s="1" t="s">
        <v>326</v>
      </c>
      <c r="I577" s="1">
        <v>11.951714000000001</v>
      </c>
      <c r="J577" s="1">
        <v>23.270254999999999</v>
      </c>
      <c r="K577" s="1"/>
      <c r="L577" s="1">
        <v>18000</v>
      </c>
      <c r="M577" s="1">
        <v>18000</v>
      </c>
      <c r="N577" s="1">
        <v>36000</v>
      </c>
      <c r="O577" s="1" t="s">
        <v>31</v>
      </c>
      <c r="P577" s="1"/>
      <c r="Q577" s="1">
        <v>11135</v>
      </c>
      <c r="R577" s="1">
        <f t="shared" si="16"/>
        <v>11135</v>
      </c>
      <c r="S577" s="1">
        <f>Table1__24[[#This Row],[total_women_beneficiaries]]-Table1__24[[#This Row],[total_men_beneficiaries]]</f>
        <v>0</v>
      </c>
      <c r="T577" s="1" t="str">
        <f t="shared" si="17"/>
        <v>REVIEW REQUIRED</v>
      </c>
    </row>
    <row r="578" spans="1:20" x14ac:dyDescent="0.3">
      <c r="A578" s="1">
        <v>1579</v>
      </c>
      <c r="B578" s="1"/>
      <c r="C578" s="1"/>
      <c r="D578" s="1" t="s">
        <v>28</v>
      </c>
      <c r="E578" s="1" t="s">
        <v>29</v>
      </c>
      <c r="F578" s="1" t="s">
        <v>45</v>
      </c>
      <c r="G578" s="1" t="s">
        <v>280</v>
      </c>
      <c r="H578" s="1" t="s">
        <v>326</v>
      </c>
      <c r="I578" s="1">
        <v>11.951714000000001</v>
      </c>
      <c r="J578" s="1">
        <v>23.270254999999999</v>
      </c>
      <c r="K578" s="1"/>
      <c r="L578" s="1">
        <v>0</v>
      </c>
      <c r="M578" s="1">
        <v>0</v>
      </c>
      <c r="N578" s="1">
        <v>0</v>
      </c>
      <c r="O578" s="1" t="s">
        <v>32</v>
      </c>
      <c r="P578" s="1"/>
      <c r="Q578" s="1">
        <v>31833.7</v>
      </c>
      <c r="R578" s="1">
        <f t="shared" ref="R578:R641" si="18">Q578-P578</f>
        <v>31833.7</v>
      </c>
      <c r="S578" s="1">
        <f>Table1__24[[#This Row],[total_women_beneficiaries]]-Table1__24[[#This Row],[total_men_beneficiaries]]</f>
        <v>0</v>
      </c>
      <c r="T578" s="1" t="str">
        <f t="shared" ref="T578:T641" si="19">IF(Q578&gt;P578, "REVIEW REQUIRED", "OKAY")</f>
        <v>REVIEW REQUIRED</v>
      </c>
    </row>
    <row r="579" spans="1:20" x14ac:dyDescent="0.3">
      <c r="A579" s="1">
        <v>1580</v>
      </c>
      <c r="B579" s="1"/>
      <c r="C579" s="1"/>
      <c r="D579" s="1" t="s">
        <v>55</v>
      </c>
      <c r="E579" s="1" t="s">
        <v>29</v>
      </c>
      <c r="F579" s="1" t="s">
        <v>27</v>
      </c>
      <c r="G579" s="1" t="s">
        <v>280</v>
      </c>
      <c r="H579" s="1" t="s">
        <v>327</v>
      </c>
      <c r="I579" s="1">
        <v>12.964760999999999</v>
      </c>
      <c r="J579" s="1">
        <v>24.041985</v>
      </c>
      <c r="K579" s="1"/>
      <c r="L579" s="1">
        <v>100</v>
      </c>
      <c r="M579" s="1">
        <v>100</v>
      </c>
      <c r="N579" s="1">
        <v>200</v>
      </c>
      <c r="O579" s="1" t="s">
        <v>26</v>
      </c>
      <c r="P579" s="1"/>
      <c r="Q579" s="1">
        <v>27631</v>
      </c>
      <c r="R579" s="1">
        <f t="shared" si="18"/>
        <v>27631</v>
      </c>
      <c r="S579" s="1">
        <f>Table1__24[[#This Row],[total_women_beneficiaries]]-Table1__24[[#This Row],[total_men_beneficiaries]]</f>
        <v>0</v>
      </c>
      <c r="T579" s="1" t="str">
        <f t="shared" si="19"/>
        <v>REVIEW REQUIRED</v>
      </c>
    </row>
    <row r="580" spans="1:20" x14ac:dyDescent="0.3">
      <c r="A580" s="1">
        <v>1581</v>
      </c>
      <c r="B580" s="1"/>
      <c r="C580" s="1"/>
      <c r="D580" s="1" t="s">
        <v>28</v>
      </c>
      <c r="E580" s="1" t="s">
        <v>29</v>
      </c>
      <c r="F580" s="1" t="s">
        <v>45</v>
      </c>
      <c r="G580" s="1" t="s">
        <v>280</v>
      </c>
      <c r="H580" s="1" t="s">
        <v>327</v>
      </c>
      <c r="I580" s="1">
        <v>12.964760999999999</v>
      </c>
      <c r="J580" s="1">
        <v>24.041985</v>
      </c>
      <c r="K580" s="1"/>
      <c r="L580" s="1">
        <v>0</v>
      </c>
      <c r="M580" s="1">
        <v>0</v>
      </c>
      <c r="N580" s="1">
        <v>0</v>
      </c>
      <c r="O580" s="1" t="s">
        <v>32</v>
      </c>
      <c r="P580" s="1"/>
      <c r="Q580" s="1">
        <v>27179.65</v>
      </c>
      <c r="R580" s="1">
        <f t="shared" si="18"/>
        <v>27179.65</v>
      </c>
      <c r="S580" s="1">
        <f>Table1__24[[#This Row],[total_women_beneficiaries]]-Table1__24[[#This Row],[total_men_beneficiaries]]</f>
        <v>0</v>
      </c>
      <c r="T580" s="1" t="str">
        <f t="shared" si="19"/>
        <v>REVIEW REQUIRED</v>
      </c>
    </row>
    <row r="581" spans="1:20" x14ac:dyDescent="0.3">
      <c r="A581" s="1">
        <v>1582</v>
      </c>
      <c r="B581" s="1"/>
      <c r="C581" s="1"/>
      <c r="D581" s="1" t="s">
        <v>28</v>
      </c>
      <c r="E581" s="1" t="s">
        <v>29</v>
      </c>
      <c r="F581" s="1" t="s">
        <v>45</v>
      </c>
      <c r="G581" s="1" t="s">
        <v>280</v>
      </c>
      <c r="H581" s="1" t="s">
        <v>327</v>
      </c>
      <c r="I581" s="1">
        <v>12.964760999999999</v>
      </c>
      <c r="J581" s="1">
        <v>24.041985</v>
      </c>
      <c r="K581" s="1"/>
      <c r="L581" s="1">
        <v>0</v>
      </c>
      <c r="M581" s="1">
        <v>0</v>
      </c>
      <c r="N581" s="1">
        <v>0</v>
      </c>
      <c r="O581" s="1" t="s">
        <v>26</v>
      </c>
      <c r="P581" s="1"/>
      <c r="Q581" s="1">
        <v>36766.99</v>
      </c>
      <c r="R581" s="1">
        <f t="shared" si="18"/>
        <v>36766.99</v>
      </c>
      <c r="S581" s="1">
        <f>Table1__24[[#This Row],[total_women_beneficiaries]]-Table1__24[[#This Row],[total_men_beneficiaries]]</f>
        <v>0</v>
      </c>
      <c r="T581" s="1" t="str">
        <f t="shared" si="19"/>
        <v>REVIEW REQUIRED</v>
      </c>
    </row>
    <row r="582" spans="1:20" x14ac:dyDescent="0.3">
      <c r="A582" s="1">
        <v>1583</v>
      </c>
      <c r="B582" s="1"/>
      <c r="C582" s="1"/>
      <c r="D582" s="1" t="s">
        <v>39</v>
      </c>
      <c r="E582" s="1" t="s">
        <v>29</v>
      </c>
      <c r="F582" s="1" t="s">
        <v>238</v>
      </c>
      <c r="G582" s="1" t="s">
        <v>280</v>
      </c>
      <c r="H582" s="1" t="s">
        <v>328</v>
      </c>
      <c r="I582" s="1">
        <v>13.454167</v>
      </c>
      <c r="J582" s="1">
        <v>22.469579</v>
      </c>
      <c r="K582" s="1"/>
      <c r="L582" s="1">
        <v>0</v>
      </c>
      <c r="M582" s="1">
        <v>0</v>
      </c>
      <c r="N582" s="1">
        <v>0</v>
      </c>
      <c r="O582" s="1" t="s">
        <v>40</v>
      </c>
      <c r="P582" s="1"/>
      <c r="Q582" s="1">
        <v>14105</v>
      </c>
      <c r="R582" s="1">
        <f t="shared" si="18"/>
        <v>14105</v>
      </c>
      <c r="S582" s="1">
        <f>Table1__24[[#This Row],[total_women_beneficiaries]]-Table1__24[[#This Row],[total_men_beneficiaries]]</f>
        <v>0</v>
      </c>
      <c r="T582" s="1" t="str">
        <f t="shared" si="19"/>
        <v>REVIEW REQUIRED</v>
      </c>
    </row>
    <row r="583" spans="1:20" x14ac:dyDescent="0.3">
      <c r="A583" s="1">
        <v>1584</v>
      </c>
      <c r="B583" s="1"/>
      <c r="C583" s="1"/>
      <c r="D583" s="1" t="s">
        <v>28</v>
      </c>
      <c r="E583" s="1" t="s">
        <v>29</v>
      </c>
      <c r="F583" s="1" t="s">
        <v>45</v>
      </c>
      <c r="G583" s="1" t="s">
        <v>280</v>
      </c>
      <c r="H583" s="1" t="s">
        <v>329</v>
      </c>
      <c r="I583" s="1">
        <v>11.759525</v>
      </c>
      <c r="J583" s="1">
        <v>23.839974000000002</v>
      </c>
      <c r="K583" s="1"/>
      <c r="L583" s="1">
        <v>0</v>
      </c>
      <c r="M583" s="1">
        <v>0</v>
      </c>
      <c r="N583" s="1">
        <v>0</v>
      </c>
      <c r="O583" s="1" t="s">
        <v>24</v>
      </c>
      <c r="P583" s="1"/>
      <c r="Q583" s="1">
        <v>14796</v>
      </c>
      <c r="R583" s="1">
        <f t="shared" si="18"/>
        <v>14796</v>
      </c>
      <c r="S583" s="1">
        <f>Table1__24[[#This Row],[total_women_beneficiaries]]-Table1__24[[#This Row],[total_men_beneficiaries]]</f>
        <v>0</v>
      </c>
      <c r="T583" s="1" t="str">
        <f t="shared" si="19"/>
        <v>REVIEW REQUIRED</v>
      </c>
    </row>
    <row r="584" spans="1:20" x14ac:dyDescent="0.3">
      <c r="A584" s="1">
        <v>1585</v>
      </c>
      <c r="B584" s="1"/>
      <c r="C584" s="1"/>
      <c r="D584" s="1" t="s">
        <v>28</v>
      </c>
      <c r="E584" s="1" t="s">
        <v>29</v>
      </c>
      <c r="F584" s="1" t="s">
        <v>45</v>
      </c>
      <c r="G584" s="1" t="s">
        <v>280</v>
      </c>
      <c r="H584" s="1" t="s">
        <v>287</v>
      </c>
      <c r="I584" s="1">
        <v>12.051418</v>
      </c>
      <c r="J584" s="1">
        <v>24.880389000000001</v>
      </c>
      <c r="K584" s="1"/>
      <c r="L584" s="1">
        <v>0</v>
      </c>
      <c r="M584" s="1">
        <v>0</v>
      </c>
      <c r="N584" s="1">
        <v>0</v>
      </c>
      <c r="O584" s="1" t="s">
        <v>32</v>
      </c>
      <c r="P584" s="1"/>
      <c r="Q584" s="1">
        <v>21377</v>
      </c>
      <c r="R584" s="1">
        <f t="shared" si="18"/>
        <v>21377</v>
      </c>
      <c r="S584" s="1">
        <f>Table1__24[[#This Row],[total_women_beneficiaries]]-Table1__24[[#This Row],[total_men_beneficiaries]]</f>
        <v>0</v>
      </c>
      <c r="T584" s="1" t="str">
        <f t="shared" si="19"/>
        <v>REVIEW REQUIRED</v>
      </c>
    </row>
    <row r="585" spans="1:20" x14ac:dyDescent="0.3">
      <c r="A585" s="1">
        <v>1586</v>
      </c>
      <c r="B585" s="1"/>
      <c r="C585" s="1"/>
      <c r="D585" s="1" t="s">
        <v>28</v>
      </c>
      <c r="E585" s="1" t="s">
        <v>29</v>
      </c>
      <c r="F585" s="1" t="s">
        <v>45</v>
      </c>
      <c r="G585" s="1" t="s">
        <v>280</v>
      </c>
      <c r="H585" s="1" t="s">
        <v>287</v>
      </c>
      <c r="I585" s="1">
        <v>12.051418</v>
      </c>
      <c r="J585" s="1">
        <v>24.880389000000001</v>
      </c>
      <c r="K585" s="1"/>
      <c r="L585" s="1">
        <v>0</v>
      </c>
      <c r="M585" s="1">
        <v>0</v>
      </c>
      <c r="N585" s="1">
        <v>0</v>
      </c>
      <c r="O585" s="1" t="s">
        <v>32</v>
      </c>
      <c r="P585" s="1"/>
      <c r="Q585" s="1">
        <v>21377</v>
      </c>
      <c r="R585" s="1">
        <f t="shared" si="18"/>
        <v>21377</v>
      </c>
      <c r="S585" s="1">
        <f>Table1__24[[#This Row],[total_women_beneficiaries]]-Table1__24[[#This Row],[total_men_beneficiaries]]</f>
        <v>0</v>
      </c>
      <c r="T585" s="1" t="str">
        <f t="shared" si="19"/>
        <v>REVIEW REQUIRED</v>
      </c>
    </row>
    <row r="586" spans="1:20" x14ac:dyDescent="0.3">
      <c r="A586" s="1">
        <v>1587</v>
      </c>
      <c r="B586" s="1"/>
      <c r="C586" s="1"/>
      <c r="D586" s="1" t="s">
        <v>28</v>
      </c>
      <c r="E586" s="1" t="s">
        <v>29</v>
      </c>
      <c r="F586" s="1" t="s">
        <v>45</v>
      </c>
      <c r="G586" s="1" t="s">
        <v>280</v>
      </c>
      <c r="H586" s="1" t="s">
        <v>287</v>
      </c>
      <c r="I586" s="1">
        <v>12.051418</v>
      </c>
      <c r="J586" s="1">
        <v>24.880389000000001</v>
      </c>
      <c r="K586" s="1"/>
      <c r="L586" s="1">
        <v>0</v>
      </c>
      <c r="M586" s="1">
        <v>0</v>
      </c>
      <c r="N586" s="1">
        <v>0</v>
      </c>
      <c r="O586" s="1" t="s">
        <v>32</v>
      </c>
      <c r="P586" s="1"/>
      <c r="Q586" s="1">
        <v>18704</v>
      </c>
      <c r="R586" s="1">
        <f t="shared" si="18"/>
        <v>18704</v>
      </c>
      <c r="S586" s="1">
        <f>Table1__24[[#This Row],[total_women_beneficiaries]]-Table1__24[[#This Row],[total_men_beneficiaries]]</f>
        <v>0</v>
      </c>
      <c r="T586" s="1" t="str">
        <f t="shared" si="19"/>
        <v>REVIEW REQUIRED</v>
      </c>
    </row>
    <row r="587" spans="1:20" x14ac:dyDescent="0.3">
      <c r="A587" s="1">
        <v>1588</v>
      </c>
      <c r="B587" s="1"/>
      <c r="C587" s="1"/>
      <c r="D587" s="1" t="s">
        <v>28</v>
      </c>
      <c r="E587" s="1" t="s">
        <v>29</v>
      </c>
      <c r="F587" s="1" t="s">
        <v>45</v>
      </c>
      <c r="G587" s="1" t="s">
        <v>280</v>
      </c>
      <c r="H587" s="1" t="s">
        <v>287</v>
      </c>
      <c r="I587" s="1">
        <v>12.051418</v>
      </c>
      <c r="J587" s="1">
        <v>24.880389000000001</v>
      </c>
      <c r="K587" s="1"/>
      <c r="L587" s="1">
        <v>0</v>
      </c>
      <c r="M587" s="1">
        <v>0</v>
      </c>
      <c r="N587" s="1">
        <v>0</v>
      </c>
      <c r="O587" s="1" t="s">
        <v>32</v>
      </c>
      <c r="P587" s="1"/>
      <c r="Q587" s="1">
        <v>17715</v>
      </c>
      <c r="R587" s="1">
        <f t="shared" si="18"/>
        <v>17715</v>
      </c>
      <c r="S587" s="1">
        <f>Table1__24[[#This Row],[total_women_beneficiaries]]-Table1__24[[#This Row],[total_men_beneficiaries]]</f>
        <v>0</v>
      </c>
      <c r="T587" s="1" t="str">
        <f t="shared" si="19"/>
        <v>REVIEW REQUIRED</v>
      </c>
    </row>
    <row r="588" spans="1:20" x14ac:dyDescent="0.3">
      <c r="A588" s="1">
        <v>1589</v>
      </c>
      <c r="B588" s="1"/>
      <c r="C588" s="1"/>
      <c r="D588" s="1" t="s">
        <v>28</v>
      </c>
      <c r="E588" s="1" t="s">
        <v>29</v>
      </c>
      <c r="F588" s="1" t="s">
        <v>20</v>
      </c>
      <c r="G588" s="1" t="s">
        <v>280</v>
      </c>
      <c r="H588" s="1" t="s">
        <v>287</v>
      </c>
      <c r="I588" s="1">
        <v>12.051418</v>
      </c>
      <c r="J588" s="1">
        <v>24.880389000000001</v>
      </c>
      <c r="K588" s="1"/>
      <c r="L588" s="1">
        <v>0</v>
      </c>
      <c r="M588" s="1">
        <v>0</v>
      </c>
      <c r="N588" s="1">
        <v>0</v>
      </c>
      <c r="O588" s="1" t="s">
        <v>32</v>
      </c>
      <c r="P588" s="1"/>
      <c r="Q588" s="1">
        <v>47857</v>
      </c>
      <c r="R588" s="1">
        <f t="shared" si="18"/>
        <v>47857</v>
      </c>
      <c r="S588" s="1">
        <f>Table1__24[[#This Row],[total_women_beneficiaries]]-Table1__24[[#This Row],[total_men_beneficiaries]]</f>
        <v>0</v>
      </c>
      <c r="T588" s="1" t="str">
        <f t="shared" si="19"/>
        <v>REVIEW REQUIRED</v>
      </c>
    </row>
    <row r="589" spans="1:20" x14ac:dyDescent="0.3">
      <c r="A589" s="1">
        <v>1590</v>
      </c>
      <c r="B589" s="1"/>
      <c r="C589" s="1"/>
      <c r="D589" s="1" t="s">
        <v>55</v>
      </c>
      <c r="E589" s="1" t="s">
        <v>29</v>
      </c>
      <c r="F589" s="1" t="s">
        <v>45</v>
      </c>
      <c r="G589" s="1" t="s">
        <v>280</v>
      </c>
      <c r="H589" s="1" t="s">
        <v>287</v>
      </c>
      <c r="I589" s="1">
        <v>12.051418</v>
      </c>
      <c r="J589" s="1">
        <v>24.880389000000001</v>
      </c>
      <c r="K589" s="1"/>
      <c r="L589" s="1">
        <v>0</v>
      </c>
      <c r="M589" s="1">
        <v>0</v>
      </c>
      <c r="N589" s="1">
        <v>0</v>
      </c>
      <c r="O589" s="1" t="s">
        <v>24</v>
      </c>
      <c r="P589" s="1"/>
      <c r="Q589" s="1">
        <v>44524</v>
      </c>
      <c r="R589" s="1">
        <f t="shared" si="18"/>
        <v>44524</v>
      </c>
      <c r="S589" s="1">
        <f>Table1__24[[#This Row],[total_women_beneficiaries]]-Table1__24[[#This Row],[total_men_beneficiaries]]</f>
        <v>0</v>
      </c>
      <c r="T589" s="1" t="str">
        <f t="shared" si="19"/>
        <v>REVIEW REQUIRED</v>
      </c>
    </row>
    <row r="590" spans="1:20" x14ac:dyDescent="0.3">
      <c r="A590" s="1">
        <v>1591</v>
      </c>
      <c r="B590" s="1"/>
      <c r="C590" s="1"/>
      <c r="D590" s="1" t="s">
        <v>55</v>
      </c>
      <c r="E590" s="1" t="s">
        <v>29</v>
      </c>
      <c r="F590" s="1" t="s">
        <v>45</v>
      </c>
      <c r="G590" s="1" t="s">
        <v>280</v>
      </c>
      <c r="H590" s="1" t="s">
        <v>330</v>
      </c>
      <c r="I590" s="1">
        <v>12.093496999999999</v>
      </c>
      <c r="J590" s="1">
        <v>24.896912</v>
      </c>
      <c r="K590" s="1"/>
      <c r="L590" s="1">
        <v>0</v>
      </c>
      <c r="M590" s="1">
        <v>0</v>
      </c>
      <c r="N590" s="1">
        <v>0</v>
      </c>
      <c r="O590" s="1" t="s">
        <v>26</v>
      </c>
      <c r="P590" s="1"/>
      <c r="Q590" s="1">
        <v>41719</v>
      </c>
      <c r="R590" s="1">
        <f t="shared" si="18"/>
        <v>41719</v>
      </c>
      <c r="S590" s="1">
        <f>Table1__24[[#This Row],[total_women_beneficiaries]]-Table1__24[[#This Row],[total_men_beneficiaries]]</f>
        <v>0</v>
      </c>
      <c r="T590" s="1" t="str">
        <f t="shared" si="19"/>
        <v>REVIEW REQUIRED</v>
      </c>
    </row>
    <row r="591" spans="1:20" x14ac:dyDescent="0.3">
      <c r="A591" s="1">
        <v>1592</v>
      </c>
      <c r="B591" s="1"/>
      <c r="C591" s="1"/>
      <c r="D591" s="1" t="s">
        <v>39</v>
      </c>
      <c r="E591" s="1" t="s">
        <v>29</v>
      </c>
      <c r="F591" s="1" t="s">
        <v>45</v>
      </c>
      <c r="G591" s="1" t="s">
        <v>280</v>
      </c>
      <c r="H591" s="1" t="s">
        <v>331</v>
      </c>
      <c r="I591" s="1">
        <v>13.450032999999999</v>
      </c>
      <c r="J591" s="1">
        <v>23.266580999999999</v>
      </c>
      <c r="K591" s="1"/>
      <c r="L591" s="1">
        <v>0</v>
      </c>
      <c r="M591" s="1">
        <v>0</v>
      </c>
      <c r="N591" s="1">
        <v>0</v>
      </c>
      <c r="O591" s="1" t="s">
        <v>40</v>
      </c>
      <c r="P591" s="1"/>
      <c r="Q591" s="1">
        <v>47427.54</v>
      </c>
      <c r="R591" s="1">
        <f t="shared" si="18"/>
        <v>47427.54</v>
      </c>
      <c r="S591" s="1">
        <f>Table1__24[[#This Row],[total_women_beneficiaries]]-Table1__24[[#This Row],[total_men_beneficiaries]]</f>
        <v>0</v>
      </c>
      <c r="T591" s="1" t="str">
        <f t="shared" si="19"/>
        <v>REVIEW REQUIRED</v>
      </c>
    </row>
    <row r="592" spans="1:20" x14ac:dyDescent="0.3">
      <c r="A592" s="1">
        <v>1594</v>
      </c>
      <c r="B592" s="1"/>
      <c r="C592" s="1"/>
      <c r="D592" s="1" t="s">
        <v>39</v>
      </c>
      <c r="E592" s="1" t="s">
        <v>29</v>
      </c>
      <c r="F592" s="1" t="s">
        <v>45</v>
      </c>
      <c r="G592" s="1" t="s">
        <v>280</v>
      </c>
      <c r="H592" s="1" t="s">
        <v>332</v>
      </c>
      <c r="I592" s="1">
        <v>12.072513000000001</v>
      </c>
      <c r="J592" s="1">
        <v>24.878993000000001</v>
      </c>
      <c r="K592" s="1"/>
      <c r="L592" s="1">
        <v>0</v>
      </c>
      <c r="M592" s="1">
        <v>0</v>
      </c>
      <c r="N592" s="1">
        <v>0</v>
      </c>
      <c r="O592" s="1" t="s">
        <v>31</v>
      </c>
      <c r="P592" s="1"/>
      <c r="Q592" s="1">
        <v>6777.87</v>
      </c>
      <c r="R592" s="1">
        <f t="shared" si="18"/>
        <v>6777.87</v>
      </c>
      <c r="S592" s="1">
        <f>Table1__24[[#This Row],[total_women_beneficiaries]]-Table1__24[[#This Row],[total_men_beneficiaries]]</f>
        <v>0</v>
      </c>
      <c r="T592" s="1" t="str">
        <f t="shared" si="19"/>
        <v>REVIEW REQUIRED</v>
      </c>
    </row>
    <row r="593" spans="1:20" x14ac:dyDescent="0.3">
      <c r="A593" s="1">
        <v>1595</v>
      </c>
      <c r="B593" s="1"/>
      <c r="C593" s="1"/>
      <c r="D593" s="1" t="s">
        <v>39</v>
      </c>
      <c r="E593" s="1" t="s">
        <v>29</v>
      </c>
      <c r="F593" s="1" t="s">
        <v>45</v>
      </c>
      <c r="G593" s="1" t="s">
        <v>280</v>
      </c>
      <c r="H593" s="1" t="s">
        <v>332</v>
      </c>
      <c r="I593" s="1">
        <v>12.072513000000001</v>
      </c>
      <c r="J593" s="1">
        <v>24.878993000000001</v>
      </c>
      <c r="K593" s="1"/>
      <c r="L593" s="1">
        <v>0</v>
      </c>
      <c r="M593" s="1">
        <v>0</v>
      </c>
      <c r="N593" s="1">
        <v>0</v>
      </c>
      <c r="O593" s="1" t="s">
        <v>31</v>
      </c>
      <c r="P593" s="1"/>
      <c r="Q593" s="1"/>
      <c r="R593" s="1">
        <f t="shared" si="18"/>
        <v>0</v>
      </c>
      <c r="S593" s="1">
        <f>Table1__24[[#This Row],[total_women_beneficiaries]]-Table1__24[[#This Row],[total_men_beneficiaries]]</f>
        <v>0</v>
      </c>
      <c r="T593" s="1" t="str">
        <f t="shared" si="19"/>
        <v>OKAY</v>
      </c>
    </row>
    <row r="594" spans="1:20" x14ac:dyDescent="0.3">
      <c r="A594" s="1">
        <v>1597</v>
      </c>
      <c r="B594" s="1"/>
      <c r="C594" s="1"/>
      <c r="D594" s="1" t="s">
        <v>28</v>
      </c>
      <c r="E594" s="1" t="s">
        <v>29</v>
      </c>
      <c r="F594" s="1" t="s">
        <v>45</v>
      </c>
      <c r="G594" s="1" t="s">
        <v>280</v>
      </c>
      <c r="H594" s="1" t="s">
        <v>332</v>
      </c>
      <c r="I594" s="1">
        <v>12.072513000000001</v>
      </c>
      <c r="J594" s="1">
        <v>24.878993000000001</v>
      </c>
      <c r="K594" s="1"/>
      <c r="L594" s="1">
        <v>12600</v>
      </c>
      <c r="M594" s="1">
        <v>12600</v>
      </c>
      <c r="N594" s="1">
        <v>25200</v>
      </c>
      <c r="O594" s="1" t="s">
        <v>24</v>
      </c>
      <c r="P594" s="1"/>
      <c r="Q594" s="1">
        <v>25480</v>
      </c>
      <c r="R594" s="1">
        <f t="shared" si="18"/>
        <v>25480</v>
      </c>
      <c r="S594" s="1">
        <f>Table1__24[[#This Row],[total_women_beneficiaries]]-Table1__24[[#This Row],[total_men_beneficiaries]]</f>
        <v>0</v>
      </c>
      <c r="T594" s="1" t="str">
        <f t="shared" si="19"/>
        <v>REVIEW REQUIRED</v>
      </c>
    </row>
    <row r="595" spans="1:20" x14ac:dyDescent="0.3">
      <c r="A595" s="1">
        <v>1598</v>
      </c>
      <c r="B595" s="1"/>
      <c r="C595" s="1"/>
      <c r="D595" s="1" t="s">
        <v>28</v>
      </c>
      <c r="E595" s="1" t="s">
        <v>29</v>
      </c>
      <c r="F595" s="1" t="s">
        <v>45</v>
      </c>
      <c r="G595" s="1" t="s">
        <v>280</v>
      </c>
      <c r="H595" s="1" t="s">
        <v>332</v>
      </c>
      <c r="I595" s="1">
        <v>12.072513000000001</v>
      </c>
      <c r="J595" s="1">
        <v>24.878993000000001</v>
      </c>
      <c r="K595" s="1"/>
      <c r="L595" s="1">
        <v>9000</v>
      </c>
      <c r="M595" s="1">
        <v>9000</v>
      </c>
      <c r="N595" s="1">
        <v>18000</v>
      </c>
      <c r="O595" s="1" t="s">
        <v>31</v>
      </c>
      <c r="P595" s="1"/>
      <c r="Q595" s="1">
        <v>43231</v>
      </c>
      <c r="R595" s="1">
        <f t="shared" si="18"/>
        <v>43231</v>
      </c>
      <c r="S595" s="1">
        <f>Table1__24[[#This Row],[total_women_beneficiaries]]-Table1__24[[#This Row],[total_men_beneficiaries]]</f>
        <v>0</v>
      </c>
      <c r="T595" s="1" t="str">
        <f t="shared" si="19"/>
        <v>REVIEW REQUIRED</v>
      </c>
    </row>
    <row r="596" spans="1:20" x14ac:dyDescent="0.3">
      <c r="A596" s="1">
        <v>1599</v>
      </c>
      <c r="B596" s="1"/>
      <c r="C596" s="1"/>
      <c r="D596" s="1" t="s">
        <v>55</v>
      </c>
      <c r="E596" s="1" t="s">
        <v>29</v>
      </c>
      <c r="F596" s="1" t="s">
        <v>45</v>
      </c>
      <c r="G596" s="1" t="s">
        <v>280</v>
      </c>
      <c r="H596" s="1" t="s">
        <v>333</v>
      </c>
      <c r="I596" s="1">
        <v>12.520469</v>
      </c>
      <c r="J596" s="1">
        <v>25.641162000000001</v>
      </c>
      <c r="K596" s="1"/>
      <c r="L596" s="1">
        <v>0</v>
      </c>
      <c r="M596" s="1">
        <v>0</v>
      </c>
      <c r="N596" s="1">
        <v>0</v>
      </c>
      <c r="O596" s="1" t="s">
        <v>26</v>
      </c>
      <c r="P596" s="1"/>
      <c r="Q596" s="1">
        <v>27424.35</v>
      </c>
      <c r="R596" s="1">
        <f t="shared" si="18"/>
        <v>27424.35</v>
      </c>
      <c r="S596" s="1">
        <f>Table1__24[[#This Row],[total_women_beneficiaries]]-Table1__24[[#This Row],[total_men_beneficiaries]]</f>
        <v>0</v>
      </c>
      <c r="T596" s="1" t="str">
        <f t="shared" si="19"/>
        <v>REVIEW REQUIRED</v>
      </c>
    </row>
    <row r="597" spans="1:20" x14ac:dyDescent="0.3">
      <c r="A597" s="1">
        <v>1600</v>
      </c>
      <c r="B597" s="1"/>
      <c r="C597" s="1"/>
      <c r="D597" s="1" t="s">
        <v>55</v>
      </c>
      <c r="E597" s="1" t="s">
        <v>34</v>
      </c>
      <c r="F597" s="1" t="s">
        <v>45</v>
      </c>
      <c r="G597" s="1" t="s">
        <v>280</v>
      </c>
      <c r="H597" s="1" t="s">
        <v>334</v>
      </c>
      <c r="I597" s="1">
        <v>13.420325</v>
      </c>
      <c r="J597" s="1">
        <v>24.341262</v>
      </c>
      <c r="K597" s="1"/>
      <c r="L597" s="1">
        <v>0</v>
      </c>
      <c r="M597" s="1">
        <v>0</v>
      </c>
      <c r="N597" s="1">
        <v>0</v>
      </c>
      <c r="O597" s="1" t="s">
        <v>150</v>
      </c>
      <c r="P597" s="1"/>
      <c r="Q597" s="1">
        <v>30962.32</v>
      </c>
      <c r="R597" s="1">
        <f t="shared" si="18"/>
        <v>30962.32</v>
      </c>
      <c r="S597" s="1">
        <f>Table1__24[[#This Row],[total_women_beneficiaries]]-Table1__24[[#This Row],[total_men_beneficiaries]]</f>
        <v>0</v>
      </c>
      <c r="T597" s="1" t="str">
        <f t="shared" si="19"/>
        <v>REVIEW REQUIRED</v>
      </c>
    </row>
    <row r="598" spans="1:20" x14ac:dyDescent="0.3">
      <c r="A598" s="1">
        <v>1601</v>
      </c>
      <c r="B598" s="1"/>
      <c r="C598" s="1"/>
      <c r="D598" s="1" t="s">
        <v>33</v>
      </c>
      <c r="E598" s="1" t="s">
        <v>29</v>
      </c>
      <c r="F598" s="1" t="s">
        <v>45</v>
      </c>
      <c r="G598" s="1" t="s">
        <v>280</v>
      </c>
      <c r="H598" s="1" t="s">
        <v>335</v>
      </c>
      <c r="I598" s="1">
        <v>13.499957999999999</v>
      </c>
      <c r="J598" s="1">
        <v>24.899913999999999</v>
      </c>
      <c r="K598" s="1"/>
      <c r="L598" s="1">
        <v>0</v>
      </c>
      <c r="M598" s="1">
        <v>0</v>
      </c>
      <c r="N598" s="1">
        <v>0</v>
      </c>
      <c r="O598" s="1" t="s">
        <v>35</v>
      </c>
      <c r="P598" s="1"/>
      <c r="Q598" s="1">
        <v>17417.080000000002</v>
      </c>
      <c r="R598" s="1">
        <f t="shared" si="18"/>
        <v>17417.080000000002</v>
      </c>
      <c r="S598" s="1">
        <f>Table1__24[[#This Row],[total_women_beneficiaries]]-Table1__24[[#This Row],[total_men_beneficiaries]]</f>
        <v>0</v>
      </c>
      <c r="T598" s="1" t="str">
        <f t="shared" si="19"/>
        <v>REVIEW REQUIRED</v>
      </c>
    </row>
    <row r="599" spans="1:20" x14ac:dyDescent="0.3">
      <c r="A599" s="1">
        <v>1602</v>
      </c>
      <c r="B599" s="1"/>
      <c r="C599" s="1"/>
      <c r="D599" s="1" t="s">
        <v>39</v>
      </c>
      <c r="E599" s="1" t="s">
        <v>29</v>
      </c>
      <c r="F599" s="1" t="s">
        <v>45</v>
      </c>
      <c r="G599" s="1" t="s">
        <v>280</v>
      </c>
      <c r="H599" s="1" t="s">
        <v>335</v>
      </c>
      <c r="I599" s="1">
        <v>13.499957999999999</v>
      </c>
      <c r="J599" s="1">
        <v>24.899913999999999</v>
      </c>
      <c r="K599" s="1"/>
      <c r="L599" s="1">
        <v>0</v>
      </c>
      <c r="M599" s="1">
        <v>0</v>
      </c>
      <c r="N599" s="1">
        <v>0</v>
      </c>
      <c r="O599" s="1" t="s">
        <v>40</v>
      </c>
      <c r="P599" s="1"/>
      <c r="Q599" s="1">
        <v>27953.7</v>
      </c>
      <c r="R599" s="1">
        <f t="shared" si="18"/>
        <v>27953.7</v>
      </c>
      <c r="S599" s="1">
        <f>Table1__24[[#This Row],[total_women_beneficiaries]]-Table1__24[[#This Row],[total_men_beneficiaries]]</f>
        <v>0</v>
      </c>
      <c r="T599" s="1" t="str">
        <f t="shared" si="19"/>
        <v>REVIEW REQUIRED</v>
      </c>
    </row>
    <row r="600" spans="1:20" x14ac:dyDescent="0.3">
      <c r="A600" s="1">
        <v>1603</v>
      </c>
      <c r="B600" s="1"/>
      <c r="C600" s="1"/>
      <c r="D600" s="1" t="s">
        <v>28</v>
      </c>
      <c r="E600" s="1" t="s">
        <v>29</v>
      </c>
      <c r="F600" s="1" t="s">
        <v>45</v>
      </c>
      <c r="G600" s="1" t="s">
        <v>280</v>
      </c>
      <c r="H600" s="1" t="s">
        <v>335</v>
      </c>
      <c r="I600" s="1">
        <v>13.499957999999999</v>
      </c>
      <c r="J600" s="1">
        <v>24.899913999999999</v>
      </c>
      <c r="K600" s="1"/>
      <c r="L600" s="1">
        <v>0</v>
      </c>
      <c r="M600" s="1">
        <v>0</v>
      </c>
      <c r="N600" s="1">
        <v>0</v>
      </c>
      <c r="O600" s="1" t="s">
        <v>24</v>
      </c>
      <c r="P600" s="1"/>
      <c r="Q600" s="1">
        <v>47827</v>
      </c>
      <c r="R600" s="1">
        <f t="shared" si="18"/>
        <v>47827</v>
      </c>
      <c r="S600" s="1">
        <f>Table1__24[[#This Row],[total_women_beneficiaries]]-Table1__24[[#This Row],[total_men_beneficiaries]]</f>
        <v>0</v>
      </c>
      <c r="T600" s="1" t="str">
        <f t="shared" si="19"/>
        <v>REVIEW REQUIRED</v>
      </c>
    </row>
    <row r="601" spans="1:20" x14ac:dyDescent="0.3">
      <c r="A601" s="1">
        <v>1604</v>
      </c>
      <c r="B601" s="1"/>
      <c r="C601" s="1"/>
      <c r="D601" s="1" t="s">
        <v>28</v>
      </c>
      <c r="E601" s="1" t="s">
        <v>29</v>
      </c>
      <c r="F601" s="1" t="s">
        <v>45</v>
      </c>
      <c r="G601" s="1" t="s">
        <v>280</v>
      </c>
      <c r="H601" s="1" t="s">
        <v>335</v>
      </c>
      <c r="I601" s="1">
        <v>13.499957999999999</v>
      </c>
      <c r="J601" s="1">
        <v>24.899913999999999</v>
      </c>
      <c r="K601" s="1"/>
      <c r="L601" s="1">
        <v>0</v>
      </c>
      <c r="M601" s="1">
        <v>0</v>
      </c>
      <c r="N601" s="1">
        <v>0</v>
      </c>
      <c r="O601" s="1" t="s">
        <v>32</v>
      </c>
      <c r="P601" s="1"/>
      <c r="Q601" s="1">
        <v>25000</v>
      </c>
      <c r="R601" s="1">
        <f t="shared" si="18"/>
        <v>25000</v>
      </c>
      <c r="S601" s="1">
        <f>Table1__24[[#This Row],[total_women_beneficiaries]]-Table1__24[[#This Row],[total_men_beneficiaries]]</f>
        <v>0</v>
      </c>
      <c r="T601" s="1" t="str">
        <f t="shared" si="19"/>
        <v>REVIEW REQUIRED</v>
      </c>
    </row>
    <row r="602" spans="1:20" x14ac:dyDescent="0.3">
      <c r="A602" s="1">
        <v>1605</v>
      </c>
      <c r="B602" s="1"/>
      <c r="C602" s="1"/>
      <c r="D602" s="1" t="s">
        <v>28</v>
      </c>
      <c r="E602" s="1" t="s">
        <v>29</v>
      </c>
      <c r="F602" s="1" t="s">
        <v>27</v>
      </c>
      <c r="G602" s="1" t="s">
        <v>280</v>
      </c>
      <c r="H602" s="1" t="s">
        <v>336</v>
      </c>
      <c r="I602" s="1">
        <v>14.988275</v>
      </c>
      <c r="J602" s="1">
        <v>22.800947000000001</v>
      </c>
      <c r="K602" s="1"/>
      <c r="L602" s="1">
        <v>0</v>
      </c>
      <c r="M602" s="1">
        <v>0</v>
      </c>
      <c r="N602" s="1">
        <v>0</v>
      </c>
      <c r="O602" s="1" t="s">
        <v>32</v>
      </c>
      <c r="P602" s="1"/>
      <c r="Q602" s="1">
        <v>49685.65</v>
      </c>
      <c r="R602" s="1">
        <f t="shared" si="18"/>
        <v>49685.65</v>
      </c>
      <c r="S602" s="1">
        <f>Table1__24[[#This Row],[total_women_beneficiaries]]-Table1__24[[#This Row],[total_men_beneficiaries]]</f>
        <v>0</v>
      </c>
      <c r="T602" s="1" t="str">
        <f t="shared" si="19"/>
        <v>REVIEW REQUIRED</v>
      </c>
    </row>
    <row r="603" spans="1:20" x14ac:dyDescent="0.3">
      <c r="A603" s="1">
        <v>1606</v>
      </c>
      <c r="B603" s="1"/>
      <c r="C603" s="1"/>
      <c r="D603" s="1" t="s">
        <v>28</v>
      </c>
      <c r="E603" s="1" t="s">
        <v>29</v>
      </c>
      <c r="F603" s="1" t="s">
        <v>27</v>
      </c>
      <c r="G603" s="1" t="s">
        <v>280</v>
      </c>
      <c r="H603" s="1" t="s">
        <v>336</v>
      </c>
      <c r="I603" s="1">
        <v>14.988275</v>
      </c>
      <c r="J603" s="1">
        <v>22.800947000000001</v>
      </c>
      <c r="K603" s="1"/>
      <c r="L603" s="1">
        <v>0</v>
      </c>
      <c r="M603" s="1">
        <v>0</v>
      </c>
      <c r="N603" s="1">
        <v>0</v>
      </c>
      <c r="O603" s="1" t="s">
        <v>32</v>
      </c>
      <c r="P603" s="1"/>
      <c r="Q603" s="1">
        <v>15467.82</v>
      </c>
      <c r="R603" s="1">
        <f t="shared" si="18"/>
        <v>15467.82</v>
      </c>
      <c r="S603" s="1">
        <f>Table1__24[[#This Row],[total_women_beneficiaries]]-Table1__24[[#This Row],[total_men_beneficiaries]]</f>
        <v>0</v>
      </c>
      <c r="T603" s="1" t="str">
        <f t="shared" si="19"/>
        <v>REVIEW REQUIRED</v>
      </c>
    </row>
    <row r="604" spans="1:20" x14ac:dyDescent="0.3">
      <c r="A604" s="1">
        <v>1607</v>
      </c>
      <c r="B604" s="1"/>
      <c r="C604" s="1"/>
      <c r="D604" s="1" t="s">
        <v>28</v>
      </c>
      <c r="E604" s="1" t="s">
        <v>29</v>
      </c>
      <c r="F604" s="1" t="s">
        <v>45</v>
      </c>
      <c r="G604" s="1" t="s">
        <v>280</v>
      </c>
      <c r="H604" s="1" t="s">
        <v>337</v>
      </c>
      <c r="I604" s="1">
        <v>11.089821000000001</v>
      </c>
      <c r="J604" s="1">
        <v>24.532433999999999</v>
      </c>
      <c r="K604" s="1"/>
      <c r="L604" s="1">
        <v>0</v>
      </c>
      <c r="M604" s="1">
        <v>0</v>
      </c>
      <c r="N604" s="1">
        <v>0</v>
      </c>
      <c r="O604" s="1" t="s">
        <v>41</v>
      </c>
      <c r="P604" s="1"/>
      <c r="Q604" s="1">
        <v>43716</v>
      </c>
      <c r="R604" s="1">
        <f t="shared" si="18"/>
        <v>43716</v>
      </c>
      <c r="S604" s="1">
        <f>Table1__24[[#This Row],[total_women_beneficiaries]]-Table1__24[[#This Row],[total_men_beneficiaries]]</f>
        <v>0</v>
      </c>
      <c r="T604" s="1" t="str">
        <f t="shared" si="19"/>
        <v>REVIEW REQUIRED</v>
      </c>
    </row>
    <row r="605" spans="1:20" x14ac:dyDescent="0.3">
      <c r="A605" s="1">
        <v>1608</v>
      </c>
      <c r="B605" s="1"/>
      <c r="C605" s="1"/>
      <c r="D605" s="1" t="s">
        <v>28</v>
      </c>
      <c r="E605" s="1" t="s">
        <v>29</v>
      </c>
      <c r="F605" s="1" t="s">
        <v>45</v>
      </c>
      <c r="G605" s="1" t="s">
        <v>280</v>
      </c>
      <c r="H605" s="1" t="s">
        <v>338</v>
      </c>
      <c r="I605" s="1">
        <v>11.124547</v>
      </c>
      <c r="J605" s="1">
        <v>22.959795</v>
      </c>
      <c r="K605" s="1"/>
      <c r="L605" s="1">
        <v>350</v>
      </c>
      <c r="M605" s="1">
        <v>350</v>
      </c>
      <c r="N605" s="1">
        <v>700</v>
      </c>
      <c r="O605" s="1" t="s">
        <v>32</v>
      </c>
      <c r="P605" s="1"/>
      <c r="Q605" s="1">
        <v>26007.89</v>
      </c>
      <c r="R605" s="1">
        <f t="shared" si="18"/>
        <v>26007.89</v>
      </c>
      <c r="S605" s="1">
        <f>Table1__24[[#This Row],[total_women_beneficiaries]]-Table1__24[[#This Row],[total_men_beneficiaries]]</f>
        <v>0</v>
      </c>
      <c r="T605" s="1" t="str">
        <f t="shared" si="19"/>
        <v>REVIEW REQUIRED</v>
      </c>
    </row>
    <row r="606" spans="1:20" x14ac:dyDescent="0.3">
      <c r="A606" s="1">
        <v>1609</v>
      </c>
      <c r="B606" s="1"/>
      <c r="C606" s="1"/>
      <c r="D606" s="1" t="s">
        <v>28</v>
      </c>
      <c r="E606" s="1" t="s">
        <v>29</v>
      </c>
      <c r="F606" s="1" t="s">
        <v>45</v>
      </c>
      <c r="G606" s="1" t="s">
        <v>280</v>
      </c>
      <c r="H606" s="1" t="s">
        <v>339</v>
      </c>
      <c r="I606" s="1">
        <v>13.63893</v>
      </c>
      <c r="J606" s="1">
        <v>24.89471</v>
      </c>
      <c r="K606" s="1"/>
      <c r="L606" s="1">
        <v>0</v>
      </c>
      <c r="M606" s="1">
        <v>0</v>
      </c>
      <c r="N606" s="1">
        <v>0</v>
      </c>
      <c r="O606" s="1" t="s">
        <v>32</v>
      </c>
      <c r="P606" s="1"/>
      <c r="Q606" s="1">
        <v>44564</v>
      </c>
      <c r="R606" s="1">
        <f t="shared" si="18"/>
        <v>44564</v>
      </c>
      <c r="S606" s="1">
        <f>Table1__24[[#This Row],[total_women_beneficiaries]]-Table1__24[[#This Row],[total_men_beneficiaries]]</f>
        <v>0</v>
      </c>
      <c r="T606" s="1" t="str">
        <f t="shared" si="19"/>
        <v>REVIEW REQUIRED</v>
      </c>
    </row>
    <row r="607" spans="1:20" x14ac:dyDescent="0.3">
      <c r="A607" s="1">
        <v>1610</v>
      </c>
      <c r="B607" s="1"/>
      <c r="C607" s="1"/>
      <c r="D607" s="1" t="s">
        <v>28</v>
      </c>
      <c r="E607" s="1" t="s">
        <v>29</v>
      </c>
      <c r="F607" s="1" t="s">
        <v>27</v>
      </c>
      <c r="G607" s="1" t="s">
        <v>280</v>
      </c>
      <c r="H607" s="1" t="s">
        <v>340</v>
      </c>
      <c r="I607" s="1">
        <v>13.535985999999999</v>
      </c>
      <c r="J607" s="1">
        <v>26.932375</v>
      </c>
      <c r="K607" s="1"/>
      <c r="L607" s="1">
        <v>0</v>
      </c>
      <c r="M607" s="1">
        <v>0</v>
      </c>
      <c r="N607" s="1">
        <v>0</v>
      </c>
      <c r="O607" s="1" t="s">
        <v>32</v>
      </c>
      <c r="P607" s="1"/>
      <c r="Q607" s="1">
        <v>22393</v>
      </c>
      <c r="R607" s="1">
        <f t="shared" si="18"/>
        <v>22393</v>
      </c>
      <c r="S607" s="1">
        <f>Table1__24[[#This Row],[total_women_beneficiaries]]-Table1__24[[#This Row],[total_men_beneficiaries]]</f>
        <v>0</v>
      </c>
      <c r="T607" s="1" t="str">
        <f t="shared" si="19"/>
        <v>REVIEW REQUIRED</v>
      </c>
    </row>
    <row r="608" spans="1:20" x14ac:dyDescent="0.3">
      <c r="A608" s="1">
        <v>1611</v>
      </c>
      <c r="B608" s="1"/>
      <c r="C608" s="1"/>
      <c r="D608" s="1" t="s">
        <v>28</v>
      </c>
      <c r="E608" s="1" t="s">
        <v>29</v>
      </c>
      <c r="F608" s="1" t="s">
        <v>45</v>
      </c>
      <c r="G608" s="1" t="s">
        <v>280</v>
      </c>
      <c r="H608" s="1" t="s">
        <v>340</v>
      </c>
      <c r="I608" s="1">
        <v>13.535985999999999</v>
      </c>
      <c r="J608" s="1">
        <v>26.932375</v>
      </c>
      <c r="K608" s="1"/>
      <c r="L608" s="1">
        <v>0</v>
      </c>
      <c r="M608" s="1">
        <v>0</v>
      </c>
      <c r="N608" s="1">
        <v>0</v>
      </c>
      <c r="O608" s="1" t="s">
        <v>24</v>
      </c>
      <c r="P608" s="1"/>
      <c r="Q608" s="1">
        <v>48635</v>
      </c>
      <c r="R608" s="1">
        <f t="shared" si="18"/>
        <v>48635</v>
      </c>
      <c r="S608" s="1">
        <f>Table1__24[[#This Row],[total_women_beneficiaries]]-Table1__24[[#This Row],[total_men_beneficiaries]]</f>
        <v>0</v>
      </c>
      <c r="T608" s="1" t="str">
        <f t="shared" si="19"/>
        <v>REVIEW REQUIRED</v>
      </c>
    </row>
    <row r="609" spans="1:20" x14ac:dyDescent="0.3">
      <c r="A609" s="1">
        <v>1612</v>
      </c>
      <c r="B609" s="1"/>
      <c r="C609" s="1"/>
      <c r="D609" s="1" t="s">
        <v>28</v>
      </c>
      <c r="E609" s="1" t="s">
        <v>29</v>
      </c>
      <c r="F609" s="1" t="s">
        <v>45</v>
      </c>
      <c r="G609" s="1" t="s">
        <v>280</v>
      </c>
      <c r="H609" s="1" t="s">
        <v>340</v>
      </c>
      <c r="I609" s="1">
        <v>13.535985999999999</v>
      </c>
      <c r="J609" s="1">
        <v>26.932375</v>
      </c>
      <c r="K609" s="1"/>
      <c r="L609" s="1">
        <v>0</v>
      </c>
      <c r="M609" s="1">
        <v>0</v>
      </c>
      <c r="N609" s="1">
        <v>0</v>
      </c>
      <c r="O609" s="1" t="s">
        <v>26</v>
      </c>
      <c r="P609" s="1"/>
      <c r="Q609" s="1">
        <v>37965</v>
      </c>
      <c r="R609" s="1">
        <f t="shared" si="18"/>
        <v>37965</v>
      </c>
      <c r="S609" s="1">
        <f>Table1__24[[#This Row],[total_women_beneficiaries]]-Table1__24[[#This Row],[total_men_beneficiaries]]</f>
        <v>0</v>
      </c>
      <c r="T609" s="1" t="str">
        <f t="shared" si="19"/>
        <v>REVIEW REQUIRED</v>
      </c>
    </row>
    <row r="610" spans="1:20" x14ac:dyDescent="0.3">
      <c r="A610" s="1">
        <v>1613</v>
      </c>
      <c r="B610" s="1"/>
      <c r="C610" s="1"/>
      <c r="D610" s="1" t="s">
        <v>28</v>
      </c>
      <c r="E610" s="1" t="s">
        <v>29</v>
      </c>
      <c r="F610" s="1" t="s">
        <v>45</v>
      </c>
      <c r="G610" s="1" t="s">
        <v>280</v>
      </c>
      <c r="H610" s="1" t="s">
        <v>341</v>
      </c>
      <c r="I610" s="1">
        <v>13.455005999999999</v>
      </c>
      <c r="J610" s="1">
        <v>23.172478000000002</v>
      </c>
      <c r="K610" s="1"/>
      <c r="L610" s="1">
        <v>0</v>
      </c>
      <c r="M610" s="1">
        <v>0</v>
      </c>
      <c r="N610" s="1">
        <v>0</v>
      </c>
      <c r="O610" s="1" t="s">
        <v>24</v>
      </c>
      <c r="P610" s="1"/>
      <c r="Q610" s="1">
        <v>45111.91</v>
      </c>
      <c r="R610" s="1">
        <f t="shared" si="18"/>
        <v>45111.91</v>
      </c>
      <c r="S610" s="1">
        <f>Table1__24[[#This Row],[total_women_beneficiaries]]-Table1__24[[#This Row],[total_men_beneficiaries]]</f>
        <v>0</v>
      </c>
      <c r="T610" s="1" t="str">
        <f t="shared" si="19"/>
        <v>REVIEW REQUIRED</v>
      </c>
    </row>
    <row r="611" spans="1:20" x14ac:dyDescent="0.3">
      <c r="A611" s="1">
        <v>1614</v>
      </c>
      <c r="B611" s="1"/>
      <c r="C611" s="1"/>
      <c r="D611" s="1" t="s">
        <v>28</v>
      </c>
      <c r="E611" s="1" t="s">
        <v>29</v>
      </c>
      <c r="F611" s="1" t="s">
        <v>45</v>
      </c>
      <c r="G611" s="1" t="s">
        <v>280</v>
      </c>
      <c r="H611" s="1" t="s">
        <v>341</v>
      </c>
      <c r="I611" s="1">
        <v>13.455005999999999</v>
      </c>
      <c r="J611" s="1">
        <v>23.172478000000002</v>
      </c>
      <c r="K611" s="1"/>
      <c r="L611" s="1">
        <v>0</v>
      </c>
      <c r="M611" s="1">
        <v>0</v>
      </c>
      <c r="N611" s="1">
        <v>0</v>
      </c>
      <c r="O611" s="1" t="s">
        <v>24</v>
      </c>
      <c r="P611" s="1"/>
      <c r="Q611" s="1">
        <v>36089.53</v>
      </c>
      <c r="R611" s="1">
        <f t="shared" si="18"/>
        <v>36089.53</v>
      </c>
      <c r="S611" s="1">
        <f>Table1__24[[#This Row],[total_women_beneficiaries]]-Table1__24[[#This Row],[total_men_beneficiaries]]</f>
        <v>0</v>
      </c>
      <c r="T611" s="1" t="str">
        <f t="shared" si="19"/>
        <v>REVIEW REQUIRED</v>
      </c>
    </row>
    <row r="612" spans="1:20" x14ac:dyDescent="0.3">
      <c r="A612" s="1">
        <v>1616</v>
      </c>
      <c r="B612" s="1"/>
      <c r="C612" s="1"/>
      <c r="D612" s="1" t="s">
        <v>28</v>
      </c>
      <c r="E612" s="1" t="s">
        <v>29</v>
      </c>
      <c r="F612" s="1" t="s">
        <v>45</v>
      </c>
      <c r="G612" s="1" t="s">
        <v>280</v>
      </c>
      <c r="H612" s="1" t="s">
        <v>342</v>
      </c>
      <c r="I612" s="1">
        <v>14.540322</v>
      </c>
      <c r="J612" s="1">
        <v>25.089241000000001</v>
      </c>
      <c r="K612" s="1"/>
      <c r="L612" s="1">
        <v>0</v>
      </c>
      <c r="M612" s="1">
        <v>0</v>
      </c>
      <c r="N612" s="1">
        <v>0</v>
      </c>
      <c r="O612" s="1" t="s">
        <v>24</v>
      </c>
      <c r="P612" s="1"/>
      <c r="Q612" s="1">
        <v>49869.19</v>
      </c>
      <c r="R612" s="1">
        <f t="shared" si="18"/>
        <v>49869.19</v>
      </c>
      <c r="S612" s="1">
        <f>Table1__24[[#This Row],[total_women_beneficiaries]]-Table1__24[[#This Row],[total_men_beneficiaries]]</f>
        <v>0</v>
      </c>
      <c r="T612" s="1" t="str">
        <f t="shared" si="19"/>
        <v>REVIEW REQUIRED</v>
      </c>
    </row>
    <row r="613" spans="1:20" x14ac:dyDescent="0.3">
      <c r="A613" s="1">
        <v>1617</v>
      </c>
      <c r="B613" s="1"/>
      <c r="C613" s="1"/>
      <c r="D613" s="1" t="s">
        <v>55</v>
      </c>
      <c r="E613" s="1" t="s">
        <v>34</v>
      </c>
      <c r="F613" s="1" t="s">
        <v>238</v>
      </c>
      <c r="G613" s="1" t="s">
        <v>280</v>
      </c>
      <c r="H613" s="1" t="s">
        <v>343</v>
      </c>
      <c r="I613" s="1">
        <v>12.899388999999999</v>
      </c>
      <c r="J613" s="1">
        <v>23.476870000000002</v>
      </c>
      <c r="K613" s="1"/>
      <c r="L613" s="1">
        <v>0</v>
      </c>
      <c r="M613" s="1">
        <v>0</v>
      </c>
      <c r="N613" s="1">
        <v>0</v>
      </c>
      <c r="O613" s="1" t="s">
        <v>150</v>
      </c>
      <c r="P613" s="1"/>
      <c r="Q613" s="1">
        <v>7904</v>
      </c>
      <c r="R613" s="1">
        <f t="shared" si="18"/>
        <v>7904</v>
      </c>
      <c r="S613" s="1">
        <f>Table1__24[[#This Row],[total_women_beneficiaries]]-Table1__24[[#This Row],[total_men_beneficiaries]]</f>
        <v>0</v>
      </c>
      <c r="T613" s="1" t="str">
        <f t="shared" si="19"/>
        <v>REVIEW REQUIRED</v>
      </c>
    </row>
    <row r="614" spans="1:20" x14ac:dyDescent="0.3">
      <c r="A614" s="1">
        <v>1618</v>
      </c>
      <c r="B614" s="1"/>
      <c r="C614" s="1"/>
      <c r="D614" s="1" t="s">
        <v>55</v>
      </c>
      <c r="E614" s="1" t="s">
        <v>34</v>
      </c>
      <c r="F614" s="1" t="s">
        <v>45</v>
      </c>
      <c r="G614" s="1" t="s">
        <v>280</v>
      </c>
      <c r="H614" s="1" t="s">
        <v>343</v>
      </c>
      <c r="I614" s="1">
        <v>12.899388999999999</v>
      </c>
      <c r="J614" s="1">
        <v>23.476870000000002</v>
      </c>
      <c r="K614" s="1"/>
      <c r="L614" s="1">
        <v>100</v>
      </c>
      <c r="M614" s="1">
        <v>100</v>
      </c>
      <c r="N614" s="1">
        <v>200</v>
      </c>
      <c r="O614" s="1" t="s">
        <v>150</v>
      </c>
      <c r="P614" s="1"/>
      <c r="Q614" s="1">
        <v>29976</v>
      </c>
      <c r="R614" s="1">
        <f t="shared" si="18"/>
        <v>29976</v>
      </c>
      <c r="S614" s="1">
        <f>Table1__24[[#This Row],[total_women_beneficiaries]]-Table1__24[[#This Row],[total_men_beneficiaries]]</f>
        <v>0</v>
      </c>
      <c r="T614" s="1" t="str">
        <f t="shared" si="19"/>
        <v>REVIEW REQUIRED</v>
      </c>
    </row>
    <row r="615" spans="1:20" x14ac:dyDescent="0.3">
      <c r="A615" s="1">
        <v>1619</v>
      </c>
      <c r="B615" s="1"/>
      <c r="C615" s="1"/>
      <c r="D615" s="1" t="s">
        <v>39</v>
      </c>
      <c r="E615" s="1" t="s">
        <v>29</v>
      </c>
      <c r="F615" s="1" t="s">
        <v>45</v>
      </c>
      <c r="G615" s="1" t="s">
        <v>280</v>
      </c>
      <c r="H615" s="1" t="s">
        <v>343</v>
      </c>
      <c r="I615" s="1">
        <v>12.899388999999999</v>
      </c>
      <c r="J615" s="1">
        <v>23.476870000000002</v>
      </c>
      <c r="K615" s="1"/>
      <c r="L615" s="1">
        <v>50000</v>
      </c>
      <c r="M615" s="1">
        <v>50000</v>
      </c>
      <c r="N615" s="1">
        <v>100000</v>
      </c>
      <c r="O615" s="1" t="s">
        <v>32</v>
      </c>
      <c r="P615" s="1"/>
      <c r="Q615" s="1">
        <v>41095</v>
      </c>
      <c r="R615" s="1">
        <f t="shared" si="18"/>
        <v>41095</v>
      </c>
      <c r="S615" s="1">
        <f>Table1__24[[#This Row],[total_women_beneficiaries]]-Table1__24[[#This Row],[total_men_beneficiaries]]</f>
        <v>0</v>
      </c>
      <c r="T615" s="1" t="str">
        <f t="shared" si="19"/>
        <v>REVIEW REQUIRED</v>
      </c>
    </row>
    <row r="616" spans="1:20" x14ac:dyDescent="0.3">
      <c r="A616" s="1">
        <v>1620</v>
      </c>
      <c r="B616" s="1"/>
      <c r="C616" s="1"/>
      <c r="D616" s="1" t="s">
        <v>28</v>
      </c>
      <c r="E616" s="1" t="s">
        <v>29</v>
      </c>
      <c r="F616" s="1" t="s">
        <v>45</v>
      </c>
      <c r="G616" s="1" t="s">
        <v>280</v>
      </c>
      <c r="H616" s="1" t="s">
        <v>343</v>
      </c>
      <c r="I616" s="1">
        <v>12.899388999999999</v>
      </c>
      <c r="J616" s="1">
        <v>23.476870000000002</v>
      </c>
      <c r="K616" s="1"/>
      <c r="L616" s="1">
        <v>0</v>
      </c>
      <c r="M616" s="1">
        <v>0</v>
      </c>
      <c r="N616" s="1">
        <v>0</v>
      </c>
      <c r="O616" s="1" t="s">
        <v>32</v>
      </c>
      <c r="P616" s="1"/>
      <c r="Q616" s="1">
        <v>40203.230000000003</v>
      </c>
      <c r="R616" s="1">
        <f t="shared" si="18"/>
        <v>40203.230000000003</v>
      </c>
      <c r="S616" s="1">
        <f>Table1__24[[#This Row],[total_women_beneficiaries]]-Table1__24[[#This Row],[total_men_beneficiaries]]</f>
        <v>0</v>
      </c>
      <c r="T616" s="1" t="str">
        <f t="shared" si="19"/>
        <v>REVIEW REQUIRED</v>
      </c>
    </row>
    <row r="617" spans="1:20" x14ac:dyDescent="0.3">
      <c r="A617" s="1">
        <v>1621</v>
      </c>
      <c r="B617" s="1"/>
      <c r="C617" s="1"/>
      <c r="D617" s="1" t="s">
        <v>28</v>
      </c>
      <c r="E617" s="1" t="s">
        <v>29</v>
      </c>
      <c r="F617" s="1" t="s">
        <v>45</v>
      </c>
      <c r="G617" s="1" t="s">
        <v>280</v>
      </c>
      <c r="H617" s="1" t="s">
        <v>343</v>
      </c>
      <c r="I617" s="1">
        <v>12.899388999999999</v>
      </c>
      <c r="J617" s="1">
        <v>23.476870000000002</v>
      </c>
      <c r="K617" s="1"/>
      <c r="L617" s="1">
        <v>0</v>
      </c>
      <c r="M617" s="1">
        <v>0</v>
      </c>
      <c r="N617" s="1">
        <v>0</v>
      </c>
      <c r="O617" s="1" t="s">
        <v>31</v>
      </c>
      <c r="P617" s="1"/>
      <c r="Q617" s="1">
        <v>29381.88</v>
      </c>
      <c r="R617" s="1">
        <f t="shared" si="18"/>
        <v>29381.88</v>
      </c>
      <c r="S617" s="1">
        <f>Table1__24[[#This Row],[total_women_beneficiaries]]-Table1__24[[#This Row],[total_men_beneficiaries]]</f>
        <v>0</v>
      </c>
      <c r="T617" s="1" t="str">
        <f t="shared" si="19"/>
        <v>REVIEW REQUIRED</v>
      </c>
    </row>
    <row r="618" spans="1:20" x14ac:dyDescent="0.3">
      <c r="A618" s="1">
        <v>1622</v>
      </c>
      <c r="B618" s="1"/>
      <c r="C618" s="1"/>
      <c r="D618" s="1" t="s">
        <v>28</v>
      </c>
      <c r="E618" s="1" t="s">
        <v>29</v>
      </c>
      <c r="F618" s="1" t="s">
        <v>45</v>
      </c>
      <c r="G618" s="1" t="s">
        <v>280</v>
      </c>
      <c r="H618" s="1" t="s">
        <v>343</v>
      </c>
      <c r="I618" s="1">
        <v>12.899388999999999</v>
      </c>
      <c r="J618" s="1">
        <v>23.476870000000002</v>
      </c>
      <c r="K618" s="1"/>
      <c r="L618" s="1">
        <v>0</v>
      </c>
      <c r="M618" s="1">
        <v>0</v>
      </c>
      <c r="N618" s="1">
        <v>0</v>
      </c>
      <c r="O618" s="1" t="s">
        <v>40</v>
      </c>
      <c r="P618" s="1"/>
      <c r="Q618" s="1">
        <v>33791.33</v>
      </c>
      <c r="R618" s="1">
        <f t="shared" si="18"/>
        <v>33791.33</v>
      </c>
      <c r="S618" s="1">
        <f>Table1__24[[#This Row],[total_women_beneficiaries]]-Table1__24[[#This Row],[total_men_beneficiaries]]</f>
        <v>0</v>
      </c>
      <c r="T618" s="1" t="str">
        <f t="shared" si="19"/>
        <v>REVIEW REQUIRED</v>
      </c>
    </row>
    <row r="619" spans="1:20" x14ac:dyDescent="0.3">
      <c r="A619" s="1">
        <v>1623</v>
      </c>
      <c r="B619" s="1"/>
      <c r="C619" s="1"/>
      <c r="D619" s="1" t="s">
        <v>55</v>
      </c>
      <c r="E619" s="1" t="s">
        <v>29</v>
      </c>
      <c r="F619" s="1" t="s">
        <v>45</v>
      </c>
      <c r="G619" s="1" t="s">
        <v>280</v>
      </c>
      <c r="H619" s="1" t="s">
        <v>343</v>
      </c>
      <c r="I619" s="1">
        <v>12.899388999999999</v>
      </c>
      <c r="J619" s="1">
        <v>23.476870000000002</v>
      </c>
      <c r="K619" s="1"/>
      <c r="L619" s="1">
        <v>0</v>
      </c>
      <c r="M619" s="1">
        <v>0</v>
      </c>
      <c r="N619" s="1">
        <v>0</v>
      </c>
      <c r="O619" s="1" t="s">
        <v>150</v>
      </c>
      <c r="P619" s="1"/>
      <c r="Q619" s="1">
        <v>32083</v>
      </c>
      <c r="R619" s="1">
        <f t="shared" si="18"/>
        <v>32083</v>
      </c>
      <c r="S619" s="1">
        <f>Table1__24[[#This Row],[total_women_beneficiaries]]-Table1__24[[#This Row],[total_men_beneficiaries]]</f>
        <v>0</v>
      </c>
      <c r="T619" s="1" t="str">
        <f t="shared" si="19"/>
        <v>REVIEW REQUIRED</v>
      </c>
    </row>
    <row r="620" spans="1:20" x14ac:dyDescent="0.3">
      <c r="A620" s="1">
        <v>1624</v>
      </c>
      <c r="B620" s="1"/>
      <c r="C620" s="1"/>
      <c r="D620" s="1" t="s">
        <v>55</v>
      </c>
      <c r="E620" s="1" t="s">
        <v>29</v>
      </c>
      <c r="F620" s="1" t="s">
        <v>45</v>
      </c>
      <c r="G620" s="1" t="s">
        <v>280</v>
      </c>
      <c r="H620" s="1" t="s">
        <v>344</v>
      </c>
      <c r="I620" s="1">
        <v>13.581118999999999</v>
      </c>
      <c r="J620" s="1">
        <v>25.333099000000001</v>
      </c>
      <c r="K620" s="1"/>
      <c r="L620" s="1">
        <v>0</v>
      </c>
      <c r="M620" s="1">
        <v>0</v>
      </c>
      <c r="N620" s="1">
        <v>0</v>
      </c>
      <c r="O620" s="1" t="s">
        <v>150</v>
      </c>
      <c r="P620" s="1"/>
      <c r="Q620" s="1">
        <v>43333.54</v>
      </c>
      <c r="R620" s="1">
        <f t="shared" si="18"/>
        <v>43333.54</v>
      </c>
      <c r="S620" s="1">
        <f>Table1__24[[#This Row],[total_women_beneficiaries]]-Table1__24[[#This Row],[total_men_beneficiaries]]</f>
        <v>0</v>
      </c>
      <c r="T620" s="1" t="str">
        <f t="shared" si="19"/>
        <v>REVIEW REQUIRED</v>
      </c>
    </row>
    <row r="621" spans="1:20" x14ac:dyDescent="0.3">
      <c r="A621" s="1">
        <v>1625</v>
      </c>
      <c r="B621" s="1">
        <v>119</v>
      </c>
      <c r="C621" s="1" t="s">
        <v>17</v>
      </c>
      <c r="D621" s="1" t="s">
        <v>55</v>
      </c>
      <c r="E621" s="1" t="s">
        <v>29</v>
      </c>
      <c r="F621" s="1"/>
      <c r="G621" s="1" t="s">
        <v>125</v>
      </c>
      <c r="H621" s="1" t="s">
        <v>127</v>
      </c>
      <c r="I621" s="1">
        <v>9.5915750000000006</v>
      </c>
      <c r="J621" s="1">
        <v>28.434850000000001</v>
      </c>
      <c r="K621" s="1"/>
      <c r="L621" s="1">
        <v>0</v>
      </c>
      <c r="M621" s="1">
        <v>0</v>
      </c>
      <c r="N621" s="1">
        <v>0</v>
      </c>
      <c r="O621" s="1" t="s">
        <v>24</v>
      </c>
      <c r="P621" s="1"/>
      <c r="Q621" s="1">
        <v>49000</v>
      </c>
      <c r="R621" s="1">
        <f t="shared" si="18"/>
        <v>49000</v>
      </c>
      <c r="S621" s="1">
        <f>Table1__24[[#This Row],[total_women_beneficiaries]]-Table1__24[[#This Row],[total_men_beneficiaries]]</f>
        <v>0</v>
      </c>
      <c r="T621" s="1" t="str">
        <f t="shared" si="19"/>
        <v>REVIEW REQUIRED</v>
      </c>
    </row>
    <row r="622" spans="1:20" x14ac:dyDescent="0.3">
      <c r="A622" s="1">
        <v>1626</v>
      </c>
      <c r="B622" s="1">
        <v>59</v>
      </c>
      <c r="C622" s="1" t="s">
        <v>48</v>
      </c>
      <c r="D622" s="1" t="s">
        <v>55</v>
      </c>
      <c r="E622" s="1" t="s">
        <v>29</v>
      </c>
      <c r="F622" s="1"/>
      <c r="G622" s="1" t="s">
        <v>125</v>
      </c>
      <c r="H622" s="1" t="s">
        <v>345</v>
      </c>
      <c r="I622" s="1">
        <v>10.040266000000001</v>
      </c>
      <c r="J622" s="1">
        <v>28.511918999999999</v>
      </c>
      <c r="K622" s="1"/>
      <c r="L622" s="1">
        <v>0</v>
      </c>
      <c r="M622" s="1">
        <v>0</v>
      </c>
      <c r="N622" s="1">
        <v>0</v>
      </c>
      <c r="O622" s="1" t="s">
        <v>24</v>
      </c>
      <c r="P622" s="1"/>
      <c r="Q622" s="1">
        <v>33134</v>
      </c>
      <c r="R622" s="1">
        <f t="shared" si="18"/>
        <v>33134</v>
      </c>
      <c r="S622" s="1">
        <f>Table1__24[[#This Row],[total_women_beneficiaries]]-Table1__24[[#This Row],[total_men_beneficiaries]]</f>
        <v>0</v>
      </c>
      <c r="T622" s="1" t="str">
        <f t="shared" si="19"/>
        <v>REVIEW REQUIRED</v>
      </c>
    </row>
    <row r="623" spans="1:20" x14ac:dyDescent="0.3">
      <c r="A623" s="1">
        <v>1627</v>
      </c>
      <c r="B623" s="1">
        <v>7</v>
      </c>
      <c r="C623" s="1" t="s">
        <v>48</v>
      </c>
      <c r="D623" s="1" t="s">
        <v>28</v>
      </c>
      <c r="E623" s="1" t="s">
        <v>29</v>
      </c>
      <c r="F623" s="1"/>
      <c r="G623" s="1" t="s">
        <v>125</v>
      </c>
      <c r="H623" s="1" t="s">
        <v>346</v>
      </c>
      <c r="I623" s="1">
        <v>9.2160189999999993</v>
      </c>
      <c r="J623" s="1">
        <v>26.856442999999999</v>
      </c>
      <c r="K623" s="1"/>
      <c r="L623" s="1">
        <v>0</v>
      </c>
      <c r="M623" s="1">
        <v>0</v>
      </c>
      <c r="N623" s="1">
        <v>0</v>
      </c>
      <c r="O623" s="1" t="s">
        <v>24</v>
      </c>
      <c r="P623" s="1"/>
      <c r="Q623" s="1">
        <v>16824</v>
      </c>
      <c r="R623" s="1">
        <f t="shared" si="18"/>
        <v>16824</v>
      </c>
      <c r="S623" s="1">
        <f>Table1__24[[#This Row],[total_women_beneficiaries]]-Table1__24[[#This Row],[total_men_beneficiaries]]</f>
        <v>0</v>
      </c>
      <c r="T623" s="1" t="str">
        <f t="shared" si="19"/>
        <v>REVIEW REQUIRED</v>
      </c>
    </row>
    <row r="624" spans="1:20" x14ac:dyDescent="0.3">
      <c r="A624" s="1">
        <v>1628</v>
      </c>
      <c r="B624" s="1">
        <v>33</v>
      </c>
      <c r="C624" s="1" t="s">
        <v>48</v>
      </c>
      <c r="D624" s="1" t="s">
        <v>28</v>
      </c>
      <c r="E624" s="1" t="s">
        <v>29</v>
      </c>
      <c r="F624" s="1"/>
      <c r="G624" s="1" t="s">
        <v>125</v>
      </c>
      <c r="H624" s="1" t="s">
        <v>347</v>
      </c>
      <c r="I624" s="1">
        <v>10.046784000000001</v>
      </c>
      <c r="J624" s="1">
        <v>28.432525999999999</v>
      </c>
      <c r="K624" s="1"/>
      <c r="L624" s="1">
        <v>0</v>
      </c>
      <c r="M624" s="1">
        <v>0</v>
      </c>
      <c r="N624" s="1">
        <v>0</v>
      </c>
      <c r="O624" s="1" t="s">
        <v>24</v>
      </c>
      <c r="P624" s="1"/>
      <c r="Q624" s="1">
        <v>12596</v>
      </c>
      <c r="R624" s="1">
        <f t="shared" si="18"/>
        <v>12596</v>
      </c>
      <c r="S624" s="1">
        <f>Table1__24[[#This Row],[total_women_beneficiaries]]-Table1__24[[#This Row],[total_men_beneficiaries]]</f>
        <v>0</v>
      </c>
      <c r="T624" s="1" t="str">
        <f t="shared" si="19"/>
        <v>REVIEW REQUIRED</v>
      </c>
    </row>
    <row r="625" spans="1:20" x14ac:dyDescent="0.3">
      <c r="A625" s="1">
        <v>1629</v>
      </c>
      <c r="B625" s="1">
        <v>64</v>
      </c>
      <c r="C625" s="1" t="s">
        <v>48</v>
      </c>
      <c r="D625" s="1" t="s">
        <v>28</v>
      </c>
      <c r="E625" s="1" t="s">
        <v>29</v>
      </c>
      <c r="F625" s="1"/>
      <c r="G625" s="1" t="s">
        <v>125</v>
      </c>
      <c r="H625" s="1" t="s">
        <v>348</v>
      </c>
      <c r="I625" s="1">
        <v>9.4847280000000005</v>
      </c>
      <c r="J625" s="1">
        <v>28.550847000000001</v>
      </c>
      <c r="K625" s="1"/>
      <c r="L625" s="1">
        <v>0</v>
      </c>
      <c r="M625" s="1">
        <v>0</v>
      </c>
      <c r="N625" s="1">
        <v>0</v>
      </c>
      <c r="O625" s="1" t="s">
        <v>24</v>
      </c>
      <c r="P625" s="1"/>
      <c r="Q625" s="1">
        <v>12596</v>
      </c>
      <c r="R625" s="1">
        <f t="shared" si="18"/>
        <v>12596</v>
      </c>
      <c r="S625" s="1">
        <f>Table1__24[[#This Row],[total_women_beneficiaries]]-Table1__24[[#This Row],[total_men_beneficiaries]]</f>
        <v>0</v>
      </c>
      <c r="T625" s="1" t="str">
        <f t="shared" si="19"/>
        <v>REVIEW REQUIRED</v>
      </c>
    </row>
    <row r="626" spans="1:20" x14ac:dyDescent="0.3">
      <c r="A626" s="1">
        <v>1630</v>
      </c>
      <c r="B626" s="1">
        <v>14</v>
      </c>
      <c r="C626" s="1" t="s">
        <v>48</v>
      </c>
      <c r="D626" s="1" t="s">
        <v>28</v>
      </c>
      <c r="E626" s="1" t="s">
        <v>29</v>
      </c>
      <c r="F626" s="1"/>
      <c r="G626" s="1" t="s">
        <v>125</v>
      </c>
      <c r="H626" s="1" t="s">
        <v>349</v>
      </c>
      <c r="I626" s="1">
        <v>10.322183000000001</v>
      </c>
      <c r="J626" s="1">
        <v>28.568808000000001</v>
      </c>
      <c r="K626" s="1"/>
      <c r="L626" s="1">
        <v>0</v>
      </c>
      <c r="M626" s="1">
        <v>0</v>
      </c>
      <c r="N626" s="1">
        <v>0</v>
      </c>
      <c r="O626" s="1" t="s">
        <v>24</v>
      </c>
      <c r="P626" s="1"/>
      <c r="Q626" s="1">
        <v>15115</v>
      </c>
      <c r="R626" s="1">
        <f t="shared" si="18"/>
        <v>15115</v>
      </c>
      <c r="S626" s="1">
        <f>Table1__24[[#This Row],[total_women_beneficiaries]]-Table1__24[[#This Row],[total_men_beneficiaries]]</f>
        <v>0</v>
      </c>
      <c r="T626" s="1" t="str">
        <f t="shared" si="19"/>
        <v>REVIEW REQUIRED</v>
      </c>
    </row>
    <row r="627" spans="1:20" x14ac:dyDescent="0.3">
      <c r="A627" s="1">
        <v>1631</v>
      </c>
      <c r="B627" s="1">
        <v>9</v>
      </c>
      <c r="C627" s="1" t="s">
        <v>48</v>
      </c>
      <c r="D627" s="1" t="s">
        <v>28</v>
      </c>
      <c r="E627" s="1" t="s">
        <v>29</v>
      </c>
      <c r="F627" s="1"/>
      <c r="G627" s="1" t="s">
        <v>125</v>
      </c>
      <c r="H627" s="1" t="s">
        <v>350</v>
      </c>
      <c r="I627" s="1"/>
      <c r="J627" s="1"/>
      <c r="K627" s="1"/>
      <c r="L627" s="1">
        <v>0</v>
      </c>
      <c r="M627" s="1">
        <v>0</v>
      </c>
      <c r="N627" s="1">
        <v>0</v>
      </c>
      <c r="O627" s="1" t="s">
        <v>24</v>
      </c>
      <c r="P627" s="1"/>
      <c r="Q627" s="1">
        <v>15115</v>
      </c>
      <c r="R627" s="1">
        <f t="shared" si="18"/>
        <v>15115</v>
      </c>
      <c r="S627" s="1">
        <f>Table1__24[[#This Row],[total_women_beneficiaries]]-Table1__24[[#This Row],[total_men_beneficiaries]]</f>
        <v>0</v>
      </c>
      <c r="T627" s="1" t="str">
        <f t="shared" si="19"/>
        <v>REVIEW REQUIRED</v>
      </c>
    </row>
    <row r="628" spans="1:20" x14ac:dyDescent="0.3">
      <c r="A628" s="1">
        <v>1632</v>
      </c>
      <c r="B628" s="1">
        <v>8</v>
      </c>
      <c r="C628" s="1" t="s">
        <v>48</v>
      </c>
      <c r="D628" s="1" t="s">
        <v>28</v>
      </c>
      <c r="E628" s="1" t="s">
        <v>29</v>
      </c>
      <c r="F628" s="1"/>
      <c r="G628" s="1" t="s">
        <v>125</v>
      </c>
      <c r="H628" s="1" t="s">
        <v>351</v>
      </c>
      <c r="I628" s="1"/>
      <c r="J628" s="1"/>
      <c r="K628" s="1"/>
      <c r="L628" s="1">
        <v>0</v>
      </c>
      <c r="M628" s="1">
        <v>0</v>
      </c>
      <c r="N628" s="1">
        <v>0</v>
      </c>
      <c r="O628" s="1" t="s">
        <v>24</v>
      </c>
      <c r="P628" s="1"/>
      <c r="Q628" s="1">
        <v>15115</v>
      </c>
      <c r="R628" s="1">
        <f t="shared" si="18"/>
        <v>15115</v>
      </c>
      <c r="S628" s="1">
        <f>Table1__24[[#This Row],[total_women_beneficiaries]]-Table1__24[[#This Row],[total_men_beneficiaries]]</f>
        <v>0</v>
      </c>
      <c r="T628" s="1" t="str">
        <f t="shared" si="19"/>
        <v>REVIEW REQUIRED</v>
      </c>
    </row>
    <row r="629" spans="1:20" x14ac:dyDescent="0.3">
      <c r="A629" s="1">
        <v>1633</v>
      </c>
      <c r="B629" s="1">
        <v>6</v>
      </c>
      <c r="C629" s="1" t="s">
        <v>48</v>
      </c>
      <c r="D629" s="1" t="s">
        <v>28</v>
      </c>
      <c r="E629" s="1" t="s">
        <v>29</v>
      </c>
      <c r="F629" s="1"/>
      <c r="G629" s="1" t="s">
        <v>125</v>
      </c>
      <c r="H629" s="1" t="s">
        <v>352</v>
      </c>
      <c r="I629" s="1"/>
      <c r="J629" s="1"/>
      <c r="K629" s="1"/>
      <c r="L629" s="1">
        <v>0</v>
      </c>
      <c r="M629" s="1">
        <v>0</v>
      </c>
      <c r="N629" s="1">
        <v>0</v>
      </c>
      <c r="O629" s="1" t="s">
        <v>24</v>
      </c>
      <c r="P629" s="1"/>
      <c r="Q629" s="1">
        <v>15115</v>
      </c>
      <c r="R629" s="1">
        <f t="shared" si="18"/>
        <v>15115</v>
      </c>
      <c r="S629" s="1">
        <f>Table1__24[[#This Row],[total_women_beneficiaries]]-Table1__24[[#This Row],[total_men_beneficiaries]]</f>
        <v>0</v>
      </c>
      <c r="T629" s="1" t="str">
        <f t="shared" si="19"/>
        <v>REVIEW REQUIRED</v>
      </c>
    </row>
    <row r="630" spans="1:20" x14ac:dyDescent="0.3">
      <c r="A630" s="1">
        <v>1634</v>
      </c>
      <c r="B630" s="1">
        <v>4</v>
      </c>
      <c r="C630" s="1" t="s">
        <v>48</v>
      </c>
      <c r="D630" s="1" t="s">
        <v>28</v>
      </c>
      <c r="E630" s="1" t="s">
        <v>29</v>
      </c>
      <c r="F630" s="1"/>
      <c r="G630" s="1" t="s">
        <v>125</v>
      </c>
      <c r="H630" s="1" t="s">
        <v>353</v>
      </c>
      <c r="I630" s="1"/>
      <c r="J630" s="1"/>
      <c r="K630" s="1"/>
      <c r="L630" s="1">
        <v>0</v>
      </c>
      <c r="M630" s="1">
        <v>0</v>
      </c>
      <c r="N630" s="1">
        <v>0</v>
      </c>
      <c r="O630" s="1" t="s">
        <v>24</v>
      </c>
      <c r="P630" s="1"/>
      <c r="Q630" s="1">
        <v>15115</v>
      </c>
      <c r="R630" s="1">
        <f t="shared" si="18"/>
        <v>15115</v>
      </c>
      <c r="S630" s="1">
        <f>Table1__24[[#This Row],[total_women_beneficiaries]]-Table1__24[[#This Row],[total_men_beneficiaries]]</f>
        <v>0</v>
      </c>
      <c r="T630" s="1" t="str">
        <f t="shared" si="19"/>
        <v>REVIEW REQUIRED</v>
      </c>
    </row>
    <row r="631" spans="1:20" x14ac:dyDescent="0.3">
      <c r="A631" s="1">
        <v>1635</v>
      </c>
      <c r="B631" s="1">
        <v>5</v>
      </c>
      <c r="C631" s="1" t="s">
        <v>48</v>
      </c>
      <c r="D631" s="1" t="s">
        <v>28</v>
      </c>
      <c r="E631" s="1" t="s">
        <v>29</v>
      </c>
      <c r="F631" s="1"/>
      <c r="G631" s="1" t="s">
        <v>125</v>
      </c>
      <c r="H631" s="1" t="s">
        <v>126</v>
      </c>
      <c r="I631" s="1">
        <v>9.8204940000000001</v>
      </c>
      <c r="J631" s="1">
        <v>28.319645999999999</v>
      </c>
      <c r="K631" s="1"/>
      <c r="L631" s="1">
        <v>0</v>
      </c>
      <c r="M631" s="1">
        <v>0</v>
      </c>
      <c r="N631" s="1">
        <v>0</v>
      </c>
      <c r="O631" s="1" t="s">
        <v>24</v>
      </c>
      <c r="P631" s="1"/>
      <c r="Q631" s="1">
        <v>15115</v>
      </c>
      <c r="R631" s="1">
        <f t="shared" si="18"/>
        <v>15115</v>
      </c>
      <c r="S631" s="1">
        <f>Table1__24[[#This Row],[total_women_beneficiaries]]-Table1__24[[#This Row],[total_men_beneficiaries]]</f>
        <v>0</v>
      </c>
      <c r="T631" s="1" t="str">
        <f t="shared" si="19"/>
        <v>REVIEW REQUIRED</v>
      </c>
    </row>
    <row r="632" spans="1:20" x14ac:dyDescent="0.3">
      <c r="A632" s="1">
        <v>1636</v>
      </c>
      <c r="B632" s="1">
        <v>5</v>
      </c>
      <c r="C632" s="1" t="s">
        <v>48</v>
      </c>
      <c r="D632" s="1" t="s">
        <v>28</v>
      </c>
      <c r="E632" s="1" t="s">
        <v>29</v>
      </c>
      <c r="F632" s="1"/>
      <c r="G632" s="1" t="s">
        <v>125</v>
      </c>
      <c r="H632" s="1" t="s">
        <v>354</v>
      </c>
      <c r="I632" s="1"/>
      <c r="J632" s="1"/>
      <c r="K632" s="1"/>
      <c r="L632" s="1">
        <v>0</v>
      </c>
      <c r="M632" s="1">
        <v>0</v>
      </c>
      <c r="N632" s="1">
        <v>0</v>
      </c>
      <c r="O632" s="1" t="s">
        <v>24</v>
      </c>
      <c r="P632" s="1"/>
      <c r="Q632" s="1">
        <v>15115</v>
      </c>
      <c r="R632" s="1">
        <f t="shared" si="18"/>
        <v>15115</v>
      </c>
      <c r="S632" s="1">
        <f>Table1__24[[#This Row],[total_women_beneficiaries]]-Table1__24[[#This Row],[total_men_beneficiaries]]</f>
        <v>0</v>
      </c>
      <c r="T632" s="1" t="str">
        <f t="shared" si="19"/>
        <v>REVIEW REQUIRED</v>
      </c>
    </row>
    <row r="633" spans="1:20" x14ac:dyDescent="0.3">
      <c r="A633" s="1">
        <v>1637</v>
      </c>
      <c r="B633" s="1">
        <v>3</v>
      </c>
      <c r="C633" s="1" t="s">
        <v>48</v>
      </c>
      <c r="D633" s="1" t="s">
        <v>28</v>
      </c>
      <c r="E633" s="1" t="s">
        <v>29</v>
      </c>
      <c r="F633" s="1"/>
      <c r="G633" s="1" t="s">
        <v>125</v>
      </c>
      <c r="H633" s="1" t="s">
        <v>355</v>
      </c>
      <c r="I633" s="1"/>
      <c r="J633" s="1"/>
      <c r="K633" s="1"/>
      <c r="L633" s="1">
        <v>0</v>
      </c>
      <c r="M633" s="1">
        <v>0</v>
      </c>
      <c r="N633" s="1">
        <v>0</v>
      </c>
      <c r="O633" s="1" t="s">
        <v>24</v>
      </c>
      <c r="P633" s="1"/>
      <c r="Q633" s="1">
        <v>15115</v>
      </c>
      <c r="R633" s="1">
        <f t="shared" si="18"/>
        <v>15115</v>
      </c>
      <c r="S633" s="1">
        <f>Table1__24[[#This Row],[total_women_beneficiaries]]-Table1__24[[#This Row],[total_men_beneficiaries]]</f>
        <v>0</v>
      </c>
      <c r="T633" s="1" t="str">
        <f t="shared" si="19"/>
        <v>REVIEW REQUIRED</v>
      </c>
    </row>
    <row r="634" spans="1:20" x14ac:dyDescent="0.3">
      <c r="A634" s="1">
        <v>1638</v>
      </c>
      <c r="B634" s="1">
        <v>5</v>
      </c>
      <c r="C634" s="1" t="s">
        <v>48</v>
      </c>
      <c r="D634" s="1" t="s">
        <v>28</v>
      </c>
      <c r="E634" s="1" t="s">
        <v>29</v>
      </c>
      <c r="F634" s="1"/>
      <c r="G634" s="1" t="s">
        <v>125</v>
      </c>
      <c r="H634" s="1" t="s">
        <v>356</v>
      </c>
      <c r="I634" s="1"/>
      <c r="J634" s="1"/>
      <c r="K634" s="1"/>
      <c r="L634" s="1">
        <v>0</v>
      </c>
      <c r="M634" s="1">
        <v>0</v>
      </c>
      <c r="N634" s="1">
        <v>0</v>
      </c>
      <c r="O634" s="1" t="s">
        <v>24</v>
      </c>
      <c r="P634" s="1"/>
      <c r="Q634" s="1">
        <v>15115</v>
      </c>
      <c r="R634" s="1">
        <f t="shared" si="18"/>
        <v>15115</v>
      </c>
      <c r="S634" s="1">
        <f>Table1__24[[#This Row],[total_women_beneficiaries]]-Table1__24[[#This Row],[total_men_beneficiaries]]</f>
        <v>0</v>
      </c>
      <c r="T634" s="1" t="str">
        <f t="shared" si="19"/>
        <v>REVIEW REQUIRED</v>
      </c>
    </row>
    <row r="635" spans="1:20" x14ac:dyDescent="0.3">
      <c r="A635" s="1">
        <v>1639</v>
      </c>
      <c r="B635" s="1">
        <v>2</v>
      </c>
      <c r="C635" s="1" t="s">
        <v>48</v>
      </c>
      <c r="D635" s="1" t="s">
        <v>28</v>
      </c>
      <c r="E635" s="1" t="s">
        <v>29</v>
      </c>
      <c r="F635" s="1"/>
      <c r="G635" s="1" t="s">
        <v>125</v>
      </c>
      <c r="H635" s="1" t="s">
        <v>357</v>
      </c>
      <c r="I635" s="1"/>
      <c r="J635" s="1"/>
      <c r="K635" s="1"/>
      <c r="L635" s="1">
        <v>0</v>
      </c>
      <c r="M635" s="1">
        <v>0</v>
      </c>
      <c r="N635" s="1">
        <v>0</v>
      </c>
      <c r="O635" s="1" t="s">
        <v>24</v>
      </c>
      <c r="P635" s="1"/>
      <c r="Q635" s="1">
        <v>15115</v>
      </c>
      <c r="R635" s="1">
        <f t="shared" si="18"/>
        <v>15115</v>
      </c>
      <c r="S635" s="1">
        <f>Table1__24[[#This Row],[total_women_beneficiaries]]-Table1__24[[#This Row],[total_men_beneficiaries]]</f>
        <v>0</v>
      </c>
      <c r="T635" s="1" t="str">
        <f t="shared" si="19"/>
        <v>REVIEW REQUIRED</v>
      </c>
    </row>
    <row r="636" spans="1:20" x14ac:dyDescent="0.3">
      <c r="A636" s="1">
        <v>1640</v>
      </c>
      <c r="B636" s="1">
        <v>2</v>
      </c>
      <c r="C636" s="1" t="s">
        <v>48</v>
      </c>
      <c r="D636" s="1" t="s">
        <v>28</v>
      </c>
      <c r="E636" s="1" t="s">
        <v>29</v>
      </c>
      <c r="F636" s="1"/>
      <c r="G636" s="1" t="s">
        <v>125</v>
      </c>
      <c r="H636" s="1" t="s">
        <v>358</v>
      </c>
      <c r="I636" s="1"/>
      <c r="J636" s="1"/>
      <c r="K636" s="1"/>
      <c r="L636" s="1">
        <v>0</v>
      </c>
      <c r="M636" s="1">
        <v>0</v>
      </c>
      <c r="N636" s="1">
        <v>0</v>
      </c>
      <c r="O636" s="1" t="s">
        <v>24</v>
      </c>
      <c r="P636" s="1"/>
      <c r="Q636" s="1">
        <v>15115</v>
      </c>
      <c r="R636" s="1">
        <f t="shared" si="18"/>
        <v>15115</v>
      </c>
      <c r="S636" s="1">
        <f>Table1__24[[#This Row],[total_women_beneficiaries]]-Table1__24[[#This Row],[total_men_beneficiaries]]</f>
        <v>0</v>
      </c>
      <c r="T636" s="1" t="str">
        <f t="shared" si="19"/>
        <v>REVIEW REQUIRED</v>
      </c>
    </row>
    <row r="637" spans="1:20" x14ac:dyDescent="0.3">
      <c r="A637" s="1">
        <v>1641</v>
      </c>
      <c r="B637" s="1">
        <v>59</v>
      </c>
      <c r="C637" s="1" t="s">
        <v>48</v>
      </c>
      <c r="D637" s="1" t="s">
        <v>39</v>
      </c>
      <c r="E637" s="1" t="s">
        <v>29</v>
      </c>
      <c r="F637" s="1"/>
      <c r="G637" s="1" t="s">
        <v>125</v>
      </c>
      <c r="H637" s="1" t="s">
        <v>127</v>
      </c>
      <c r="I637" s="1">
        <v>9.5915750000000006</v>
      </c>
      <c r="J637" s="1">
        <v>28.434850000000001</v>
      </c>
      <c r="K637" s="1"/>
      <c r="L637" s="1">
        <v>0</v>
      </c>
      <c r="M637" s="1">
        <v>0</v>
      </c>
      <c r="N637" s="1">
        <v>0</v>
      </c>
      <c r="O637" s="1" t="s">
        <v>24</v>
      </c>
      <c r="P637" s="1"/>
      <c r="Q637" s="1">
        <v>29034</v>
      </c>
      <c r="R637" s="1">
        <f t="shared" si="18"/>
        <v>29034</v>
      </c>
      <c r="S637" s="1">
        <f>Table1__24[[#This Row],[total_women_beneficiaries]]-Table1__24[[#This Row],[total_men_beneficiaries]]</f>
        <v>0</v>
      </c>
      <c r="T637" s="1" t="str">
        <f t="shared" si="19"/>
        <v>REVIEW REQUIRED</v>
      </c>
    </row>
    <row r="638" spans="1:20" x14ac:dyDescent="0.3">
      <c r="A638" s="1">
        <v>1642</v>
      </c>
      <c r="B638" s="1">
        <v>7</v>
      </c>
      <c r="C638" s="1" t="s">
        <v>48</v>
      </c>
      <c r="D638" s="1" t="s">
        <v>28</v>
      </c>
      <c r="E638" s="1" t="s">
        <v>29</v>
      </c>
      <c r="F638" s="1"/>
      <c r="G638" s="1" t="s">
        <v>125</v>
      </c>
      <c r="H638" s="1" t="s">
        <v>346</v>
      </c>
      <c r="I638" s="1">
        <v>9.2160189999999993</v>
      </c>
      <c r="J638" s="1">
        <v>26.856442999999999</v>
      </c>
      <c r="K638" s="1"/>
      <c r="L638" s="1">
        <v>0</v>
      </c>
      <c r="M638" s="1">
        <v>0</v>
      </c>
      <c r="N638" s="1">
        <v>0</v>
      </c>
      <c r="O638" s="1" t="s">
        <v>24</v>
      </c>
      <c r="P638" s="1"/>
      <c r="Q638" s="1">
        <v>22140</v>
      </c>
      <c r="R638" s="1">
        <f t="shared" si="18"/>
        <v>22140</v>
      </c>
      <c r="S638" s="1">
        <f>Table1__24[[#This Row],[total_women_beneficiaries]]-Table1__24[[#This Row],[total_men_beneficiaries]]</f>
        <v>0</v>
      </c>
      <c r="T638" s="1" t="str">
        <f t="shared" si="19"/>
        <v>REVIEW REQUIRED</v>
      </c>
    </row>
    <row r="639" spans="1:20" x14ac:dyDescent="0.3">
      <c r="A639" s="1">
        <v>1643</v>
      </c>
      <c r="B639" s="1">
        <v>17</v>
      </c>
      <c r="C639" s="1" t="s">
        <v>48</v>
      </c>
      <c r="D639" s="1" t="s">
        <v>28</v>
      </c>
      <c r="E639" s="1" t="s">
        <v>29</v>
      </c>
      <c r="F639" s="1"/>
      <c r="G639" s="1" t="s">
        <v>125</v>
      </c>
      <c r="H639" s="1" t="s">
        <v>359</v>
      </c>
      <c r="I639" s="1">
        <v>10.060179</v>
      </c>
      <c r="J639" s="1">
        <v>28.649450999999999</v>
      </c>
      <c r="K639" s="1"/>
      <c r="L639" s="1">
        <v>0</v>
      </c>
      <c r="M639" s="1">
        <v>0</v>
      </c>
      <c r="N639" s="1">
        <v>0</v>
      </c>
      <c r="O639" s="1" t="s">
        <v>24</v>
      </c>
      <c r="P639" s="1"/>
      <c r="Q639" s="1">
        <v>11000</v>
      </c>
      <c r="R639" s="1">
        <f t="shared" si="18"/>
        <v>11000</v>
      </c>
      <c r="S639" s="1">
        <f>Table1__24[[#This Row],[total_women_beneficiaries]]-Table1__24[[#This Row],[total_men_beneficiaries]]</f>
        <v>0</v>
      </c>
      <c r="T639" s="1" t="str">
        <f t="shared" si="19"/>
        <v>REVIEW REQUIRED</v>
      </c>
    </row>
    <row r="640" spans="1:20" x14ac:dyDescent="0.3">
      <c r="A640" s="1">
        <v>1644</v>
      </c>
      <c r="B640" s="1">
        <v>15</v>
      </c>
      <c r="C640" s="1" t="s">
        <v>48</v>
      </c>
      <c r="D640" s="1" t="s">
        <v>28</v>
      </c>
      <c r="E640" s="1" t="s">
        <v>29</v>
      </c>
      <c r="F640" s="1"/>
      <c r="G640" s="1" t="s">
        <v>125</v>
      </c>
      <c r="H640" s="1" t="s">
        <v>360</v>
      </c>
      <c r="I640" s="1">
        <v>9.9121310000000005</v>
      </c>
      <c r="J640" s="1">
        <v>28.100123</v>
      </c>
      <c r="K640" s="1"/>
      <c r="L640" s="1">
        <v>0</v>
      </c>
      <c r="M640" s="1">
        <v>0</v>
      </c>
      <c r="N640" s="1">
        <v>0</v>
      </c>
      <c r="O640" s="1" t="s">
        <v>24</v>
      </c>
      <c r="P640" s="1"/>
      <c r="Q640" s="1">
        <v>45743</v>
      </c>
      <c r="R640" s="1">
        <f t="shared" si="18"/>
        <v>45743</v>
      </c>
      <c r="S640" s="1">
        <f>Table1__24[[#This Row],[total_women_beneficiaries]]-Table1__24[[#This Row],[total_men_beneficiaries]]</f>
        <v>0</v>
      </c>
      <c r="T640" s="1" t="str">
        <f t="shared" si="19"/>
        <v>REVIEW REQUIRED</v>
      </c>
    </row>
    <row r="641" spans="1:20" x14ac:dyDescent="0.3">
      <c r="A641" s="1">
        <v>1645</v>
      </c>
      <c r="B641" s="1">
        <v>47</v>
      </c>
      <c r="C641" s="1" t="s">
        <v>48</v>
      </c>
      <c r="D641" s="1" t="s">
        <v>55</v>
      </c>
      <c r="E641" s="1" t="s">
        <v>29</v>
      </c>
      <c r="F641" s="1"/>
      <c r="G641" s="1" t="s">
        <v>125</v>
      </c>
      <c r="H641" s="1" t="s">
        <v>361</v>
      </c>
      <c r="I641" s="1">
        <v>9.6739850000000001</v>
      </c>
      <c r="J641" s="1">
        <v>28.571695999999999</v>
      </c>
      <c r="K641" s="1"/>
      <c r="L641" s="1">
        <v>0</v>
      </c>
      <c r="M641" s="1">
        <v>0</v>
      </c>
      <c r="N641" s="1">
        <v>0</v>
      </c>
      <c r="O641" s="1" t="s">
        <v>24</v>
      </c>
      <c r="P641" s="1"/>
      <c r="Q641" s="1">
        <v>15556</v>
      </c>
      <c r="R641" s="1">
        <f t="shared" si="18"/>
        <v>15556</v>
      </c>
      <c r="S641" s="1">
        <f>Table1__24[[#This Row],[total_women_beneficiaries]]-Table1__24[[#This Row],[total_men_beneficiaries]]</f>
        <v>0</v>
      </c>
      <c r="T641" s="1" t="str">
        <f t="shared" si="19"/>
        <v>REVIEW REQUIRED</v>
      </c>
    </row>
    <row r="642" spans="1:20" x14ac:dyDescent="0.3">
      <c r="A642" s="1">
        <v>1646</v>
      </c>
      <c r="B642" s="1">
        <v>10</v>
      </c>
      <c r="C642" s="1" t="s">
        <v>48</v>
      </c>
      <c r="D642" s="1" t="s">
        <v>55</v>
      </c>
      <c r="E642" s="1" t="s">
        <v>29</v>
      </c>
      <c r="F642" s="1"/>
      <c r="G642" s="1" t="s">
        <v>125</v>
      </c>
      <c r="H642" s="1" t="s">
        <v>347</v>
      </c>
      <c r="I642" s="1">
        <v>10.046784000000001</v>
      </c>
      <c r="J642" s="1">
        <v>28.432525999999999</v>
      </c>
      <c r="K642" s="1"/>
      <c r="L642" s="1">
        <v>0</v>
      </c>
      <c r="M642" s="1">
        <v>0</v>
      </c>
      <c r="N642" s="1">
        <v>0</v>
      </c>
      <c r="O642" s="1" t="s">
        <v>24</v>
      </c>
      <c r="P642" s="1"/>
      <c r="Q642" s="1">
        <v>15556</v>
      </c>
      <c r="R642" s="1">
        <f t="shared" ref="R642:R705" si="20">Q642-P642</f>
        <v>15556</v>
      </c>
      <c r="S642" s="1">
        <f>Table1__24[[#This Row],[total_women_beneficiaries]]-Table1__24[[#This Row],[total_men_beneficiaries]]</f>
        <v>0</v>
      </c>
      <c r="T642" s="1" t="str">
        <f t="shared" ref="T642:T705" si="21">IF(Q642&gt;P642, "REVIEW REQUIRED", "OKAY")</f>
        <v>REVIEW REQUIRED</v>
      </c>
    </row>
    <row r="643" spans="1:20" x14ac:dyDescent="0.3">
      <c r="A643" s="1">
        <v>1647</v>
      </c>
      <c r="B643" s="1">
        <v>8</v>
      </c>
      <c r="C643" s="1" t="s">
        <v>48</v>
      </c>
      <c r="D643" s="1" t="s">
        <v>55</v>
      </c>
      <c r="E643" s="1" t="s">
        <v>29</v>
      </c>
      <c r="F643" s="1"/>
      <c r="G643" s="1" t="s">
        <v>125</v>
      </c>
      <c r="H643" s="1" t="s">
        <v>362</v>
      </c>
      <c r="I643" s="1">
        <v>9.8801279999999991</v>
      </c>
      <c r="J643" s="1">
        <v>28.482489999999999</v>
      </c>
      <c r="K643" s="1"/>
      <c r="L643" s="1">
        <v>0</v>
      </c>
      <c r="M643" s="1">
        <v>0</v>
      </c>
      <c r="N643" s="1">
        <v>0</v>
      </c>
      <c r="O643" s="1" t="s">
        <v>24</v>
      </c>
      <c r="P643" s="1"/>
      <c r="Q643" s="1">
        <v>15556</v>
      </c>
      <c r="R643" s="1">
        <f t="shared" si="20"/>
        <v>15556</v>
      </c>
      <c r="S643" s="1">
        <f>Table1__24[[#This Row],[total_women_beneficiaries]]-Table1__24[[#This Row],[total_men_beneficiaries]]</f>
        <v>0</v>
      </c>
      <c r="T643" s="1" t="str">
        <f t="shared" si="21"/>
        <v>REVIEW REQUIRED</v>
      </c>
    </row>
    <row r="644" spans="1:20" x14ac:dyDescent="0.3">
      <c r="A644" s="1">
        <v>1648</v>
      </c>
      <c r="B644" s="1">
        <v>5</v>
      </c>
      <c r="C644" s="1" t="s">
        <v>48</v>
      </c>
      <c r="D644" s="1" t="s">
        <v>28</v>
      </c>
      <c r="E644" s="1" t="s">
        <v>29</v>
      </c>
      <c r="F644" s="1"/>
      <c r="G644" s="1" t="s">
        <v>125</v>
      </c>
      <c r="H644" s="1" t="s">
        <v>363</v>
      </c>
      <c r="I644" s="1"/>
      <c r="J644" s="1"/>
      <c r="K644" s="1"/>
      <c r="L644" s="1">
        <v>0</v>
      </c>
      <c r="M644" s="1">
        <v>0</v>
      </c>
      <c r="N644" s="1">
        <v>0</v>
      </c>
      <c r="O644" s="1" t="s">
        <v>24</v>
      </c>
      <c r="P644" s="1"/>
      <c r="Q644" s="1">
        <v>11885</v>
      </c>
      <c r="R644" s="1">
        <f t="shared" si="20"/>
        <v>11885</v>
      </c>
      <c r="S644" s="1">
        <f>Table1__24[[#This Row],[total_women_beneficiaries]]-Table1__24[[#This Row],[total_men_beneficiaries]]</f>
        <v>0</v>
      </c>
      <c r="T644" s="1" t="str">
        <f t="shared" si="21"/>
        <v>REVIEW REQUIRED</v>
      </c>
    </row>
    <row r="645" spans="1:20" x14ac:dyDescent="0.3">
      <c r="A645" s="1">
        <v>1649</v>
      </c>
      <c r="B645" s="1">
        <v>2</v>
      </c>
      <c r="C645" s="1" t="s">
        <v>48</v>
      </c>
      <c r="D645" s="1" t="s">
        <v>28</v>
      </c>
      <c r="E645" s="1" t="s">
        <v>29</v>
      </c>
      <c r="F645" s="1"/>
      <c r="G645" s="1" t="s">
        <v>125</v>
      </c>
      <c r="H645" s="1" t="s">
        <v>364</v>
      </c>
      <c r="I645" s="1">
        <v>9.6145390000000006</v>
      </c>
      <c r="J645" s="1">
        <v>28.574968999999999</v>
      </c>
      <c r="K645" s="1"/>
      <c r="L645" s="1">
        <v>0</v>
      </c>
      <c r="M645" s="1">
        <v>0</v>
      </c>
      <c r="N645" s="1">
        <v>0</v>
      </c>
      <c r="O645" s="1" t="s">
        <v>24</v>
      </c>
      <c r="P645" s="1"/>
      <c r="Q645" s="1">
        <v>13115</v>
      </c>
      <c r="R645" s="1">
        <f t="shared" si="20"/>
        <v>13115</v>
      </c>
      <c r="S645" s="1">
        <f>Table1__24[[#This Row],[total_women_beneficiaries]]-Table1__24[[#This Row],[total_men_beneficiaries]]</f>
        <v>0</v>
      </c>
      <c r="T645" s="1" t="str">
        <f t="shared" si="21"/>
        <v>REVIEW REQUIRED</v>
      </c>
    </row>
    <row r="646" spans="1:20" x14ac:dyDescent="0.3">
      <c r="A646" s="1">
        <v>1651</v>
      </c>
      <c r="B646" s="1"/>
      <c r="C646" s="1"/>
      <c r="D646" s="1" t="s">
        <v>28</v>
      </c>
      <c r="E646" s="1" t="s">
        <v>29</v>
      </c>
      <c r="F646" s="1" t="s">
        <v>30</v>
      </c>
      <c r="G646" s="1" t="s">
        <v>43</v>
      </c>
      <c r="H646" s="1" t="s">
        <v>83</v>
      </c>
      <c r="I646" s="1">
        <v>33.317901999999997</v>
      </c>
      <c r="J646" s="1">
        <v>35.644421000000001</v>
      </c>
      <c r="K646" s="1" t="s">
        <v>23</v>
      </c>
      <c r="L646" s="1">
        <v>1000</v>
      </c>
      <c r="M646" s="1">
        <v>1000</v>
      </c>
      <c r="N646" s="1">
        <v>2000</v>
      </c>
      <c r="O646" s="1" t="s">
        <v>24</v>
      </c>
      <c r="P646" s="1">
        <v>9967</v>
      </c>
      <c r="Q646" s="1">
        <v>4984</v>
      </c>
      <c r="R646" s="1">
        <f t="shared" si="20"/>
        <v>-4983</v>
      </c>
      <c r="S646" s="1">
        <f>Table1__24[[#This Row],[total_women_beneficiaries]]-Table1__24[[#This Row],[total_men_beneficiaries]]</f>
        <v>0</v>
      </c>
      <c r="T646" s="1" t="str">
        <f t="shared" si="21"/>
        <v>OKAY</v>
      </c>
    </row>
    <row r="647" spans="1:20" x14ac:dyDescent="0.3">
      <c r="A647" s="1">
        <v>1655</v>
      </c>
      <c r="B647" s="1">
        <v>122</v>
      </c>
      <c r="C647" s="1" t="s">
        <v>17</v>
      </c>
      <c r="D647" s="1" t="s">
        <v>55</v>
      </c>
      <c r="E647" s="1" t="s">
        <v>19</v>
      </c>
      <c r="F647" s="1" t="s">
        <v>20</v>
      </c>
      <c r="G647" s="1" t="s">
        <v>21</v>
      </c>
      <c r="H647" s="1" t="s">
        <v>22</v>
      </c>
      <c r="I647" s="1">
        <v>16.414000000000001</v>
      </c>
      <c r="J647" s="1">
        <v>-3.6659999999999999</v>
      </c>
      <c r="K647" s="1" t="s">
        <v>37</v>
      </c>
      <c r="L647" s="1">
        <v>40</v>
      </c>
      <c r="M647" s="1">
        <v>22</v>
      </c>
      <c r="N647" s="1">
        <v>62</v>
      </c>
      <c r="O647" s="1" t="s">
        <v>26</v>
      </c>
      <c r="P647" s="1">
        <v>33932.199999999997</v>
      </c>
      <c r="Q647" s="1">
        <v>33932.199999999997</v>
      </c>
      <c r="R647" s="1">
        <f t="shared" si="20"/>
        <v>0</v>
      </c>
      <c r="S647" s="1">
        <f>Table1__24[[#This Row],[total_women_beneficiaries]]-Table1__24[[#This Row],[total_men_beneficiaries]]</f>
        <v>-18</v>
      </c>
      <c r="T647" s="1" t="str">
        <f t="shared" si="21"/>
        <v>OKAY</v>
      </c>
    </row>
    <row r="648" spans="1:20" x14ac:dyDescent="0.3">
      <c r="A648" s="1">
        <v>1656</v>
      </c>
      <c r="B648" s="1">
        <v>470</v>
      </c>
      <c r="C648" s="1" t="s">
        <v>25</v>
      </c>
      <c r="D648" s="1" t="s">
        <v>55</v>
      </c>
      <c r="E648" s="1" t="s">
        <v>34</v>
      </c>
      <c r="F648" s="1" t="s">
        <v>20</v>
      </c>
      <c r="G648" s="1" t="s">
        <v>21</v>
      </c>
      <c r="H648" s="1" t="s">
        <v>244</v>
      </c>
      <c r="I648" s="1">
        <v>16.151541000000002</v>
      </c>
      <c r="J648" s="1">
        <v>-1.0999999999999999E-2</v>
      </c>
      <c r="K648" s="1" t="s">
        <v>37</v>
      </c>
      <c r="L648" s="1">
        <v>42451</v>
      </c>
      <c r="M648" s="1">
        <v>44182</v>
      </c>
      <c r="N648" s="1">
        <v>86633</v>
      </c>
      <c r="O648" s="1" t="s">
        <v>41</v>
      </c>
      <c r="P648" s="1">
        <v>41362.75</v>
      </c>
      <c r="Q648" s="1">
        <v>41362.75</v>
      </c>
      <c r="R648" s="1">
        <f t="shared" si="20"/>
        <v>0</v>
      </c>
      <c r="S648" s="1">
        <f>Table1__24[[#This Row],[total_women_beneficiaries]]-Table1__24[[#This Row],[total_men_beneficiaries]]</f>
        <v>1731</v>
      </c>
      <c r="T648" s="1" t="str">
        <f t="shared" si="21"/>
        <v>OKAY</v>
      </c>
    </row>
    <row r="649" spans="1:20" x14ac:dyDescent="0.3">
      <c r="A649" s="1">
        <v>1657</v>
      </c>
      <c r="B649" s="1">
        <v>483</v>
      </c>
      <c r="C649" s="1" t="s">
        <v>25</v>
      </c>
      <c r="D649" s="1" t="s">
        <v>28</v>
      </c>
      <c r="E649" s="1" t="s">
        <v>29</v>
      </c>
      <c r="F649" s="1" t="s">
        <v>20</v>
      </c>
      <c r="G649" s="1" t="s">
        <v>21</v>
      </c>
      <c r="H649" s="1" t="s">
        <v>244</v>
      </c>
      <c r="I649" s="1">
        <v>16.151541000000002</v>
      </c>
      <c r="J649" s="1">
        <v>-1.0999999999999999E-2</v>
      </c>
      <c r="K649" s="1" t="s">
        <v>37</v>
      </c>
      <c r="L649" s="1">
        <v>5</v>
      </c>
      <c r="M649" s="1">
        <v>25</v>
      </c>
      <c r="N649" s="1">
        <v>30</v>
      </c>
      <c r="O649" s="1" t="s">
        <v>26</v>
      </c>
      <c r="P649" s="1">
        <v>39606</v>
      </c>
      <c r="Q649" s="1">
        <v>39606</v>
      </c>
      <c r="R649" s="1">
        <f t="shared" si="20"/>
        <v>0</v>
      </c>
      <c r="S649" s="1">
        <f>Table1__24[[#This Row],[total_women_beneficiaries]]-Table1__24[[#This Row],[total_men_beneficiaries]]</f>
        <v>20</v>
      </c>
      <c r="T649" s="1" t="str">
        <f t="shared" si="21"/>
        <v>OKAY</v>
      </c>
    </row>
    <row r="650" spans="1:20" x14ac:dyDescent="0.3">
      <c r="A650" s="1">
        <v>1658</v>
      </c>
      <c r="B650" s="1"/>
      <c r="C650" s="1"/>
      <c r="D650" s="1" t="s">
        <v>97</v>
      </c>
      <c r="E650" s="1" t="s">
        <v>29</v>
      </c>
      <c r="F650" s="1" t="s">
        <v>129</v>
      </c>
      <c r="G650" s="1" t="s">
        <v>21</v>
      </c>
      <c r="H650" s="1" t="s">
        <v>22</v>
      </c>
      <c r="I650" s="1">
        <v>16.21</v>
      </c>
      <c r="J650" s="1">
        <v>4.3499999999999996</v>
      </c>
      <c r="K650" s="1" t="s">
        <v>37</v>
      </c>
      <c r="L650" s="1">
        <v>735</v>
      </c>
      <c r="M650" s="1">
        <v>765</v>
      </c>
      <c r="N650" s="1">
        <v>1500</v>
      </c>
      <c r="O650" s="1" t="s">
        <v>41</v>
      </c>
      <c r="P650" s="1">
        <v>44816.35</v>
      </c>
      <c r="Q650" s="1">
        <v>35853.08</v>
      </c>
      <c r="R650" s="1">
        <f t="shared" si="20"/>
        <v>-8963.2699999999968</v>
      </c>
      <c r="S650" s="1">
        <f>Table1__24[[#This Row],[total_women_beneficiaries]]-Table1__24[[#This Row],[total_men_beneficiaries]]</f>
        <v>30</v>
      </c>
      <c r="T650" s="1" t="str">
        <f t="shared" si="21"/>
        <v>OKAY</v>
      </c>
    </row>
    <row r="651" spans="1:20" x14ac:dyDescent="0.3">
      <c r="A651" s="1">
        <v>1659</v>
      </c>
      <c r="B651" s="1"/>
      <c r="C651" s="1"/>
      <c r="D651" s="1" t="s">
        <v>28</v>
      </c>
      <c r="E651" s="1" t="s">
        <v>34</v>
      </c>
      <c r="F651" s="1" t="s">
        <v>20</v>
      </c>
      <c r="G651" s="1" t="s">
        <v>21</v>
      </c>
      <c r="H651" s="1" t="s">
        <v>22</v>
      </c>
      <c r="I651" s="1">
        <v>15.55</v>
      </c>
      <c r="J651" s="1">
        <v>3.5</v>
      </c>
      <c r="K651" s="1" t="s">
        <v>37</v>
      </c>
      <c r="L651" s="1">
        <v>734</v>
      </c>
      <c r="M651" s="1">
        <v>40</v>
      </c>
      <c r="N651" s="1">
        <v>774</v>
      </c>
      <c r="O651" s="1" t="s">
        <v>31</v>
      </c>
      <c r="P651" s="1">
        <v>41528.03</v>
      </c>
      <c r="Q651" s="1">
        <v>33200</v>
      </c>
      <c r="R651" s="1">
        <f t="shared" si="20"/>
        <v>-8328.0299999999988</v>
      </c>
      <c r="S651" s="1">
        <f>Table1__24[[#This Row],[total_women_beneficiaries]]-Table1__24[[#This Row],[total_men_beneficiaries]]</f>
        <v>-694</v>
      </c>
      <c r="T651" s="1" t="str">
        <f t="shared" si="21"/>
        <v>OKAY</v>
      </c>
    </row>
    <row r="652" spans="1:20" x14ac:dyDescent="0.3">
      <c r="A652" s="1">
        <v>1660</v>
      </c>
      <c r="B652" s="1">
        <v>442</v>
      </c>
      <c r="C652" s="1" t="s">
        <v>25</v>
      </c>
      <c r="D652" s="1" t="s">
        <v>196</v>
      </c>
      <c r="E652" s="1" t="s">
        <v>181</v>
      </c>
      <c r="F652" s="1" t="s">
        <v>30</v>
      </c>
      <c r="G652" s="1" t="s">
        <v>21</v>
      </c>
      <c r="H652" s="1" t="s">
        <v>22</v>
      </c>
      <c r="I652" s="1">
        <v>20.434106</v>
      </c>
      <c r="J652" s="1">
        <v>2.2750140000000001</v>
      </c>
      <c r="K652" s="1" t="s">
        <v>37</v>
      </c>
      <c r="L652" s="1">
        <v>420</v>
      </c>
      <c r="M652" s="1">
        <v>280</v>
      </c>
      <c r="N652" s="1">
        <v>700</v>
      </c>
      <c r="O652" s="1" t="s">
        <v>41</v>
      </c>
      <c r="P652" s="1">
        <v>41837.589999999997</v>
      </c>
      <c r="Q652" s="1">
        <v>33470.07</v>
      </c>
      <c r="R652" s="1">
        <f t="shared" si="20"/>
        <v>-8367.5199999999968</v>
      </c>
      <c r="S652" s="1">
        <f>Table1__24[[#This Row],[total_women_beneficiaries]]-Table1__24[[#This Row],[total_men_beneficiaries]]</f>
        <v>-140</v>
      </c>
      <c r="T652" s="1" t="str">
        <f t="shared" si="21"/>
        <v>OKAY</v>
      </c>
    </row>
    <row r="653" spans="1:20" x14ac:dyDescent="0.3">
      <c r="A653" s="1">
        <v>1661</v>
      </c>
      <c r="B653" s="1"/>
      <c r="C653" s="1"/>
      <c r="D653" s="1" t="s">
        <v>196</v>
      </c>
      <c r="E653" s="1" t="s">
        <v>181</v>
      </c>
      <c r="F653" s="1" t="s">
        <v>20</v>
      </c>
      <c r="G653" s="1" t="s">
        <v>21</v>
      </c>
      <c r="H653" s="1" t="s">
        <v>42</v>
      </c>
      <c r="I653" s="1">
        <v>15.34</v>
      </c>
      <c r="J653" s="1">
        <v>2.2400000000000002</v>
      </c>
      <c r="K653" s="1" t="s">
        <v>37</v>
      </c>
      <c r="L653" s="1">
        <v>200</v>
      </c>
      <c r="M653" s="1">
        <v>175</v>
      </c>
      <c r="N653" s="1">
        <v>375</v>
      </c>
      <c r="O653" s="1" t="s">
        <v>31</v>
      </c>
      <c r="P653" s="1">
        <v>42994</v>
      </c>
      <c r="Q653" s="1">
        <v>0</v>
      </c>
      <c r="R653" s="1">
        <f t="shared" si="20"/>
        <v>-42994</v>
      </c>
      <c r="S653" s="1">
        <f>Table1__24[[#This Row],[total_women_beneficiaries]]-Table1__24[[#This Row],[total_men_beneficiaries]]</f>
        <v>-25</v>
      </c>
      <c r="T653" s="1" t="str">
        <f t="shared" si="21"/>
        <v>OKAY</v>
      </c>
    </row>
    <row r="654" spans="1:20" x14ac:dyDescent="0.3">
      <c r="A654" s="1">
        <v>1663</v>
      </c>
      <c r="B654" s="1"/>
      <c r="C654" s="1"/>
      <c r="D654" s="1" t="s">
        <v>28</v>
      </c>
      <c r="E654" s="1" t="s">
        <v>29</v>
      </c>
      <c r="F654" s="1" t="s">
        <v>45</v>
      </c>
      <c r="G654" s="1" t="s">
        <v>280</v>
      </c>
      <c r="H654" s="1" t="s">
        <v>313</v>
      </c>
      <c r="I654" s="1">
        <v>12.508227</v>
      </c>
      <c r="J654" s="1">
        <v>24.285069</v>
      </c>
      <c r="K654" s="1"/>
      <c r="L654" s="1">
        <v>0</v>
      </c>
      <c r="M654" s="1">
        <v>0</v>
      </c>
      <c r="N654" s="1">
        <v>0</v>
      </c>
      <c r="O654" s="1" t="s">
        <v>51</v>
      </c>
      <c r="P654" s="1"/>
      <c r="Q654" s="1">
        <v>46530</v>
      </c>
      <c r="R654" s="1">
        <f t="shared" si="20"/>
        <v>46530</v>
      </c>
      <c r="S654" s="1">
        <f>Table1__24[[#This Row],[total_women_beneficiaries]]-Table1__24[[#This Row],[total_men_beneficiaries]]</f>
        <v>0</v>
      </c>
      <c r="T654" s="1" t="str">
        <f t="shared" si="21"/>
        <v>REVIEW REQUIRED</v>
      </c>
    </row>
    <row r="655" spans="1:20" x14ac:dyDescent="0.3">
      <c r="A655" s="1">
        <v>1664</v>
      </c>
      <c r="B655" s="1"/>
      <c r="C655" s="1"/>
      <c r="D655" s="1" t="s">
        <v>28</v>
      </c>
      <c r="E655" s="1" t="s">
        <v>29</v>
      </c>
      <c r="F655" s="1" t="s">
        <v>45</v>
      </c>
      <c r="G655" s="1" t="s">
        <v>280</v>
      </c>
      <c r="H655" s="1" t="s">
        <v>332</v>
      </c>
      <c r="I655" s="1">
        <v>12.072513000000001</v>
      </c>
      <c r="J655" s="1">
        <v>24.878993000000001</v>
      </c>
      <c r="K655" s="1"/>
      <c r="L655" s="1">
        <v>0</v>
      </c>
      <c r="M655" s="1">
        <v>0</v>
      </c>
      <c r="N655" s="1">
        <v>0</v>
      </c>
      <c r="O655" s="1" t="s">
        <v>32</v>
      </c>
      <c r="P655" s="1"/>
      <c r="Q655" s="1">
        <v>38962</v>
      </c>
      <c r="R655" s="1">
        <f t="shared" si="20"/>
        <v>38962</v>
      </c>
      <c r="S655" s="1">
        <f>Table1__24[[#This Row],[total_women_beneficiaries]]-Table1__24[[#This Row],[total_men_beneficiaries]]</f>
        <v>0</v>
      </c>
      <c r="T655" s="1" t="str">
        <f t="shared" si="21"/>
        <v>REVIEW REQUIRED</v>
      </c>
    </row>
    <row r="656" spans="1:20" x14ac:dyDescent="0.3">
      <c r="A656" s="1">
        <v>1665</v>
      </c>
      <c r="B656" s="1"/>
      <c r="C656" s="1"/>
      <c r="D656" s="1" t="s">
        <v>39</v>
      </c>
      <c r="E656" s="1" t="s">
        <v>29</v>
      </c>
      <c r="F656" s="1" t="s">
        <v>20</v>
      </c>
      <c r="G656" s="1" t="s">
        <v>280</v>
      </c>
      <c r="H656" s="1" t="s">
        <v>365</v>
      </c>
      <c r="I656" s="1">
        <v>13.619399</v>
      </c>
      <c r="J656" s="1">
        <v>25.355060000000002</v>
      </c>
      <c r="K656" s="1"/>
      <c r="L656" s="1">
        <v>0</v>
      </c>
      <c r="M656" s="1">
        <v>0</v>
      </c>
      <c r="N656" s="1">
        <v>0</v>
      </c>
      <c r="O656" s="1" t="s">
        <v>40</v>
      </c>
      <c r="P656" s="1"/>
      <c r="Q656" s="1">
        <v>49270.84</v>
      </c>
      <c r="R656" s="1">
        <f t="shared" si="20"/>
        <v>49270.84</v>
      </c>
      <c r="S656" s="1">
        <f>Table1__24[[#This Row],[total_women_beneficiaries]]-Table1__24[[#This Row],[total_men_beneficiaries]]</f>
        <v>0</v>
      </c>
      <c r="T656" s="1" t="str">
        <f t="shared" si="21"/>
        <v>REVIEW REQUIRED</v>
      </c>
    </row>
    <row r="657" spans="1:20" x14ac:dyDescent="0.3">
      <c r="A657" s="1">
        <v>1666</v>
      </c>
      <c r="B657" s="1"/>
      <c r="C657" s="1"/>
      <c r="D657" s="1" t="s">
        <v>28</v>
      </c>
      <c r="E657" s="1" t="s">
        <v>29</v>
      </c>
      <c r="F657" s="1" t="s">
        <v>45</v>
      </c>
      <c r="G657" s="1" t="s">
        <v>280</v>
      </c>
      <c r="H657" s="1" t="s">
        <v>366</v>
      </c>
      <c r="I657" s="1">
        <v>12.051501999999999</v>
      </c>
      <c r="J657" s="1">
        <v>24.880687999999999</v>
      </c>
      <c r="K657" s="1"/>
      <c r="L657" s="1">
        <v>3500</v>
      </c>
      <c r="M657" s="1">
        <v>3500</v>
      </c>
      <c r="N657" s="1">
        <v>7000</v>
      </c>
      <c r="O657" s="1" t="s">
        <v>24</v>
      </c>
      <c r="P657" s="1"/>
      <c r="Q657" s="1">
        <v>47863</v>
      </c>
      <c r="R657" s="1">
        <f t="shared" si="20"/>
        <v>47863</v>
      </c>
      <c r="S657" s="1">
        <f>Table1__24[[#This Row],[total_women_beneficiaries]]-Table1__24[[#This Row],[total_men_beneficiaries]]</f>
        <v>0</v>
      </c>
      <c r="T657" s="1" t="str">
        <f t="shared" si="21"/>
        <v>REVIEW REQUIRED</v>
      </c>
    </row>
    <row r="658" spans="1:20" x14ac:dyDescent="0.3">
      <c r="A658" s="1">
        <v>1667</v>
      </c>
      <c r="B658" s="1">
        <v>213</v>
      </c>
      <c r="C658" s="1" t="s">
        <v>25</v>
      </c>
      <c r="D658" s="1" t="s">
        <v>55</v>
      </c>
      <c r="E658" s="1" t="s">
        <v>19</v>
      </c>
      <c r="F658" s="1" t="s">
        <v>45</v>
      </c>
      <c r="G658" s="1" t="s">
        <v>367</v>
      </c>
      <c r="H658" s="1" t="s">
        <v>368</v>
      </c>
      <c r="I658" s="1">
        <v>5.7652780000000003</v>
      </c>
      <c r="J658" s="1">
        <v>20.674167000000001</v>
      </c>
      <c r="K658" s="1" t="s">
        <v>23</v>
      </c>
      <c r="L658" s="1">
        <v>0</v>
      </c>
      <c r="M658" s="1">
        <v>31000</v>
      </c>
      <c r="N658" s="1">
        <v>31000</v>
      </c>
      <c r="O658" s="1" t="s">
        <v>26</v>
      </c>
      <c r="P658" s="1">
        <v>24877.71</v>
      </c>
      <c r="Q658" s="1">
        <v>24877.71</v>
      </c>
      <c r="R658" s="1">
        <f t="shared" si="20"/>
        <v>0</v>
      </c>
      <c r="S658" s="1">
        <f>Table1__24[[#This Row],[total_women_beneficiaries]]-Table1__24[[#This Row],[total_men_beneficiaries]]</f>
        <v>31000</v>
      </c>
      <c r="T658" s="1" t="str">
        <f t="shared" si="21"/>
        <v>OKAY</v>
      </c>
    </row>
    <row r="659" spans="1:20" x14ac:dyDescent="0.3">
      <c r="A659" s="1">
        <v>1668</v>
      </c>
      <c r="B659" s="1">
        <v>220</v>
      </c>
      <c r="C659" s="1" t="s">
        <v>25</v>
      </c>
      <c r="D659" s="1" t="s">
        <v>28</v>
      </c>
      <c r="E659" s="1" t="s">
        <v>29</v>
      </c>
      <c r="F659" s="1" t="s">
        <v>45</v>
      </c>
      <c r="G659" s="1" t="s">
        <v>367</v>
      </c>
      <c r="H659" s="1" t="s">
        <v>368</v>
      </c>
      <c r="I659" s="1">
        <v>5.7652780000000003</v>
      </c>
      <c r="J659" s="1">
        <v>20.674167000000001</v>
      </c>
      <c r="K659" s="1" t="s">
        <v>23</v>
      </c>
      <c r="L659" s="1">
        <v>4405</v>
      </c>
      <c r="M659" s="1">
        <v>2208</v>
      </c>
      <c r="N659" s="1">
        <v>6613</v>
      </c>
      <c r="O659" s="1" t="s">
        <v>32</v>
      </c>
      <c r="P659" s="1">
        <v>34373.839999999997</v>
      </c>
      <c r="Q659" s="1">
        <v>34373.839999999997</v>
      </c>
      <c r="R659" s="1">
        <f t="shared" si="20"/>
        <v>0</v>
      </c>
      <c r="S659" s="1">
        <f>Table1__24[[#This Row],[total_women_beneficiaries]]-Table1__24[[#This Row],[total_men_beneficiaries]]</f>
        <v>-2197</v>
      </c>
      <c r="T659" s="1" t="str">
        <f t="shared" si="21"/>
        <v>OKAY</v>
      </c>
    </row>
    <row r="660" spans="1:20" x14ac:dyDescent="0.3">
      <c r="A660" s="1">
        <v>1669</v>
      </c>
      <c r="B660" s="1">
        <v>251</v>
      </c>
      <c r="C660" s="1" t="s">
        <v>25</v>
      </c>
      <c r="D660" s="1" t="s">
        <v>33</v>
      </c>
      <c r="E660" s="1" t="s">
        <v>29</v>
      </c>
      <c r="F660" s="1" t="s">
        <v>45</v>
      </c>
      <c r="G660" s="1" t="s">
        <v>367</v>
      </c>
      <c r="H660" s="1" t="s">
        <v>368</v>
      </c>
      <c r="I660" s="1">
        <v>5.7652780000000003</v>
      </c>
      <c r="J660" s="1">
        <v>20.674167000000001</v>
      </c>
      <c r="K660" s="1" t="s">
        <v>23</v>
      </c>
      <c r="L660" s="1">
        <v>0</v>
      </c>
      <c r="M660" s="1">
        <v>65000</v>
      </c>
      <c r="N660" s="1">
        <v>65000</v>
      </c>
      <c r="O660" s="1" t="s">
        <v>24</v>
      </c>
      <c r="P660" s="1">
        <v>29447.68</v>
      </c>
      <c r="Q660" s="1">
        <v>29447.68</v>
      </c>
      <c r="R660" s="1">
        <f t="shared" si="20"/>
        <v>0</v>
      </c>
      <c r="S660" s="1">
        <f>Table1__24[[#This Row],[total_women_beneficiaries]]-Table1__24[[#This Row],[total_men_beneficiaries]]</f>
        <v>65000</v>
      </c>
      <c r="T660" s="1" t="str">
        <f t="shared" si="21"/>
        <v>OKAY</v>
      </c>
    </row>
    <row r="661" spans="1:20" x14ac:dyDescent="0.3">
      <c r="A661" s="1">
        <v>1670</v>
      </c>
      <c r="B661" s="1">
        <v>194</v>
      </c>
      <c r="C661" s="1" t="s">
        <v>25</v>
      </c>
      <c r="D661" s="1" t="s">
        <v>39</v>
      </c>
      <c r="E661" s="1" t="s">
        <v>29</v>
      </c>
      <c r="F661" s="1" t="s">
        <v>45</v>
      </c>
      <c r="G661" s="1" t="s">
        <v>367</v>
      </c>
      <c r="H661" s="1" t="s">
        <v>369</v>
      </c>
      <c r="I661" s="1">
        <v>6.53477</v>
      </c>
      <c r="J661" s="1">
        <v>21.994738999999999</v>
      </c>
      <c r="K661" s="1" t="s">
        <v>23</v>
      </c>
      <c r="L661" s="1">
        <v>12</v>
      </c>
      <c r="M661" s="1">
        <v>12</v>
      </c>
      <c r="N661" s="1">
        <v>24</v>
      </c>
      <c r="O661" s="1" t="s">
        <v>40</v>
      </c>
      <c r="P661" s="1">
        <v>39734</v>
      </c>
      <c r="Q661" s="1">
        <v>31787.200000000001</v>
      </c>
      <c r="R661" s="1">
        <f t="shared" si="20"/>
        <v>-7946.7999999999993</v>
      </c>
      <c r="S661" s="1">
        <f>Table1__24[[#This Row],[total_women_beneficiaries]]-Table1__24[[#This Row],[total_men_beneficiaries]]</f>
        <v>0</v>
      </c>
      <c r="T661" s="1" t="str">
        <f t="shared" si="21"/>
        <v>OKAY</v>
      </c>
    </row>
    <row r="662" spans="1:20" x14ac:dyDescent="0.3">
      <c r="A662" s="1">
        <v>1671</v>
      </c>
      <c r="B662" s="1">
        <v>196</v>
      </c>
      <c r="C662" s="1" t="s">
        <v>25</v>
      </c>
      <c r="D662" s="1" t="s">
        <v>28</v>
      </c>
      <c r="E662" s="1" t="s">
        <v>29</v>
      </c>
      <c r="F662" s="1" t="s">
        <v>45</v>
      </c>
      <c r="G662" s="1" t="s">
        <v>367</v>
      </c>
      <c r="H662" s="1" t="s">
        <v>369</v>
      </c>
      <c r="I662" s="1">
        <v>6.53477</v>
      </c>
      <c r="J662" s="1">
        <v>21.994738999999999</v>
      </c>
      <c r="K662" s="1" t="s">
        <v>23</v>
      </c>
      <c r="L662" s="1">
        <v>37960</v>
      </c>
      <c r="M662" s="1">
        <v>35040</v>
      </c>
      <c r="N662" s="1">
        <v>73000</v>
      </c>
      <c r="O662" s="1" t="s">
        <v>35</v>
      </c>
      <c r="P662" s="1">
        <v>41019.440000000002</v>
      </c>
      <c r="Q662" s="1">
        <v>32710.69</v>
      </c>
      <c r="R662" s="1">
        <f t="shared" si="20"/>
        <v>-8308.7500000000036</v>
      </c>
      <c r="S662" s="1">
        <f>Table1__24[[#This Row],[total_women_beneficiaries]]-Table1__24[[#This Row],[total_men_beneficiaries]]</f>
        <v>-2920</v>
      </c>
      <c r="T662" s="1" t="str">
        <f t="shared" si="21"/>
        <v>OKAY</v>
      </c>
    </row>
    <row r="663" spans="1:20" x14ac:dyDescent="0.3">
      <c r="A663" s="1">
        <v>1672</v>
      </c>
      <c r="B663" s="1"/>
      <c r="C663" s="1"/>
      <c r="D663" s="1" t="s">
        <v>55</v>
      </c>
      <c r="E663" s="1" t="s">
        <v>29</v>
      </c>
      <c r="F663" s="1" t="s">
        <v>20</v>
      </c>
      <c r="G663" s="1" t="s">
        <v>21</v>
      </c>
      <c r="H663" s="1" t="s">
        <v>269</v>
      </c>
      <c r="I663" s="1">
        <v>22.677523000000001</v>
      </c>
      <c r="J663" s="1">
        <v>-3.978326</v>
      </c>
      <c r="K663" s="1" t="s">
        <v>37</v>
      </c>
      <c r="L663" s="1">
        <v>380</v>
      </c>
      <c r="M663" s="1">
        <v>340</v>
      </c>
      <c r="N663" s="1">
        <v>720</v>
      </c>
      <c r="O663" s="1" t="s">
        <v>41</v>
      </c>
      <c r="P663" s="1">
        <v>43178</v>
      </c>
      <c r="Q663" s="1">
        <v>0</v>
      </c>
      <c r="R663" s="1">
        <f t="shared" si="20"/>
        <v>-43178</v>
      </c>
      <c r="S663" s="1">
        <f>Table1__24[[#This Row],[total_women_beneficiaries]]-Table1__24[[#This Row],[total_men_beneficiaries]]</f>
        <v>-40</v>
      </c>
      <c r="T663" s="1" t="str">
        <f t="shared" si="21"/>
        <v>OKAY</v>
      </c>
    </row>
    <row r="664" spans="1:20" x14ac:dyDescent="0.3">
      <c r="A664" s="1">
        <v>1673</v>
      </c>
      <c r="B664" s="1"/>
      <c r="C664" s="1"/>
      <c r="D664" s="1" t="s">
        <v>28</v>
      </c>
      <c r="E664" s="1" t="s">
        <v>29</v>
      </c>
      <c r="F664" s="1" t="s">
        <v>20</v>
      </c>
      <c r="G664" s="1" t="s">
        <v>21</v>
      </c>
      <c r="H664" s="1" t="s">
        <v>269</v>
      </c>
      <c r="I664" s="1">
        <v>18.732621000000002</v>
      </c>
      <c r="J664" s="1">
        <v>0.273949</v>
      </c>
      <c r="K664" s="1" t="s">
        <v>37</v>
      </c>
      <c r="L664" s="1">
        <v>633</v>
      </c>
      <c r="M664" s="1">
        <v>529</v>
      </c>
      <c r="N664" s="1">
        <v>1162</v>
      </c>
      <c r="O664" s="1" t="s">
        <v>41</v>
      </c>
      <c r="P664" s="1">
        <v>44052</v>
      </c>
      <c r="Q664" s="1">
        <v>0</v>
      </c>
      <c r="R664" s="1">
        <f t="shared" si="20"/>
        <v>-44052</v>
      </c>
      <c r="S664" s="1">
        <f>Table1__24[[#This Row],[total_women_beneficiaries]]-Table1__24[[#This Row],[total_men_beneficiaries]]</f>
        <v>-104</v>
      </c>
      <c r="T664" s="1" t="str">
        <f t="shared" si="21"/>
        <v>OKAY</v>
      </c>
    </row>
    <row r="665" spans="1:20" x14ac:dyDescent="0.3">
      <c r="A665" s="1">
        <v>1674</v>
      </c>
      <c r="B665" s="1"/>
      <c r="C665" s="1"/>
      <c r="D665" s="1" t="s">
        <v>28</v>
      </c>
      <c r="E665" s="1" t="s">
        <v>29</v>
      </c>
      <c r="F665" s="1" t="s">
        <v>20</v>
      </c>
      <c r="G665" s="1" t="s">
        <v>21</v>
      </c>
      <c r="H665" s="1" t="s">
        <v>269</v>
      </c>
      <c r="I665" s="1">
        <v>17.950565999999998</v>
      </c>
      <c r="J665" s="1">
        <v>0.294653</v>
      </c>
      <c r="K665" s="1" t="s">
        <v>37</v>
      </c>
      <c r="L665" s="1">
        <v>380</v>
      </c>
      <c r="M665" s="1">
        <v>340</v>
      </c>
      <c r="N665" s="1">
        <v>720</v>
      </c>
      <c r="O665" s="1" t="s">
        <v>41</v>
      </c>
      <c r="P665" s="1">
        <v>44052</v>
      </c>
      <c r="Q665" s="1">
        <v>0</v>
      </c>
      <c r="R665" s="1">
        <f t="shared" si="20"/>
        <v>-44052</v>
      </c>
      <c r="S665" s="1">
        <f>Table1__24[[#This Row],[total_women_beneficiaries]]-Table1__24[[#This Row],[total_men_beneficiaries]]</f>
        <v>-40</v>
      </c>
      <c r="T665" s="1" t="str">
        <f t="shared" si="21"/>
        <v>OKAY</v>
      </c>
    </row>
    <row r="666" spans="1:20" x14ac:dyDescent="0.3">
      <c r="A666" s="1">
        <v>1675</v>
      </c>
      <c r="B666" s="1"/>
      <c r="C666" s="1"/>
      <c r="D666" s="1" t="s">
        <v>28</v>
      </c>
      <c r="E666" s="1" t="s">
        <v>29</v>
      </c>
      <c r="F666" s="1" t="s">
        <v>20</v>
      </c>
      <c r="G666" s="1" t="s">
        <v>21</v>
      </c>
      <c r="H666" s="1" t="s">
        <v>22</v>
      </c>
      <c r="I666" s="1">
        <v>15.510046000000001</v>
      </c>
      <c r="J666" s="1">
        <v>2.4706830000000002</v>
      </c>
      <c r="K666" s="1" t="s">
        <v>37</v>
      </c>
      <c r="L666" s="1">
        <v>190</v>
      </c>
      <c r="M666" s="1">
        <v>260</v>
      </c>
      <c r="N666" s="1">
        <v>450</v>
      </c>
      <c r="O666" s="1" t="s">
        <v>41</v>
      </c>
      <c r="P666" s="1">
        <v>41749</v>
      </c>
      <c r="Q666" s="1">
        <v>0</v>
      </c>
      <c r="R666" s="1">
        <f t="shared" si="20"/>
        <v>-41749</v>
      </c>
      <c r="S666" s="1">
        <f>Table1__24[[#This Row],[total_women_beneficiaries]]-Table1__24[[#This Row],[total_men_beneficiaries]]</f>
        <v>70</v>
      </c>
      <c r="T666" s="1" t="str">
        <f t="shared" si="21"/>
        <v>OKAY</v>
      </c>
    </row>
    <row r="667" spans="1:20" x14ac:dyDescent="0.3">
      <c r="A667" s="1">
        <v>1676</v>
      </c>
      <c r="B667" s="1"/>
      <c r="C667" s="1"/>
      <c r="D667" s="1" t="s">
        <v>28</v>
      </c>
      <c r="E667" s="1" t="s">
        <v>29</v>
      </c>
      <c r="F667" s="1" t="s">
        <v>20</v>
      </c>
      <c r="G667" s="1" t="s">
        <v>21</v>
      </c>
      <c r="H667" s="1" t="s">
        <v>22</v>
      </c>
      <c r="I667" s="1">
        <v>16.2</v>
      </c>
      <c r="J667" s="1">
        <v>4.58</v>
      </c>
      <c r="K667" s="1" t="s">
        <v>37</v>
      </c>
      <c r="L667" s="1">
        <v>421</v>
      </c>
      <c r="M667" s="1">
        <v>514</v>
      </c>
      <c r="N667" s="1">
        <v>935</v>
      </c>
      <c r="O667" s="1" t="s">
        <v>32</v>
      </c>
      <c r="P667" s="1">
        <v>41914</v>
      </c>
      <c r="Q667" s="1">
        <v>0</v>
      </c>
      <c r="R667" s="1">
        <f t="shared" si="20"/>
        <v>-41914</v>
      </c>
      <c r="S667" s="1">
        <f>Table1__24[[#This Row],[total_women_beneficiaries]]-Table1__24[[#This Row],[total_men_beneficiaries]]</f>
        <v>93</v>
      </c>
      <c r="T667" s="1" t="str">
        <f t="shared" si="21"/>
        <v>OKAY</v>
      </c>
    </row>
    <row r="668" spans="1:20" x14ac:dyDescent="0.3">
      <c r="A668" s="1">
        <v>1677</v>
      </c>
      <c r="B668" s="1"/>
      <c r="C668" s="1"/>
      <c r="D668" s="1" t="s">
        <v>18</v>
      </c>
      <c r="E668" s="1" t="s">
        <v>181</v>
      </c>
      <c r="F668" s="1" t="s">
        <v>30</v>
      </c>
      <c r="G668" s="1" t="s">
        <v>21</v>
      </c>
      <c r="H668" s="1" t="s">
        <v>257</v>
      </c>
      <c r="I668" s="1">
        <v>14.307024999999999</v>
      </c>
      <c r="J668" s="1">
        <v>4.1167000000000002E-2</v>
      </c>
      <c r="K668" s="1" t="s">
        <v>23</v>
      </c>
      <c r="L668" s="1">
        <v>75460</v>
      </c>
      <c r="M668" s="1">
        <v>78540</v>
      </c>
      <c r="N668" s="1">
        <v>154000</v>
      </c>
      <c r="O668" s="1" t="s">
        <v>31</v>
      </c>
      <c r="P668" s="1">
        <v>32253.040000000001</v>
      </c>
      <c r="Q668" s="1">
        <v>25802.43</v>
      </c>
      <c r="R668" s="1">
        <f t="shared" si="20"/>
        <v>-6450.6100000000006</v>
      </c>
      <c r="S668" s="1">
        <f>Table1__24[[#This Row],[total_women_beneficiaries]]-Table1__24[[#This Row],[total_men_beneficiaries]]</f>
        <v>3080</v>
      </c>
      <c r="T668" s="1" t="str">
        <f t="shared" si="21"/>
        <v>OKAY</v>
      </c>
    </row>
    <row r="669" spans="1:20" x14ac:dyDescent="0.3">
      <c r="A669" s="1">
        <v>1678</v>
      </c>
      <c r="B669" s="1">
        <v>68</v>
      </c>
      <c r="C669" s="1" t="s">
        <v>48</v>
      </c>
      <c r="D669" s="1" t="s">
        <v>28</v>
      </c>
      <c r="E669" s="1" t="s">
        <v>29</v>
      </c>
      <c r="F669" s="1" t="s">
        <v>45</v>
      </c>
      <c r="G669" s="1" t="s">
        <v>43</v>
      </c>
      <c r="H669" s="1" t="s">
        <v>54</v>
      </c>
      <c r="I669" s="1">
        <v>33.264173</v>
      </c>
      <c r="J669" s="1">
        <v>35.211266999999999</v>
      </c>
      <c r="K669" s="1" t="s">
        <v>37</v>
      </c>
      <c r="L669" s="1">
        <v>1800</v>
      </c>
      <c r="M669" s="1">
        <v>1200</v>
      </c>
      <c r="N669" s="1">
        <v>3000</v>
      </c>
      <c r="O669" s="1" t="s">
        <v>26</v>
      </c>
      <c r="P669" s="1">
        <v>6000</v>
      </c>
      <c r="Q669" s="1">
        <v>6000</v>
      </c>
      <c r="R669" s="1">
        <f t="shared" si="20"/>
        <v>0</v>
      </c>
      <c r="S669" s="1">
        <f>Table1__24[[#This Row],[total_women_beneficiaries]]-Table1__24[[#This Row],[total_men_beneficiaries]]</f>
        <v>-600</v>
      </c>
      <c r="T669" s="1" t="str">
        <f t="shared" si="21"/>
        <v>OKAY</v>
      </c>
    </row>
    <row r="670" spans="1:20" x14ac:dyDescent="0.3">
      <c r="A670" s="1">
        <v>1679</v>
      </c>
      <c r="B670" s="1">
        <v>20</v>
      </c>
      <c r="C670" s="1" t="s">
        <v>48</v>
      </c>
      <c r="D670" s="1" t="s">
        <v>28</v>
      </c>
      <c r="E670" s="1" t="s">
        <v>29</v>
      </c>
      <c r="F670" s="1" t="s">
        <v>30</v>
      </c>
      <c r="G670" s="1" t="s">
        <v>43</v>
      </c>
      <c r="H670" s="1" t="s">
        <v>80</v>
      </c>
      <c r="I670" s="1">
        <v>33.082135000000001</v>
      </c>
      <c r="J670" s="1">
        <v>35.421242999999997</v>
      </c>
      <c r="K670" s="1" t="s">
        <v>23</v>
      </c>
      <c r="L670" s="1">
        <v>1300</v>
      </c>
      <c r="M670" s="1">
        <v>1200</v>
      </c>
      <c r="N670" s="1">
        <v>2500</v>
      </c>
      <c r="O670" s="1" t="s">
        <v>24</v>
      </c>
      <c r="P670" s="1">
        <v>8000</v>
      </c>
      <c r="Q670" s="1">
        <v>8000</v>
      </c>
      <c r="R670" s="1">
        <f t="shared" si="20"/>
        <v>0</v>
      </c>
      <c r="S670" s="1">
        <f>Table1__24[[#This Row],[total_women_beneficiaries]]-Table1__24[[#This Row],[total_men_beneficiaries]]</f>
        <v>-100</v>
      </c>
      <c r="T670" s="1" t="str">
        <f t="shared" si="21"/>
        <v>OKAY</v>
      </c>
    </row>
    <row r="671" spans="1:20" x14ac:dyDescent="0.3">
      <c r="A671" s="1">
        <v>1680</v>
      </c>
      <c r="B671" s="1">
        <v>135</v>
      </c>
      <c r="C671" s="1" t="s">
        <v>17</v>
      </c>
      <c r="D671" s="1" t="s">
        <v>28</v>
      </c>
      <c r="E671" s="1" t="s">
        <v>29</v>
      </c>
      <c r="F671" s="1" t="s">
        <v>30</v>
      </c>
      <c r="G671" s="1" t="s">
        <v>43</v>
      </c>
      <c r="H671" s="1" t="s">
        <v>49</v>
      </c>
      <c r="I671" s="1">
        <v>33.243079999999999</v>
      </c>
      <c r="J671" s="1">
        <v>35.490054999999998</v>
      </c>
      <c r="K671" s="1" t="s">
        <v>37</v>
      </c>
      <c r="L671" s="1">
        <v>1200</v>
      </c>
      <c r="M671" s="1">
        <v>1050</v>
      </c>
      <c r="N671" s="1">
        <v>2250</v>
      </c>
      <c r="O671" s="1" t="s">
        <v>24</v>
      </c>
      <c r="P671" s="1">
        <v>12500</v>
      </c>
      <c r="Q671" s="1">
        <v>12500</v>
      </c>
      <c r="R671" s="1">
        <f t="shared" si="20"/>
        <v>0</v>
      </c>
      <c r="S671" s="1">
        <f>Table1__24[[#This Row],[total_women_beneficiaries]]-Table1__24[[#This Row],[total_men_beneficiaries]]</f>
        <v>-150</v>
      </c>
      <c r="T671" s="1" t="str">
        <f t="shared" si="21"/>
        <v>OKAY</v>
      </c>
    </row>
    <row r="672" spans="1:20" x14ac:dyDescent="0.3">
      <c r="A672" s="1">
        <v>1681</v>
      </c>
      <c r="B672" s="1">
        <v>232</v>
      </c>
      <c r="C672" s="1" t="s">
        <v>25</v>
      </c>
      <c r="D672" s="1" t="s">
        <v>28</v>
      </c>
      <c r="E672" s="1" t="s">
        <v>29</v>
      </c>
      <c r="F672" s="1" t="s">
        <v>30</v>
      </c>
      <c r="G672" s="1" t="s">
        <v>43</v>
      </c>
      <c r="H672" s="1" t="s">
        <v>81</v>
      </c>
      <c r="I672" s="1">
        <v>33.178851000000002</v>
      </c>
      <c r="J672" s="1">
        <v>35.469143000000003</v>
      </c>
      <c r="K672" s="1" t="s">
        <v>37</v>
      </c>
      <c r="L672" s="1">
        <v>2200</v>
      </c>
      <c r="M672" s="1">
        <v>2600</v>
      </c>
      <c r="N672" s="1">
        <v>4800</v>
      </c>
      <c r="O672" s="1" t="s">
        <v>24</v>
      </c>
      <c r="P672" s="1">
        <v>15000</v>
      </c>
      <c r="Q672" s="1">
        <v>15000</v>
      </c>
      <c r="R672" s="1">
        <f t="shared" si="20"/>
        <v>0</v>
      </c>
      <c r="S672" s="1">
        <f>Table1__24[[#This Row],[total_women_beneficiaries]]-Table1__24[[#This Row],[total_men_beneficiaries]]</f>
        <v>400</v>
      </c>
      <c r="T672" s="1" t="str">
        <f t="shared" si="21"/>
        <v>OKAY</v>
      </c>
    </row>
    <row r="673" spans="1:20" x14ac:dyDescent="0.3">
      <c r="A673" s="1">
        <v>1682</v>
      </c>
      <c r="B673" s="1">
        <v>75</v>
      </c>
      <c r="C673" s="1" t="s">
        <v>48</v>
      </c>
      <c r="D673" s="1" t="s">
        <v>55</v>
      </c>
      <c r="E673" s="1" t="s">
        <v>34</v>
      </c>
      <c r="F673" s="1" t="s">
        <v>45</v>
      </c>
      <c r="G673" s="1" t="s">
        <v>43</v>
      </c>
      <c r="H673" s="1" t="s">
        <v>109</v>
      </c>
      <c r="I673" s="1">
        <v>33.264173</v>
      </c>
      <c r="J673" s="1">
        <v>35.211266999999999</v>
      </c>
      <c r="K673" s="1" t="s">
        <v>37</v>
      </c>
      <c r="L673" s="1">
        <v>25</v>
      </c>
      <c r="M673" s="1">
        <v>20</v>
      </c>
      <c r="N673" s="1">
        <v>45</v>
      </c>
      <c r="O673" s="1" t="s">
        <v>35</v>
      </c>
      <c r="P673" s="1">
        <v>5560</v>
      </c>
      <c r="Q673" s="1">
        <v>5560</v>
      </c>
      <c r="R673" s="1">
        <f t="shared" si="20"/>
        <v>0</v>
      </c>
      <c r="S673" s="1">
        <f>Table1__24[[#This Row],[total_women_beneficiaries]]-Table1__24[[#This Row],[total_men_beneficiaries]]</f>
        <v>-5</v>
      </c>
      <c r="T673" s="1" t="str">
        <f t="shared" si="21"/>
        <v>OKAY</v>
      </c>
    </row>
    <row r="674" spans="1:20" x14ac:dyDescent="0.3">
      <c r="A674" s="1">
        <v>1685</v>
      </c>
      <c r="B674" s="1">
        <v>56</v>
      </c>
      <c r="C674" s="1" t="s">
        <v>48</v>
      </c>
      <c r="D674" s="1" t="s">
        <v>55</v>
      </c>
      <c r="E674" s="1" t="s">
        <v>34</v>
      </c>
      <c r="F674" s="1" t="s">
        <v>45</v>
      </c>
      <c r="G674" s="1" t="s">
        <v>43</v>
      </c>
      <c r="H674" s="1" t="s">
        <v>78</v>
      </c>
      <c r="I674" s="1">
        <v>33.35866</v>
      </c>
      <c r="J674" s="1">
        <v>35.576369</v>
      </c>
      <c r="K674" s="1" t="s">
        <v>37</v>
      </c>
      <c r="L674" s="1">
        <v>2500</v>
      </c>
      <c r="M674" s="1">
        <v>2500</v>
      </c>
      <c r="N674" s="1">
        <v>5000</v>
      </c>
      <c r="O674" s="1" t="s">
        <v>32</v>
      </c>
      <c r="P674" s="1">
        <v>4760</v>
      </c>
      <c r="Q674" s="1">
        <v>4760</v>
      </c>
      <c r="R674" s="1">
        <f t="shared" si="20"/>
        <v>0</v>
      </c>
      <c r="S674" s="1">
        <f>Table1__24[[#This Row],[total_women_beneficiaries]]-Table1__24[[#This Row],[total_men_beneficiaries]]</f>
        <v>0</v>
      </c>
      <c r="T674" s="1" t="str">
        <f t="shared" si="21"/>
        <v>OKAY</v>
      </c>
    </row>
    <row r="675" spans="1:20" x14ac:dyDescent="0.3">
      <c r="A675" s="1">
        <v>1686</v>
      </c>
      <c r="B675" s="1">
        <v>258</v>
      </c>
      <c r="C675" s="1" t="s">
        <v>25</v>
      </c>
      <c r="D675" s="1" t="s">
        <v>28</v>
      </c>
      <c r="E675" s="1" t="s">
        <v>29</v>
      </c>
      <c r="F675" s="1" t="s">
        <v>30</v>
      </c>
      <c r="G675" s="1" t="s">
        <v>43</v>
      </c>
      <c r="H675" s="1" t="s">
        <v>56</v>
      </c>
      <c r="I675" s="1">
        <v>33.349831999999999</v>
      </c>
      <c r="J675" s="1">
        <v>35.748932000000003</v>
      </c>
      <c r="K675" s="1" t="s">
        <v>23</v>
      </c>
      <c r="L675" s="1">
        <v>40</v>
      </c>
      <c r="M675" s="1">
        <v>0</v>
      </c>
      <c r="N675" s="1">
        <v>40</v>
      </c>
      <c r="O675" s="1" t="s">
        <v>51</v>
      </c>
      <c r="P675" s="1">
        <v>19710</v>
      </c>
      <c r="Q675" s="1">
        <v>19710</v>
      </c>
      <c r="R675" s="1">
        <f t="shared" si="20"/>
        <v>0</v>
      </c>
      <c r="S675" s="1">
        <f>Table1__24[[#This Row],[total_women_beneficiaries]]-Table1__24[[#This Row],[total_men_beneficiaries]]</f>
        <v>-40</v>
      </c>
      <c r="T675" s="1" t="str">
        <f t="shared" si="21"/>
        <v>OKAY</v>
      </c>
    </row>
    <row r="676" spans="1:20" x14ac:dyDescent="0.3">
      <c r="A676" s="1">
        <v>1687</v>
      </c>
      <c r="B676" s="1">
        <v>102</v>
      </c>
      <c r="C676" s="1" t="s">
        <v>17</v>
      </c>
      <c r="D676" s="1" t="s">
        <v>28</v>
      </c>
      <c r="E676" s="1" t="s">
        <v>29</v>
      </c>
      <c r="F676" s="1" t="s">
        <v>30</v>
      </c>
      <c r="G676" s="1" t="s">
        <v>43</v>
      </c>
      <c r="H676" s="1"/>
      <c r="I676" s="1">
        <v>35.421734000000001</v>
      </c>
      <c r="J676" s="1">
        <v>33.159987000000001</v>
      </c>
      <c r="K676" s="1" t="s">
        <v>37</v>
      </c>
      <c r="L676" s="1">
        <v>125</v>
      </c>
      <c r="M676" s="1">
        <v>125</v>
      </c>
      <c r="N676" s="1">
        <v>250</v>
      </c>
      <c r="O676" s="1" t="s">
        <v>24</v>
      </c>
      <c r="P676" s="1">
        <v>22100</v>
      </c>
      <c r="Q676" s="1">
        <v>22100</v>
      </c>
      <c r="R676" s="1">
        <f t="shared" si="20"/>
        <v>0</v>
      </c>
      <c r="S676" s="1">
        <f>Table1__24[[#This Row],[total_women_beneficiaries]]-Table1__24[[#This Row],[total_men_beneficiaries]]</f>
        <v>0</v>
      </c>
      <c r="T676" s="1" t="str">
        <f t="shared" si="21"/>
        <v>OKAY</v>
      </c>
    </row>
    <row r="677" spans="1:20" x14ac:dyDescent="0.3">
      <c r="A677" s="1">
        <v>1689</v>
      </c>
      <c r="B677" s="1">
        <v>267</v>
      </c>
      <c r="C677" s="1" t="s">
        <v>25</v>
      </c>
      <c r="D677" s="1" t="s">
        <v>39</v>
      </c>
      <c r="E677" s="1" t="s">
        <v>29</v>
      </c>
      <c r="F677" s="1" t="s">
        <v>45</v>
      </c>
      <c r="G677" s="1" t="s">
        <v>142</v>
      </c>
      <c r="H677" s="1"/>
      <c r="I677" s="1">
        <v>5.7607220000000003</v>
      </c>
      <c r="J677" s="1">
        <v>31.756509999999999</v>
      </c>
      <c r="K677" s="1" t="s">
        <v>23</v>
      </c>
      <c r="L677" s="1">
        <v>234</v>
      </c>
      <c r="M677" s="1">
        <v>31</v>
      </c>
      <c r="N677" s="1">
        <v>265</v>
      </c>
      <c r="O677" s="1" t="s">
        <v>51</v>
      </c>
      <c r="P677" s="1">
        <v>49823.97</v>
      </c>
      <c r="Q677" s="1">
        <v>39859.18</v>
      </c>
      <c r="R677" s="1">
        <f t="shared" si="20"/>
        <v>-9964.7900000000009</v>
      </c>
      <c r="S677" s="1">
        <f>Table1__24[[#This Row],[total_women_beneficiaries]]-Table1__24[[#This Row],[total_men_beneficiaries]]</f>
        <v>-203</v>
      </c>
      <c r="T677" s="1" t="str">
        <f t="shared" si="21"/>
        <v>OKAY</v>
      </c>
    </row>
    <row r="678" spans="1:20" x14ac:dyDescent="0.3">
      <c r="A678" s="1">
        <v>1690</v>
      </c>
      <c r="B678" s="1">
        <v>162</v>
      </c>
      <c r="C678" s="1" t="s">
        <v>17</v>
      </c>
      <c r="D678" s="1" t="s">
        <v>39</v>
      </c>
      <c r="E678" s="1" t="s">
        <v>29</v>
      </c>
      <c r="F678" s="1" t="s">
        <v>45</v>
      </c>
      <c r="G678" s="1" t="s">
        <v>142</v>
      </c>
      <c r="H678" s="1" t="s">
        <v>153</v>
      </c>
      <c r="I678" s="1">
        <v>6.2047220000000003</v>
      </c>
      <c r="J678" s="1">
        <v>31.555555999999999</v>
      </c>
      <c r="K678" s="1" t="s">
        <v>23</v>
      </c>
      <c r="L678" s="1">
        <v>18</v>
      </c>
      <c r="M678" s="1">
        <v>13</v>
      </c>
      <c r="N678" s="1">
        <v>31</v>
      </c>
      <c r="O678" s="1" t="s">
        <v>40</v>
      </c>
      <c r="P678" s="1">
        <v>48626.26</v>
      </c>
      <c r="Q678" s="1">
        <v>48626.26</v>
      </c>
      <c r="R678" s="1">
        <f t="shared" si="20"/>
        <v>0</v>
      </c>
      <c r="S678" s="1">
        <f>Table1__24[[#This Row],[total_women_beneficiaries]]-Table1__24[[#This Row],[total_men_beneficiaries]]</f>
        <v>-5</v>
      </c>
      <c r="T678" s="1" t="str">
        <f t="shared" si="21"/>
        <v>OKAY</v>
      </c>
    </row>
    <row r="679" spans="1:20" x14ac:dyDescent="0.3">
      <c r="A679" s="1">
        <v>1691</v>
      </c>
      <c r="B679" s="1">
        <v>297</v>
      </c>
      <c r="C679" s="1" t="s">
        <v>25</v>
      </c>
      <c r="D679" s="1" t="s">
        <v>39</v>
      </c>
      <c r="E679" s="1" t="s">
        <v>29</v>
      </c>
      <c r="F679" s="1" t="s">
        <v>45</v>
      </c>
      <c r="G679" s="1" t="s">
        <v>142</v>
      </c>
      <c r="H679" s="1"/>
      <c r="I679" s="1">
        <v>4.8494650000000004</v>
      </c>
      <c r="J679" s="1">
        <v>31.598452999999999</v>
      </c>
      <c r="K679" s="1" t="s">
        <v>23</v>
      </c>
      <c r="L679" s="1">
        <v>203493</v>
      </c>
      <c r="M679" s="1">
        <v>164943</v>
      </c>
      <c r="N679" s="1">
        <v>368436</v>
      </c>
      <c r="O679" s="1" t="s">
        <v>40</v>
      </c>
      <c r="P679" s="1">
        <v>49837.33</v>
      </c>
      <c r="Q679" s="1">
        <v>39869.86</v>
      </c>
      <c r="R679" s="1">
        <f t="shared" si="20"/>
        <v>-9967.4700000000012</v>
      </c>
      <c r="S679" s="1">
        <f>Table1__24[[#This Row],[total_women_beneficiaries]]-Table1__24[[#This Row],[total_men_beneficiaries]]</f>
        <v>-38550</v>
      </c>
      <c r="T679" s="1" t="str">
        <f t="shared" si="21"/>
        <v>OKAY</v>
      </c>
    </row>
    <row r="680" spans="1:20" x14ac:dyDescent="0.3">
      <c r="A680" s="1">
        <v>1692</v>
      </c>
      <c r="B680" s="1"/>
      <c r="C680" s="1"/>
      <c r="D680" s="1" t="s">
        <v>28</v>
      </c>
      <c r="E680" s="1" t="s">
        <v>29</v>
      </c>
      <c r="F680" s="1" t="s">
        <v>45</v>
      </c>
      <c r="G680" s="1" t="s">
        <v>142</v>
      </c>
      <c r="H680" s="1" t="s">
        <v>149</v>
      </c>
      <c r="I680" s="1">
        <v>9.9803270000000008</v>
      </c>
      <c r="J680" s="1">
        <v>32.046990000000001</v>
      </c>
      <c r="K680" s="1" t="s">
        <v>23</v>
      </c>
      <c r="L680" s="1">
        <v>528</v>
      </c>
      <c r="M680" s="1">
        <v>502</v>
      </c>
      <c r="N680" s="1">
        <v>1030</v>
      </c>
      <c r="O680" s="1" t="s">
        <v>32</v>
      </c>
      <c r="P680" s="1">
        <v>49514.52</v>
      </c>
      <c r="Q680" s="1">
        <v>39611.620000000003</v>
      </c>
      <c r="R680" s="1">
        <f t="shared" si="20"/>
        <v>-9902.8999999999942</v>
      </c>
      <c r="S680" s="1">
        <f>Table1__24[[#This Row],[total_women_beneficiaries]]-Table1__24[[#This Row],[total_men_beneficiaries]]</f>
        <v>-26</v>
      </c>
      <c r="T680" s="1" t="str">
        <f t="shared" si="21"/>
        <v>OKAY</v>
      </c>
    </row>
    <row r="681" spans="1:20" x14ac:dyDescent="0.3">
      <c r="A681" s="1">
        <v>1693</v>
      </c>
      <c r="B681" s="1">
        <v>228</v>
      </c>
      <c r="C681" s="1" t="s">
        <v>25</v>
      </c>
      <c r="D681" s="1" t="s">
        <v>28</v>
      </c>
      <c r="E681" s="1" t="s">
        <v>29</v>
      </c>
      <c r="F681" s="1" t="s">
        <v>45</v>
      </c>
      <c r="G681" s="1" t="s">
        <v>142</v>
      </c>
      <c r="H681" s="1" t="s">
        <v>154</v>
      </c>
      <c r="I681" s="1">
        <v>9.2252620000000007</v>
      </c>
      <c r="J681" s="1">
        <v>29.170672</v>
      </c>
      <c r="K681" s="1" t="s">
        <v>23</v>
      </c>
      <c r="L681" s="1">
        <v>273</v>
      </c>
      <c r="M681" s="1">
        <v>284</v>
      </c>
      <c r="N681" s="1">
        <v>557</v>
      </c>
      <c r="O681" s="1" t="s">
        <v>32</v>
      </c>
      <c r="P681" s="1">
        <v>49992.5</v>
      </c>
      <c r="Q681" s="1">
        <v>39994</v>
      </c>
      <c r="R681" s="1">
        <f t="shared" si="20"/>
        <v>-9998.5</v>
      </c>
      <c r="S681" s="1">
        <f>Table1__24[[#This Row],[total_women_beneficiaries]]-Table1__24[[#This Row],[total_men_beneficiaries]]</f>
        <v>11</v>
      </c>
      <c r="T681" s="1" t="str">
        <f t="shared" si="21"/>
        <v>OKAY</v>
      </c>
    </row>
    <row r="682" spans="1:20" x14ac:dyDescent="0.3">
      <c r="A682" s="1">
        <v>1694</v>
      </c>
      <c r="B682" s="1">
        <v>184</v>
      </c>
      <c r="C682" s="1" t="s">
        <v>25</v>
      </c>
      <c r="D682" s="1" t="s">
        <v>39</v>
      </c>
      <c r="E682" s="1" t="s">
        <v>29</v>
      </c>
      <c r="F682" s="1" t="s">
        <v>45</v>
      </c>
      <c r="G682" s="1" t="s">
        <v>142</v>
      </c>
      <c r="H682" s="1" t="s">
        <v>145</v>
      </c>
      <c r="I682" s="1">
        <v>6.56</v>
      </c>
      <c r="J682" s="1">
        <v>30.51</v>
      </c>
      <c r="K682" s="1" t="s">
        <v>23</v>
      </c>
      <c r="L682" s="1">
        <v>224</v>
      </c>
      <c r="M682" s="1">
        <v>26</v>
      </c>
      <c r="N682" s="1">
        <v>250</v>
      </c>
      <c r="O682" s="1" t="s">
        <v>35</v>
      </c>
      <c r="P682" s="1">
        <v>49874.87</v>
      </c>
      <c r="Q682" s="1">
        <v>39899.9</v>
      </c>
      <c r="R682" s="1">
        <f t="shared" si="20"/>
        <v>-9974.9700000000012</v>
      </c>
      <c r="S682" s="1">
        <f>Table1__24[[#This Row],[total_women_beneficiaries]]-Table1__24[[#This Row],[total_men_beneficiaries]]</f>
        <v>-198</v>
      </c>
      <c r="T682" s="1" t="str">
        <f t="shared" si="21"/>
        <v>OKAY</v>
      </c>
    </row>
    <row r="683" spans="1:20" x14ac:dyDescent="0.3">
      <c r="A683" s="1">
        <v>1695</v>
      </c>
      <c r="B683" s="1">
        <v>128</v>
      </c>
      <c r="C683" s="1" t="s">
        <v>17</v>
      </c>
      <c r="D683" s="1" t="s">
        <v>28</v>
      </c>
      <c r="E683" s="1" t="s">
        <v>29</v>
      </c>
      <c r="F683" s="1" t="s">
        <v>45</v>
      </c>
      <c r="G683" s="1" t="s">
        <v>142</v>
      </c>
      <c r="H683" s="1" t="s">
        <v>144</v>
      </c>
      <c r="I683" s="1">
        <v>8.9450280000000006</v>
      </c>
      <c r="J683" s="1">
        <v>26.376111000000002</v>
      </c>
      <c r="K683" s="1" t="s">
        <v>23</v>
      </c>
      <c r="L683" s="1">
        <v>300</v>
      </c>
      <c r="M683" s="1">
        <v>200</v>
      </c>
      <c r="N683" s="1">
        <v>500</v>
      </c>
      <c r="O683" s="1" t="s">
        <v>32</v>
      </c>
      <c r="P683" s="1">
        <v>49995.17</v>
      </c>
      <c r="Q683" s="1">
        <v>49995.17</v>
      </c>
      <c r="R683" s="1">
        <f t="shared" si="20"/>
        <v>0</v>
      </c>
      <c r="S683" s="1">
        <f>Table1__24[[#This Row],[total_women_beneficiaries]]-Table1__24[[#This Row],[total_men_beneficiaries]]</f>
        <v>-100</v>
      </c>
      <c r="T683" s="1" t="str">
        <f t="shared" si="21"/>
        <v>OKAY</v>
      </c>
    </row>
    <row r="684" spans="1:20" x14ac:dyDescent="0.3">
      <c r="A684" s="1">
        <v>1696</v>
      </c>
      <c r="B684" s="1">
        <v>174</v>
      </c>
      <c r="C684" s="1" t="s">
        <v>17</v>
      </c>
      <c r="D684" s="1" t="s">
        <v>28</v>
      </c>
      <c r="E684" s="1" t="s">
        <v>29</v>
      </c>
      <c r="F684" s="1" t="s">
        <v>45</v>
      </c>
      <c r="G684" s="1" t="s">
        <v>142</v>
      </c>
      <c r="H684" s="1" t="s">
        <v>145</v>
      </c>
      <c r="I684" s="1">
        <v>6.6784030000000003</v>
      </c>
      <c r="J684" s="1">
        <v>30.415742999999999</v>
      </c>
      <c r="K684" s="1" t="s">
        <v>23</v>
      </c>
      <c r="L684" s="1">
        <v>0</v>
      </c>
      <c r="M684" s="1">
        <v>24196</v>
      </c>
      <c r="N684" s="1">
        <v>24196</v>
      </c>
      <c r="O684" s="1" t="s">
        <v>150</v>
      </c>
      <c r="P684" s="1">
        <v>49914</v>
      </c>
      <c r="Q684" s="1">
        <v>49914</v>
      </c>
      <c r="R684" s="1">
        <f t="shared" si="20"/>
        <v>0</v>
      </c>
      <c r="S684" s="1">
        <f>Table1__24[[#This Row],[total_women_beneficiaries]]-Table1__24[[#This Row],[total_men_beneficiaries]]</f>
        <v>24196</v>
      </c>
      <c r="T684" s="1" t="str">
        <f t="shared" si="21"/>
        <v>OKAY</v>
      </c>
    </row>
    <row r="685" spans="1:20" x14ac:dyDescent="0.3">
      <c r="A685" s="1">
        <v>1697</v>
      </c>
      <c r="B685" s="1">
        <v>320</v>
      </c>
      <c r="C685" s="1" t="s">
        <v>25</v>
      </c>
      <c r="D685" s="1" t="s">
        <v>28</v>
      </c>
      <c r="E685" s="1" t="s">
        <v>29</v>
      </c>
      <c r="F685" s="1" t="s">
        <v>45</v>
      </c>
      <c r="G685" s="1" t="s">
        <v>142</v>
      </c>
      <c r="H685" s="1" t="s">
        <v>143</v>
      </c>
      <c r="I685" s="1">
        <v>7.3461109999999996</v>
      </c>
      <c r="J685" s="1">
        <v>28.509499999999999</v>
      </c>
      <c r="K685" s="1" t="s">
        <v>23</v>
      </c>
      <c r="L685" s="1">
        <v>632</v>
      </c>
      <c r="M685" s="1">
        <v>324</v>
      </c>
      <c r="N685" s="1">
        <v>956</v>
      </c>
      <c r="O685" s="1" t="s">
        <v>32</v>
      </c>
      <c r="P685" s="1">
        <v>49408.38</v>
      </c>
      <c r="Q685" s="1">
        <v>39526.699999999997</v>
      </c>
      <c r="R685" s="1">
        <f t="shared" si="20"/>
        <v>-9881.68</v>
      </c>
      <c r="S685" s="1">
        <f>Table1__24[[#This Row],[total_women_beneficiaries]]-Table1__24[[#This Row],[total_men_beneficiaries]]</f>
        <v>-308</v>
      </c>
      <c r="T685" s="1" t="str">
        <f t="shared" si="21"/>
        <v>OKAY</v>
      </c>
    </row>
    <row r="686" spans="1:20" x14ac:dyDescent="0.3">
      <c r="A686" s="1">
        <v>1698</v>
      </c>
      <c r="B686" s="1">
        <v>199</v>
      </c>
      <c r="C686" s="1" t="s">
        <v>25</v>
      </c>
      <c r="D686" s="1" t="s">
        <v>28</v>
      </c>
      <c r="E686" s="1" t="s">
        <v>29</v>
      </c>
      <c r="F686" s="1" t="s">
        <v>30</v>
      </c>
      <c r="G686" s="1" t="s">
        <v>43</v>
      </c>
      <c r="H686" s="1"/>
      <c r="I686" s="1">
        <v>35.397289000000001</v>
      </c>
      <c r="J686" s="1">
        <v>33.205734</v>
      </c>
      <c r="K686" s="1" t="s">
        <v>37</v>
      </c>
      <c r="L686" s="1">
        <v>1300</v>
      </c>
      <c r="M686" s="1">
        <v>1400</v>
      </c>
      <c r="N686" s="1">
        <v>2700</v>
      </c>
      <c r="O686" s="1" t="s">
        <v>24</v>
      </c>
      <c r="P686" s="1">
        <v>17970</v>
      </c>
      <c r="Q686" s="1">
        <v>17970</v>
      </c>
      <c r="R686" s="1">
        <f t="shared" si="20"/>
        <v>0</v>
      </c>
      <c r="S686" s="1">
        <f>Table1__24[[#This Row],[total_women_beneficiaries]]-Table1__24[[#This Row],[total_men_beneficiaries]]</f>
        <v>100</v>
      </c>
      <c r="T686" s="1" t="str">
        <f t="shared" si="21"/>
        <v>OKAY</v>
      </c>
    </row>
    <row r="687" spans="1:20" x14ac:dyDescent="0.3">
      <c r="A687" s="1">
        <v>1699</v>
      </c>
      <c r="B687" s="1"/>
      <c r="C687" s="1"/>
      <c r="D687" s="1" t="s">
        <v>55</v>
      </c>
      <c r="E687" s="1" t="s">
        <v>34</v>
      </c>
      <c r="F687" s="1" t="s">
        <v>30</v>
      </c>
      <c r="G687" s="1" t="s">
        <v>43</v>
      </c>
      <c r="H687" s="1" t="s">
        <v>109</v>
      </c>
      <c r="I687" s="1">
        <v>33.264173</v>
      </c>
      <c r="J687" s="1">
        <v>35.211266999999999</v>
      </c>
      <c r="K687" s="1" t="s">
        <v>37</v>
      </c>
      <c r="L687" s="1">
        <v>3868</v>
      </c>
      <c r="M687" s="1">
        <v>4549</v>
      </c>
      <c r="N687" s="1">
        <v>8417</v>
      </c>
      <c r="O687" s="1" t="s">
        <v>32</v>
      </c>
      <c r="P687" s="1">
        <v>10000</v>
      </c>
      <c r="Q687" s="1">
        <v>5000</v>
      </c>
      <c r="R687" s="1">
        <f t="shared" si="20"/>
        <v>-5000</v>
      </c>
      <c r="S687" s="1">
        <f>Table1__24[[#This Row],[total_women_beneficiaries]]-Table1__24[[#This Row],[total_men_beneficiaries]]</f>
        <v>681</v>
      </c>
      <c r="T687" s="1" t="str">
        <f t="shared" si="21"/>
        <v>OKAY</v>
      </c>
    </row>
    <row r="688" spans="1:20" x14ac:dyDescent="0.3">
      <c r="A688" s="1">
        <v>1700</v>
      </c>
      <c r="B688" s="1">
        <v>182</v>
      </c>
      <c r="C688" s="1" t="s">
        <v>25</v>
      </c>
      <c r="D688" s="1" t="s">
        <v>18</v>
      </c>
      <c r="E688" s="1" t="s">
        <v>34</v>
      </c>
      <c r="F688" s="1" t="s">
        <v>45</v>
      </c>
      <c r="G688" s="1" t="s">
        <v>43</v>
      </c>
      <c r="H688" s="1"/>
      <c r="I688" s="1">
        <v>35.657398000000001</v>
      </c>
      <c r="J688" s="1">
        <v>33.392809999999997</v>
      </c>
      <c r="K688" s="1" t="s">
        <v>37</v>
      </c>
      <c r="L688" s="1">
        <v>0</v>
      </c>
      <c r="M688" s="1">
        <v>32</v>
      </c>
      <c r="N688" s="1">
        <v>32</v>
      </c>
      <c r="O688" s="1" t="s">
        <v>26</v>
      </c>
      <c r="P688" s="1">
        <v>3925</v>
      </c>
      <c r="Q688" s="1">
        <v>3925</v>
      </c>
      <c r="R688" s="1">
        <f t="shared" si="20"/>
        <v>0</v>
      </c>
      <c r="S688" s="1">
        <f>Table1__24[[#This Row],[total_women_beneficiaries]]-Table1__24[[#This Row],[total_men_beneficiaries]]</f>
        <v>32</v>
      </c>
      <c r="T688" s="1" t="str">
        <f t="shared" si="21"/>
        <v>OKAY</v>
      </c>
    </row>
    <row r="689" spans="1:20" x14ac:dyDescent="0.3">
      <c r="A689" s="1">
        <v>1701</v>
      </c>
      <c r="B689" s="1"/>
      <c r="C689" s="1"/>
      <c r="D689" s="1" t="s">
        <v>55</v>
      </c>
      <c r="E689" s="1" t="s">
        <v>34</v>
      </c>
      <c r="F689" s="1" t="s">
        <v>45</v>
      </c>
      <c r="G689" s="1" t="s">
        <v>43</v>
      </c>
      <c r="H689" s="1" t="s">
        <v>54</v>
      </c>
      <c r="I689" s="1">
        <v>33.264173</v>
      </c>
      <c r="J689" s="1">
        <v>35.211266999999999</v>
      </c>
      <c r="K689" s="1" t="s">
        <v>37</v>
      </c>
      <c r="L689" s="1">
        <v>0</v>
      </c>
      <c r="M689" s="1">
        <v>30</v>
      </c>
      <c r="N689" s="1">
        <v>30</v>
      </c>
      <c r="O689" s="1" t="s">
        <v>26</v>
      </c>
      <c r="P689" s="1">
        <v>9850</v>
      </c>
      <c r="Q689" s="1">
        <v>4925</v>
      </c>
      <c r="R689" s="1">
        <f t="shared" si="20"/>
        <v>-4925</v>
      </c>
      <c r="S689" s="1">
        <f>Table1__24[[#This Row],[total_women_beneficiaries]]-Table1__24[[#This Row],[total_men_beneficiaries]]</f>
        <v>30</v>
      </c>
      <c r="T689" s="1" t="str">
        <f t="shared" si="21"/>
        <v>OKAY</v>
      </c>
    </row>
    <row r="690" spans="1:20" x14ac:dyDescent="0.3">
      <c r="A690" s="1">
        <v>1702</v>
      </c>
      <c r="B690" s="1"/>
      <c r="C690" s="1"/>
      <c r="D690" s="1" t="s">
        <v>28</v>
      </c>
      <c r="E690" s="1" t="s">
        <v>29</v>
      </c>
      <c r="F690" s="1" t="s">
        <v>30</v>
      </c>
      <c r="G690" s="1" t="s">
        <v>43</v>
      </c>
      <c r="H690" s="1" t="s">
        <v>100</v>
      </c>
      <c r="I690" s="1">
        <v>33.109009</v>
      </c>
      <c r="J690" s="1">
        <v>35.130406999999998</v>
      </c>
      <c r="K690" s="1" t="s">
        <v>37</v>
      </c>
      <c r="L690" s="1">
        <v>2400</v>
      </c>
      <c r="M690" s="1">
        <v>2400</v>
      </c>
      <c r="N690" s="1">
        <v>4800</v>
      </c>
      <c r="O690" s="1" t="s">
        <v>24</v>
      </c>
      <c r="P690" s="1">
        <v>9850</v>
      </c>
      <c r="Q690" s="1">
        <v>4925</v>
      </c>
      <c r="R690" s="1">
        <f t="shared" si="20"/>
        <v>-4925</v>
      </c>
      <c r="S690" s="1">
        <f>Table1__24[[#This Row],[total_women_beneficiaries]]-Table1__24[[#This Row],[total_men_beneficiaries]]</f>
        <v>0</v>
      </c>
      <c r="T690" s="1" t="str">
        <f t="shared" si="21"/>
        <v>OKAY</v>
      </c>
    </row>
    <row r="691" spans="1:20" x14ac:dyDescent="0.3">
      <c r="A691" s="1">
        <v>1703</v>
      </c>
      <c r="B691" s="1">
        <v>220</v>
      </c>
      <c r="C691" s="1" t="s">
        <v>25</v>
      </c>
      <c r="D691" s="1" t="s">
        <v>28</v>
      </c>
      <c r="E691" s="1" t="s">
        <v>29</v>
      </c>
      <c r="F691" s="1" t="s">
        <v>30</v>
      </c>
      <c r="G691" s="1" t="s">
        <v>43</v>
      </c>
      <c r="H691" s="1" t="s">
        <v>86</v>
      </c>
      <c r="I691" s="1">
        <v>33.229801000000002</v>
      </c>
      <c r="J691" s="1">
        <v>35.487234999999998</v>
      </c>
      <c r="K691" s="1" t="s">
        <v>37</v>
      </c>
      <c r="L691" s="1">
        <v>300</v>
      </c>
      <c r="M691" s="1">
        <v>300</v>
      </c>
      <c r="N691" s="1">
        <v>600</v>
      </c>
      <c r="O691" s="1" t="s">
        <v>24</v>
      </c>
      <c r="P691" s="1">
        <v>13035</v>
      </c>
      <c r="Q691" s="1">
        <v>13035</v>
      </c>
      <c r="R691" s="1">
        <f t="shared" si="20"/>
        <v>0</v>
      </c>
      <c r="S691" s="1">
        <f>Table1__24[[#This Row],[total_women_beneficiaries]]-Table1__24[[#This Row],[total_men_beneficiaries]]</f>
        <v>0</v>
      </c>
      <c r="T691" s="1" t="str">
        <f t="shared" si="21"/>
        <v>OKAY</v>
      </c>
    </row>
    <row r="692" spans="1:20" x14ac:dyDescent="0.3">
      <c r="A692" s="1">
        <v>1704</v>
      </c>
      <c r="B692" s="1">
        <v>160</v>
      </c>
      <c r="C692" s="1" t="s">
        <v>17</v>
      </c>
      <c r="D692" s="1" t="s">
        <v>28</v>
      </c>
      <c r="E692" s="1" t="s">
        <v>29</v>
      </c>
      <c r="F692" s="1" t="s">
        <v>30</v>
      </c>
      <c r="G692" s="1" t="s">
        <v>43</v>
      </c>
      <c r="H692" s="1"/>
      <c r="I692" s="1">
        <v>35.328347000000001</v>
      </c>
      <c r="J692" s="1">
        <v>33.186920999999998</v>
      </c>
      <c r="K692" s="1" t="s">
        <v>37</v>
      </c>
      <c r="L692" s="1">
        <v>72</v>
      </c>
      <c r="M692" s="1">
        <v>61</v>
      </c>
      <c r="N692" s="1">
        <v>133</v>
      </c>
      <c r="O692" s="1" t="s">
        <v>32</v>
      </c>
      <c r="P692" s="1">
        <v>16970</v>
      </c>
      <c r="Q692" s="1">
        <v>16970</v>
      </c>
      <c r="R692" s="1">
        <f t="shared" si="20"/>
        <v>0</v>
      </c>
      <c r="S692" s="1">
        <f>Table1__24[[#This Row],[total_women_beneficiaries]]-Table1__24[[#This Row],[total_men_beneficiaries]]</f>
        <v>-11</v>
      </c>
      <c r="T692" s="1" t="str">
        <f t="shared" si="21"/>
        <v>OKAY</v>
      </c>
    </row>
    <row r="693" spans="1:20" x14ac:dyDescent="0.3">
      <c r="A693" s="1">
        <v>1705</v>
      </c>
      <c r="B693" s="1">
        <v>26</v>
      </c>
      <c r="C693" s="1" t="s">
        <v>48</v>
      </c>
      <c r="D693" s="1" t="s">
        <v>28</v>
      </c>
      <c r="E693" s="1" t="s">
        <v>29</v>
      </c>
      <c r="F693" s="1" t="s">
        <v>30</v>
      </c>
      <c r="G693" s="1" t="s">
        <v>43</v>
      </c>
      <c r="H693" s="1"/>
      <c r="I693" s="1">
        <v>35.441896</v>
      </c>
      <c r="J693" s="1">
        <v>33.252648999999998</v>
      </c>
      <c r="K693" s="1" t="s">
        <v>37</v>
      </c>
      <c r="L693" s="1">
        <v>1100</v>
      </c>
      <c r="M693" s="1">
        <v>1100</v>
      </c>
      <c r="N693" s="1">
        <v>2200</v>
      </c>
      <c r="O693" s="1" t="s">
        <v>24</v>
      </c>
      <c r="P693" s="1">
        <v>11675</v>
      </c>
      <c r="Q693" s="1">
        <v>11675</v>
      </c>
      <c r="R693" s="1">
        <f t="shared" si="20"/>
        <v>0</v>
      </c>
      <c r="S693" s="1">
        <f>Table1__24[[#This Row],[total_women_beneficiaries]]-Table1__24[[#This Row],[total_men_beneficiaries]]</f>
        <v>0</v>
      </c>
      <c r="T693" s="1" t="str">
        <f t="shared" si="21"/>
        <v>OKAY</v>
      </c>
    </row>
    <row r="694" spans="1:20" x14ac:dyDescent="0.3">
      <c r="A694" s="1">
        <v>1706</v>
      </c>
      <c r="B694" s="1">
        <v>180</v>
      </c>
      <c r="C694" s="1" t="s">
        <v>17</v>
      </c>
      <c r="D694" s="1" t="s">
        <v>39</v>
      </c>
      <c r="E694" s="1" t="s">
        <v>29</v>
      </c>
      <c r="F694" s="1" t="s">
        <v>45</v>
      </c>
      <c r="G694" s="1" t="s">
        <v>367</v>
      </c>
      <c r="H694" s="1" t="s">
        <v>369</v>
      </c>
      <c r="I694" s="1">
        <v>6.53477</v>
      </c>
      <c r="J694" s="1">
        <v>21.994738999999999</v>
      </c>
      <c r="K694" s="1" t="s">
        <v>23</v>
      </c>
      <c r="L694" s="1">
        <v>25290</v>
      </c>
      <c r="M694" s="1">
        <v>25550</v>
      </c>
      <c r="N694" s="1">
        <v>50840</v>
      </c>
      <c r="O694" s="1" t="s">
        <v>40</v>
      </c>
      <c r="P694" s="1">
        <v>38955.32</v>
      </c>
      <c r="Q694" s="1">
        <v>31164.26</v>
      </c>
      <c r="R694" s="1">
        <f t="shared" si="20"/>
        <v>-7791.0600000000013</v>
      </c>
      <c r="S694" s="1">
        <f>Table1__24[[#This Row],[total_women_beneficiaries]]-Table1__24[[#This Row],[total_men_beneficiaries]]</f>
        <v>260</v>
      </c>
      <c r="T694" s="1" t="str">
        <f t="shared" si="21"/>
        <v>OKAY</v>
      </c>
    </row>
    <row r="695" spans="1:20" x14ac:dyDescent="0.3">
      <c r="A695" s="1">
        <v>1707</v>
      </c>
      <c r="B695" s="1">
        <v>177</v>
      </c>
      <c r="C695" s="1" t="s">
        <v>17</v>
      </c>
      <c r="D695" s="1" t="s">
        <v>55</v>
      </c>
      <c r="E695" s="1" t="s">
        <v>29</v>
      </c>
      <c r="F695" s="1" t="s">
        <v>45</v>
      </c>
      <c r="G695" s="1" t="s">
        <v>367</v>
      </c>
      <c r="H695" s="1" t="s">
        <v>368</v>
      </c>
      <c r="I695" s="1">
        <v>5.7652780000000003</v>
      </c>
      <c r="J695" s="1">
        <v>20.674167000000001</v>
      </c>
      <c r="K695" s="1" t="s">
        <v>23</v>
      </c>
      <c r="L695" s="1">
        <v>0</v>
      </c>
      <c r="M695" s="1">
        <v>65000</v>
      </c>
      <c r="N695" s="1">
        <v>65000</v>
      </c>
      <c r="O695" s="1" t="s">
        <v>26</v>
      </c>
      <c r="P695" s="1">
        <v>25851.88</v>
      </c>
      <c r="Q695" s="1">
        <v>25851.88</v>
      </c>
      <c r="R695" s="1">
        <f t="shared" si="20"/>
        <v>0</v>
      </c>
      <c r="S695" s="1">
        <f>Table1__24[[#This Row],[total_women_beneficiaries]]-Table1__24[[#This Row],[total_men_beneficiaries]]</f>
        <v>65000</v>
      </c>
      <c r="T695" s="1" t="str">
        <f t="shared" si="21"/>
        <v>OKAY</v>
      </c>
    </row>
    <row r="696" spans="1:20" x14ac:dyDescent="0.3">
      <c r="A696" s="1">
        <v>1708</v>
      </c>
      <c r="B696" s="1">
        <v>127</v>
      </c>
      <c r="C696" s="1" t="s">
        <v>17</v>
      </c>
      <c r="D696" s="1" t="s">
        <v>28</v>
      </c>
      <c r="E696" s="1" t="s">
        <v>29</v>
      </c>
      <c r="F696" s="1" t="s">
        <v>45</v>
      </c>
      <c r="G696" s="1" t="s">
        <v>367</v>
      </c>
      <c r="H696" s="1" t="s">
        <v>369</v>
      </c>
      <c r="I696" s="1">
        <v>6.53477</v>
      </c>
      <c r="J696" s="1">
        <v>21.994738999999999</v>
      </c>
      <c r="K696" s="1" t="s">
        <v>23</v>
      </c>
      <c r="L696" s="1">
        <v>11000</v>
      </c>
      <c r="M696" s="1">
        <v>13500</v>
      </c>
      <c r="N696" s="1">
        <v>24500</v>
      </c>
      <c r="O696" s="1" t="s">
        <v>24</v>
      </c>
      <c r="P696" s="1">
        <v>25156.39</v>
      </c>
      <c r="Q696" s="1">
        <v>25156.39</v>
      </c>
      <c r="R696" s="1">
        <f t="shared" si="20"/>
        <v>0</v>
      </c>
      <c r="S696" s="1">
        <f>Table1__24[[#This Row],[total_women_beneficiaries]]-Table1__24[[#This Row],[total_men_beneficiaries]]</f>
        <v>2500</v>
      </c>
      <c r="T696" s="1" t="str">
        <f t="shared" si="21"/>
        <v>OKAY</v>
      </c>
    </row>
    <row r="697" spans="1:20" x14ac:dyDescent="0.3">
      <c r="A697" s="1">
        <v>1709</v>
      </c>
      <c r="B697" s="1">
        <v>216</v>
      </c>
      <c r="C697" s="1" t="s">
        <v>25</v>
      </c>
      <c r="D697" s="1" t="s">
        <v>28</v>
      </c>
      <c r="E697" s="1" t="s">
        <v>29</v>
      </c>
      <c r="F697" s="1" t="s">
        <v>45</v>
      </c>
      <c r="G697" s="1" t="s">
        <v>367</v>
      </c>
      <c r="H697" s="1" t="s">
        <v>369</v>
      </c>
      <c r="I697" s="1">
        <v>6.53477</v>
      </c>
      <c r="J697" s="1">
        <v>21.994738999999999</v>
      </c>
      <c r="K697" s="1" t="s">
        <v>23</v>
      </c>
      <c r="L697" s="1">
        <v>0</v>
      </c>
      <c r="M697" s="1">
        <v>28000</v>
      </c>
      <c r="N697" s="1">
        <v>28000</v>
      </c>
      <c r="O697" s="1" t="s">
        <v>24</v>
      </c>
      <c r="P697" s="1">
        <v>14295.7</v>
      </c>
      <c r="Q697" s="1">
        <v>14295.7</v>
      </c>
      <c r="R697" s="1">
        <f t="shared" si="20"/>
        <v>0</v>
      </c>
      <c r="S697" s="1">
        <f>Table1__24[[#This Row],[total_women_beneficiaries]]-Table1__24[[#This Row],[total_men_beneficiaries]]</f>
        <v>28000</v>
      </c>
      <c r="T697" s="1" t="str">
        <f t="shared" si="21"/>
        <v>OKAY</v>
      </c>
    </row>
    <row r="698" spans="1:20" x14ac:dyDescent="0.3">
      <c r="A698" s="1">
        <v>1710</v>
      </c>
      <c r="B698" s="1">
        <v>475</v>
      </c>
      <c r="C698" s="1" t="s">
        <v>25</v>
      </c>
      <c r="D698" s="1" t="s">
        <v>28</v>
      </c>
      <c r="E698" s="1" t="s">
        <v>29</v>
      </c>
      <c r="F698" s="1" t="s">
        <v>45</v>
      </c>
      <c r="G698" s="1" t="s">
        <v>367</v>
      </c>
      <c r="H698" s="1" t="s">
        <v>370</v>
      </c>
      <c r="I698" s="1">
        <v>4.3946740000000002</v>
      </c>
      <c r="J698" s="1">
        <v>18.55819</v>
      </c>
      <c r="K698" s="1" t="s">
        <v>23</v>
      </c>
      <c r="L698" s="1"/>
      <c r="M698" s="1"/>
      <c r="N698" s="1"/>
      <c r="O698" s="1" t="s">
        <v>32</v>
      </c>
      <c r="P698" s="1">
        <v>45281.14</v>
      </c>
      <c r="Q698" s="1">
        <v>45281.14</v>
      </c>
      <c r="R698" s="1">
        <f t="shared" si="20"/>
        <v>0</v>
      </c>
      <c r="S698" s="1">
        <f>Table1__24[[#This Row],[total_women_beneficiaries]]-Table1__24[[#This Row],[total_men_beneficiaries]]</f>
        <v>0</v>
      </c>
      <c r="T698" s="1" t="str">
        <f t="shared" si="21"/>
        <v>OKAY</v>
      </c>
    </row>
    <row r="699" spans="1:20" x14ac:dyDescent="0.3">
      <c r="A699" s="1">
        <v>1711</v>
      </c>
      <c r="B699" s="1">
        <v>124</v>
      </c>
      <c r="C699" s="1" t="s">
        <v>17</v>
      </c>
      <c r="D699" s="1" t="s">
        <v>55</v>
      </c>
      <c r="E699" s="1" t="s">
        <v>29</v>
      </c>
      <c r="F699" s="1" t="s">
        <v>27</v>
      </c>
      <c r="G699" s="1" t="s">
        <v>367</v>
      </c>
      <c r="H699" s="1" t="s">
        <v>369</v>
      </c>
      <c r="I699" s="1">
        <v>6.53477</v>
      </c>
      <c r="J699" s="1">
        <v>21.994738999999999</v>
      </c>
      <c r="K699" s="1" t="s">
        <v>23</v>
      </c>
      <c r="L699" s="1">
        <v>1000</v>
      </c>
      <c r="M699" s="1">
        <v>3500</v>
      </c>
      <c r="N699" s="1">
        <v>4500</v>
      </c>
      <c r="O699" s="1" t="s">
        <v>26</v>
      </c>
      <c r="P699" s="1">
        <v>33848.5</v>
      </c>
      <c r="Q699" s="1">
        <v>33848.5</v>
      </c>
      <c r="R699" s="1">
        <f t="shared" si="20"/>
        <v>0</v>
      </c>
      <c r="S699" s="1">
        <f>Table1__24[[#This Row],[total_women_beneficiaries]]-Table1__24[[#This Row],[total_men_beneficiaries]]</f>
        <v>2500</v>
      </c>
      <c r="T699" s="1" t="str">
        <f t="shared" si="21"/>
        <v>OKAY</v>
      </c>
    </row>
    <row r="700" spans="1:20" x14ac:dyDescent="0.3">
      <c r="A700" s="1">
        <v>1712</v>
      </c>
      <c r="B700" s="1"/>
      <c r="C700" s="1"/>
      <c r="D700" s="1" t="s">
        <v>28</v>
      </c>
      <c r="E700" s="1" t="s">
        <v>29</v>
      </c>
      <c r="F700" s="1" t="s">
        <v>45</v>
      </c>
      <c r="G700" s="1" t="s">
        <v>367</v>
      </c>
      <c r="H700" s="1" t="s">
        <v>371</v>
      </c>
      <c r="I700" s="1">
        <v>6.4977270000000003</v>
      </c>
      <c r="J700" s="1">
        <v>17.449940000000002</v>
      </c>
      <c r="K700" s="1" t="s">
        <v>23</v>
      </c>
      <c r="L700" s="1">
        <v>0</v>
      </c>
      <c r="M700" s="1">
        <v>12000</v>
      </c>
      <c r="N700" s="1">
        <v>12000</v>
      </c>
      <c r="O700" s="1" t="s">
        <v>38</v>
      </c>
      <c r="P700" s="1">
        <v>36985.370000000003</v>
      </c>
      <c r="Q700" s="1">
        <v>14794.15</v>
      </c>
      <c r="R700" s="1">
        <f t="shared" si="20"/>
        <v>-22191.22</v>
      </c>
      <c r="S700" s="1">
        <f>Table1__24[[#This Row],[total_women_beneficiaries]]-Table1__24[[#This Row],[total_men_beneficiaries]]</f>
        <v>12000</v>
      </c>
      <c r="T700" s="1" t="str">
        <f t="shared" si="21"/>
        <v>OKAY</v>
      </c>
    </row>
    <row r="701" spans="1:20" x14ac:dyDescent="0.3">
      <c r="A701" s="1">
        <v>1713</v>
      </c>
      <c r="B701" s="1"/>
      <c r="C701" s="1"/>
      <c r="D701" s="1" t="s">
        <v>28</v>
      </c>
      <c r="E701" s="1" t="s">
        <v>29</v>
      </c>
      <c r="F701" s="1" t="s">
        <v>45</v>
      </c>
      <c r="G701" s="1" t="s">
        <v>367</v>
      </c>
      <c r="H701" s="1" t="s">
        <v>371</v>
      </c>
      <c r="I701" s="1">
        <v>6.4977270000000003</v>
      </c>
      <c r="J701" s="1">
        <v>17.449940000000002</v>
      </c>
      <c r="K701" s="1" t="s">
        <v>23</v>
      </c>
      <c r="L701" s="1"/>
      <c r="M701" s="1"/>
      <c r="N701" s="1"/>
      <c r="O701" s="1" t="s">
        <v>24</v>
      </c>
      <c r="P701" s="1">
        <v>46063.79</v>
      </c>
      <c r="Q701" s="1">
        <v>18425.52</v>
      </c>
      <c r="R701" s="1">
        <f t="shared" si="20"/>
        <v>-27638.27</v>
      </c>
      <c r="S701" s="1">
        <f>Table1__24[[#This Row],[total_women_beneficiaries]]-Table1__24[[#This Row],[total_men_beneficiaries]]</f>
        <v>0</v>
      </c>
      <c r="T701" s="1" t="str">
        <f t="shared" si="21"/>
        <v>OKAY</v>
      </c>
    </row>
    <row r="702" spans="1:20" x14ac:dyDescent="0.3">
      <c r="A702" s="1">
        <v>1714</v>
      </c>
      <c r="B702" s="1"/>
      <c r="C702" s="1"/>
      <c r="D702" s="1" t="s">
        <v>28</v>
      </c>
      <c r="E702" s="1" t="s">
        <v>29</v>
      </c>
      <c r="F702" s="1" t="s">
        <v>45</v>
      </c>
      <c r="G702" s="1" t="s">
        <v>367</v>
      </c>
      <c r="H702" s="1" t="s">
        <v>371</v>
      </c>
      <c r="I702" s="1">
        <v>6.4977270000000003</v>
      </c>
      <c r="J702" s="1">
        <v>17.449940000000002</v>
      </c>
      <c r="K702" s="1" t="s">
        <v>23</v>
      </c>
      <c r="L702" s="1"/>
      <c r="M702" s="1"/>
      <c r="N702" s="1"/>
      <c r="O702" s="1" t="s">
        <v>32</v>
      </c>
      <c r="P702" s="1">
        <v>10279.73</v>
      </c>
      <c r="Q702" s="1">
        <v>4111.8900000000003</v>
      </c>
      <c r="R702" s="1">
        <f t="shared" si="20"/>
        <v>-6167.8399999999992</v>
      </c>
      <c r="S702" s="1">
        <f>Table1__24[[#This Row],[total_women_beneficiaries]]-Table1__24[[#This Row],[total_men_beneficiaries]]</f>
        <v>0</v>
      </c>
      <c r="T702" s="1" t="str">
        <f t="shared" si="21"/>
        <v>OKAY</v>
      </c>
    </row>
    <row r="703" spans="1:20" x14ac:dyDescent="0.3">
      <c r="A703" s="1">
        <v>1715</v>
      </c>
      <c r="B703" s="1"/>
      <c r="C703" s="1"/>
      <c r="D703" s="1" t="s">
        <v>33</v>
      </c>
      <c r="E703" s="1" t="s">
        <v>19</v>
      </c>
      <c r="F703" s="1" t="s">
        <v>45</v>
      </c>
      <c r="G703" s="1" t="s">
        <v>367</v>
      </c>
      <c r="H703" s="1" t="s">
        <v>371</v>
      </c>
      <c r="I703" s="1">
        <v>6.4977270000000003</v>
      </c>
      <c r="J703" s="1">
        <v>17.449940000000002</v>
      </c>
      <c r="K703" s="1" t="s">
        <v>23</v>
      </c>
      <c r="L703" s="1"/>
      <c r="M703" s="1"/>
      <c r="N703" s="1"/>
      <c r="O703" s="1" t="s">
        <v>24</v>
      </c>
      <c r="P703" s="1">
        <v>29470.959999999999</v>
      </c>
      <c r="Q703" s="1">
        <v>11788.39</v>
      </c>
      <c r="R703" s="1">
        <f t="shared" si="20"/>
        <v>-17682.57</v>
      </c>
      <c r="S703" s="1">
        <f>Table1__24[[#This Row],[total_women_beneficiaries]]-Table1__24[[#This Row],[total_men_beneficiaries]]</f>
        <v>0</v>
      </c>
      <c r="T703" s="1" t="str">
        <f t="shared" si="21"/>
        <v>OKAY</v>
      </c>
    </row>
    <row r="704" spans="1:20" x14ac:dyDescent="0.3">
      <c r="A704" s="1">
        <v>1716</v>
      </c>
      <c r="B704" s="1">
        <v>394</v>
      </c>
      <c r="C704" s="1" t="s">
        <v>25</v>
      </c>
      <c r="D704" s="1" t="s">
        <v>28</v>
      </c>
      <c r="E704" s="1" t="s">
        <v>29</v>
      </c>
      <c r="F704" s="1" t="s">
        <v>45</v>
      </c>
      <c r="G704" s="1" t="s">
        <v>367</v>
      </c>
      <c r="H704" s="1"/>
      <c r="I704" s="1">
        <v>5.3956</v>
      </c>
      <c r="J704" s="1">
        <v>26.491700000000002</v>
      </c>
      <c r="K704" s="1" t="s">
        <v>23</v>
      </c>
      <c r="L704" s="1">
        <v>0</v>
      </c>
      <c r="M704" s="1">
        <v>12422</v>
      </c>
      <c r="N704" s="1">
        <v>12422</v>
      </c>
      <c r="O704" s="1" t="s">
        <v>26</v>
      </c>
      <c r="P704" s="1">
        <v>47325.94</v>
      </c>
      <c r="Q704" s="1">
        <v>18930.38</v>
      </c>
      <c r="R704" s="1">
        <f t="shared" si="20"/>
        <v>-28395.56</v>
      </c>
      <c r="S704" s="1">
        <f>Table1__24[[#This Row],[total_women_beneficiaries]]-Table1__24[[#This Row],[total_men_beneficiaries]]</f>
        <v>12422</v>
      </c>
      <c r="T704" s="1" t="str">
        <f t="shared" si="21"/>
        <v>OKAY</v>
      </c>
    </row>
    <row r="705" spans="1:20" x14ac:dyDescent="0.3">
      <c r="A705" s="1">
        <v>1717</v>
      </c>
      <c r="B705" s="1"/>
      <c r="C705" s="1"/>
      <c r="D705" s="1" t="s">
        <v>28</v>
      </c>
      <c r="E705" s="1" t="s">
        <v>29</v>
      </c>
      <c r="F705" s="1" t="s">
        <v>45</v>
      </c>
      <c r="G705" s="1" t="s">
        <v>367</v>
      </c>
      <c r="H705" s="1"/>
      <c r="I705" s="1">
        <v>5.3956</v>
      </c>
      <c r="J705" s="1">
        <v>26.491700000000002</v>
      </c>
      <c r="K705" s="1" t="s">
        <v>23</v>
      </c>
      <c r="L705" s="1">
        <v>19000</v>
      </c>
      <c r="M705" s="1">
        <v>22000</v>
      </c>
      <c r="N705" s="1">
        <v>41000</v>
      </c>
      <c r="O705" s="1" t="s">
        <v>35</v>
      </c>
      <c r="P705" s="1">
        <v>45444</v>
      </c>
      <c r="Q705" s="1">
        <v>18177.599999999999</v>
      </c>
      <c r="R705" s="1">
        <f t="shared" si="20"/>
        <v>-27266.400000000001</v>
      </c>
      <c r="S705" s="1">
        <f>Table1__24[[#This Row],[total_women_beneficiaries]]-Table1__24[[#This Row],[total_men_beneficiaries]]</f>
        <v>3000</v>
      </c>
      <c r="T705" s="1" t="str">
        <f t="shared" si="21"/>
        <v>OKAY</v>
      </c>
    </row>
    <row r="706" spans="1:20" x14ac:dyDescent="0.3">
      <c r="A706" s="1">
        <v>1718</v>
      </c>
      <c r="B706" s="1">
        <v>404</v>
      </c>
      <c r="C706" s="1" t="s">
        <v>25</v>
      </c>
      <c r="D706" s="1" t="s">
        <v>39</v>
      </c>
      <c r="E706" s="1" t="s">
        <v>29</v>
      </c>
      <c r="F706" s="1" t="s">
        <v>45</v>
      </c>
      <c r="G706" s="1" t="s">
        <v>367</v>
      </c>
      <c r="H706" s="1"/>
      <c r="I706" s="1">
        <v>5.3956</v>
      </c>
      <c r="J706" s="1">
        <v>26.491700000000002</v>
      </c>
      <c r="K706" s="1" t="s">
        <v>23</v>
      </c>
      <c r="L706" s="1">
        <v>20000</v>
      </c>
      <c r="M706" s="1">
        <v>25000</v>
      </c>
      <c r="N706" s="1">
        <v>45000</v>
      </c>
      <c r="O706" s="1" t="s">
        <v>31</v>
      </c>
      <c r="P706" s="1">
        <v>46321.51</v>
      </c>
      <c r="Q706" s="1">
        <v>18528.599999999999</v>
      </c>
      <c r="R706" s="1">
        <f t="shared" ref="R706:R769" si="22">Q706-P706</f>
        <v>-27792.910000000003</v>
      </c>
      <c r="S706" s="1">
        <f>Table1__24[[#This Row],[total_women_beneficiaries]]-Table1__24[[#This Row],[total_men_beneficiaries]]</f>
        <v>5000</v>
      </c>
      <c r="T706" s="1" t="str">
        <f t="shared" ref="T706:T769" si="23">IF(Q706&gt;P706, "REVIEW REQUIRED", "OKAY")</f>
        <v>OKAY</v>
      </c>
    </row>
    <row r="707" spans="1:20" x14ac:dyDescent="0.3">
      <c r="A707" s="1">
        <v>1719</v>
      </c>
      <c r="B707" s="1">
        <v>77</v>
      </c>
      <c r="C707" s="1" t="s">
        <v>48</v>
      </c>
      <c r="D707" s="1" t="s">
        <v>28</v>
      </c>
      <c r="E707" s="1" t="s">
        <v>29</v>
      </c>
      <c r="F707" s="1" t="s">
        <v>45</v>
      </c>
      <c r="G707" s="1" t="s">
        <v>367</v>
      </c>
      <c r="H707" s="1" t="s">
        <v>370</v>
      </c>
      <c r="I707" s="1">
        <v>4.3946740000000002</v>
      </c>
      <c r="J707" s="1">
        <v>18.55819</v>
      </c>
      <c r="K707" s="1" t="s">
        <v>23</v>
      </c>
      <c r="L707" s="1"/>
      <c r="M707" s="1"/>
      <c r="N707" s="1"/>
      <c r="O707" s="1" t="s">
        <v>35</v>
      </c>
      <c r="P707" s="1">
        <v>10077.01</v>
      </c>
      <c r="Q707" s="1">
        <v>10077.01</v>
      </c>
      <c r="R707" s="1">
        <f t="shared" si="22"/>
        <v>0</v>
      </c>
      <c r="S707" s="1">
        <f>Table1__24[[#This Row],[total_women_beneficiaries]]-Table1__24[[#This Row],[total_men_beneficiaries]]</f>
        <v>0</v>
      </c>
      <c r="T707" s="1" t="str">
        <f t="shared" si="23"/>
        <v>OKAY</v>
      </c>
    </row>
    <row r="708" spans="1:20" x14ac:dyDescent="0.3">
      <c r="A708" s="1">
        <v>1720</v>
      </c>
      <c r="B708" s="1"/>
      <c r="C708" s="1"/>
      <c r="D708" s="1" t="s">
        <v>39</v>
      </c>
      <c r="E708" s="1" t="s">
        <v>29</v>
      </c>
      <c r="F708" s="1" t="s">
        <v>45</v>
      </c>
      <c r="G708" s="1" t="s">
        <v>367</v>
      </c>
      <c r="H708" s="1" t="s">
        <v>370</v>
      </c>
      <c r="I708" s="1">
        <v>4.3946740000000002</v>
      </c>
      <c r="J708" s="1">
        <v>18.55819</v>
      </c>
      <c r="K708" s="1" t="s">
        <v>23</v>
      </c>
      <c r="L708" s="1"/>
      <c r="M708" s="1"/>
      <c r="N708" s="1"/>
      <c r="O708" s="1" t="s">
        <v>38</v>
      </c>
      <c r="P708" s="1">
        <v>47910.11</v>
      </c>
      <c r="Q708" s="1">
        <v>19164.04</v>
      </c>
      <c r="R708" s="1">
        <f t="shared" si="22"/>
        <v>-28746.07</v>
      </c>
      <c r="S708" s="1">
        <f>Table1__24[[#This Row],[total_women_beneficiaries]]-Table1__24[[#This Row],[total_men_beneficiaries]]</f>
        <v>0</v>
      </c>
      <c r="T708" s="1" t="str">
        <f t="shared" si="23"/>
        <v>OKAY</v>
      </c>
    </row>
    <row r="709" spans="1:20" x14ac:dyDescent="0.3">
      <c r="A709" s="1">
        <v>1721</v>
      </c>
      <c r="B709" s="1">
        <v>70</v>
      </c>
      <c r="C709" s="1" t="s">
        <v>48</v>
      </c>
      <c r="D709" s="1" t="s">
        <v>28</v>
      </c>
      <c r="E709" s="1" t="s">
        <v>196</v>
      </c>
      <c r="F709" s="1" t="s">
        <v>45</v>
      </c>
      <c r="G709" s="1" t="s">
        <v>367</v>
      </c>
      <c r="H709" s="1" t="s">
        <v>370</v>
      </c>
      <c r="I709" s="1">
        <v>4.3946740000000002</v>
      </c>
      <c r="J709" s="1">
        <v>18.55819</v>
      </c>
      <c r="K709" s="1" t="s">
        <v>23</v>
      </c>
      <c r="L709" s="1"/>
      <c r="M709" s="1"/>
      <c r="N709" s="1"/>
      <c r="O709" s="1" t="s">
        <v>38</v>
      </c>
      <c r="P709" s="1">
        <v>45094.34</v>
      </c>
      <c r="Q709" s="1">
        <v>45094.34</v>
      </c>
      <c r="R709" s="1">
        <f t="shared" si="22"/>
        <v>0</v>
      </c>
      <c r="S709" s="1">
        <f>Table1__24[[#This Row],[total_women_beneficiaries]]-Table1__24[[#This Row],[total_men_beneficiaries]]</f>
        <v>0</v>
      </c>
      <c r="T709" s="1" t="str">
        <f t="shared" si="23"/>
        <v>OKAY</v>
      </c>
    </row>
    <row r="710" spans="1:20" x14ac:dyDescent="0.3">
      <c r="A710" s="1">
        <v>1722</v>
      </c>
      <c r="B710" s="1">
        <v>161</v>
      </c>
      <c r="C710" s="1" t="s">
        <v>17</v>
      </c>
      <c r="D710" s="1" t="s">
        <v>39</v>
      </c>
      <c r="E710" s="1" t="s">
        <v>29</v>
      </c>
      <c r="F710" s="1" t="s">
        <v>45</v>
      </c>
      <c r="G710" s="1" t="s">
        <v>367</v>
      </c>
      <c r="H710" s="1" t="s">
        <v>370</v>
      </c>
      <c r="I710" s="1">
        <v>4.3946740000000002</v>
      </c>
      <c r="J710" s="1">
        <v>18.55819</v>
      </c>
      <c r="K710" s="1" t="s">
        <v>23</v>
      </c>
      <c r="L710" s="1"/>
      <c r="M710" s="1"/>
      <c r="N710" s="1"/>
      <c r="O710" s="1" t="s">
        <v>38</v>
      </c>
      <c r="P710" s="1">
        <v>48456.45</v>
      </c>
      <c r="Q710" s="1">
        <v>48456.45</v>
      </c>
      <c r="R710" s="1">
        <f t="shared" si="22"/>
        <v>0</v>
      </c>
      <c r="S710" s="1">
        <f>Table1__24[[#This Row],[total_women_beneficiaries]]-Table1__24[[#This Row],[total_men_beneficiaries]]</f>
        <v>0</v>
      </c>
      <c r="T710" s="1" t="str">
        <f t="shared" si="23"/>
        <v>OKAY</v>
      </c>
    </row>
    <row r="711" spans="1:20" x14ac:dyDescent="0.3">
      <c r="A711" s="1">
        <v>1723</v>
      </c>
      <c r="B711" s="1"/>
      <c r="C711" s="1"/>
      <c r="D711" s="1" t="s">
        <v>39</v>
      </c>
      <c r="E711" s="1" t="s">
        <v>29</v>
      </c>
      <c r="F711" s="1" t="s">
        <v>45</v>
      </c>
      <c r="G711" s="1" t="s">
        <v>367</v>
      </c>
      <c r="H711" s="1" t="s">
        <v>370</v>
      </c>
      <c r="I711" s="1">
        <v>4.3946740000000002</v>
      </c>
      <c r="J711" s="1">
        <v>18.55819</v>
      </c>
      <c r="K711" s="1" t="s">
        <v>23</v>
      </c>
      <c r="L711" s="1">
        <v>1013</v>
      </c>
      <c r="M711" s="1">
        <v>1012</v>
      </c>
      <c r="N711" s="1">
        <v>2025</v>
      </c>
      <c r="O711" s="1" t="s">
        <v>38</v>
      </c>
      <c r="P711" s="1">
        <v>38265.97</v>
      </c>
      <c r="Q711" s="1">
        <v>15306.39</v>
      </c>
      <c r="R711" s="1">
        <f t="shared" si="22"/>
        <v>-22959.58</v>
      </c>
      <c r="S711" s="1">
        <f>Table1__24[[#This Row],[total_women_beneficiaries]]-Table1__24[[#This Row],[total_men_beneficiaries]]</f>
        <v>-1</v>
      </c>
      <c r="T711" s="1" t="str">
        <f t="shared" si="23"/>
        <v>OKAY</v>
      </c>
    </row>
    <row r="712" spans="1:20" x14ac:dyDescent="0.3">
      <c r="A712" s="1">
        <v>1724</v>
      </c>
      <c r="B712" s="1">
        <v>227</v>
      </c>
      <c r="C712" s="1" t="s">
        <v>25</v>
      </c>
      <c r="D712" s="1" t="s">
        <v>28</v>
      </c>
      <c r="E712" s="1" t="s">
        <v>29</v>
      </c>
      <c r="F712" s="1" t="s">
        <v>45</v>
      </c>
      <c r="G712" s="1" t="s">
        <v>367</v>
      </c>
      <c r="H712" s="1" t="s">
        <v>369</v>
      </c>
      <c r="I712" s="1">
        <v>6.53477</v>
      </c>
      <c r="J712" s="1">
        <v>21.994738999999999</v>
      </c>
      <c r="K712" s="1" t="s">
        <v>23</v>
      </c>
      <c r="L712" s="1">
        <v>0</v>
      </c>
      <c r="M712" s="1">
        <v>500</v>
      </c>
      <c r="N712" s="1">
        <v>500</v>
      </c>
      <c r="O712" s="1" t="s">
        <v>26</v>
      </c>
      <c r="P712" s="1">
        <v>16810.57</v>
      </c>
      <c r="Q712" s="1">
        <v>16810.57</v>
      </c>
      <c r="R712" s="1">
        <f t="shared" si="22"/>
        <v>0</v>
      </c>
      <c r="S712" s="1">
        <f>Table1__24[[#This Row],[total_women_beneficiaries]]-Table1__24[[#This Row],[total_men_beneficiaries]]</f>
        <v>500</v>
      </c>
      <c r="T712" s="1" t="str">
        <f t="shared" si="23"/>
        <v>OKAY</v>
      </c>
    </row>
    <row r="713" spans="1:20" x14ac:dyDescent="0.3">
      <c r="A713" s="1">
        <v>1725</v>
      </c>
      <c r="B713" s="1">
        <v>103</v>
      </c>
      <c r="C713" s="1" t="s">
        <v>17</v>
      </c>
      <c r="D713" s="1" t="s">
        <v>55</v>
      </c>
      <c r="E713" s="1" t="s">
        <v>29</v>
      </c>
      <c r="F713" s="1" t="s">
        <v>45</v>
      </c>
      <c r="G713" s="1" t="s">
        <v>367</v>
      </c>
      <c r="H713" s="1" t="s">
        <v>372</v>
      </c>
      <c r="I713" s="1">
        <v>6.9960370000000003</v>
      </c>
      <c r="J713" s="1">
        <v>19.185032</v>
      </c>
      <c r="K713" s="1" t="s">
        <v>23</v>
      </c>
      <c r="L713" s="1"/>
      <c r="M713" s="1"/>
      <c r="N713" s="1"/>
      <c r="O713" s="1" t="s">
        <v>24</v>
      </c>
      <c r="P713" s="1">
        <v>41584.5</v>
      </c>
      <c r="Q713" s="1">
        <v>16633.8</v>
      </c>
      <c r="R713" s="1">
        <f t="shared" si="22"/>
        <v>-24950.7</v>
      </c>
      <c r="S713" s="1">
        <f>Table1__24[[#This Row],[total_women_beneficiaries]]-Table1__24[[#This Row],[total_men_beneficiaries]]</f>
        <v>0</v>
      </c>
      <c r="T713" s="1" t="str">
        <f t="shared" si="23"/>
        <v>OKAY</v>
      </c>
    </row>
    <row r="714" spans="1:20" x14ac:dyDescent="0.3">
      <c r="A714" s="1">
        <v>1726</v>
      </c>
      <c r="B714" s="1">
        <v>105</v>
      </c>
      <c r="C714" s="1" t="s">
        <v>17</v>
      </c>
      <c r="D714" s="1" t="s">
        <v>55</v>
      </c>
      <c r="E714" s="1" t="s">
        <v>29</v>
      </c>
      <c r="F714" s="1" t="s">
        <v>45</v>
      </c>
      <c r="G714" s="1" t="s">
        <v>367</v>
      </c>
      <c r="H714" s="1" t="s">
        <v>372</v>
      </c>
      <c r="I714" s="1">
        <v>6.9960370000000003</v>
      </c>
      <c r="J714" s="1">
        <v>19.185032</v>
      </c>
      <c r="K714" s="1" t="s">
        <v>23</v>
      </c>
      <c r="L714" s="1"/>
      <c r="M714" s="1"/>
      <c r="N714" s="1"/>
      <c r="O714" s="1" t="s">
        <v>35</v>
      </c>
      <c r="P714" s="1">
        <v>47658.559999999998</v>
      </c>
      <c r="Q714" s="1">
        <v>19063.419999999998</v>
      </c>
      <c r="R714" s="1">
        <f t="shared" si="22"/>
        <v>-28595.14</v>
      </c>
      <c r="S714" s="1">
        <f>Table1__24[[#This Row],[total_women_beneficiaries]]-Table1__24[[#This Row],[total_men_beneficiaries]]</f>
        <v>0</v>
      </c>
      <c r="T714" s="1" t="str">
        <f t="shared" si="23"/>
        <v>OKAY</v>
      </c>
    </row>
    <row r="715" spans="1:20" x14ac:dyDescent="0.3">
      <c r="A715" s="1">
        <v>1727</v>
      </c>
      <c r="B715" s="1">
        <v>206</v>
      </c>
      <c r="C715" s="1" t="s">
        <v>25</v>
      </c>
      <c r="D715" s="1" t="s">
        <v>39</v>
      </c>
      <c r="E715" s="1" t="s">
        <v>29</v>
      </c>
      <c r="F715" s="1" t="s">
        <v>45</v>
      </c>
      <c r="G715" s="1" t="s">
        <v>367</v>
      </c>
      <c r="H715" s="1" t="s">
        <v>372</v>
      </c>
      <c r="I715" s="1">
        <v>6.9960370000000003</v>
      </c>
      <c r="J715" s="1">
        <v>19.185032</v>
      </c>
      <c r="K715" s="1" t="s">
        <v>23</v>
      </c>
      <c r="L715" s="1">
        <v>25548</v>
      </c>
      <c r="M715" s="1">
        <v>38321</v>
      </c>
      <c r="N715" s="1">
        <v>63869</v>
      </c>
      <c r="O715" s="1" t="s">
        <v>24</v>
      </c>
      <c r="P715" s="1">
        <v>41556.18</v>
      </c>
      <c r="Q715" s="1">
        <v>41556.18</v>
      </c>
      <c r="R715" s="1">
        <f t="shared" si="22"/>
        <v>0</v>
      </c>
      <c r="S715" s="1">
        <f>Table1__24[[#This Row],[total_women_beneficiaries]]-Table1__24[[#This Row],[total_men_beneficiaries]]</f>
        <v>12773</v>
      </c>
      <c r="T715" s="1" t="str">
        <f t="shared" si="23"/>
        <v>OKAY</v>
      </c>
    </row>
    <row r="716" spans="1:20" x14ac:dyDescent="0.3">
      <c r="A716" s="1">
        <v>1728</v>
      </c>
      <c r="B716" s="1">
        <v>295</v>
      </c>
      <c r="C716" s="1" t="s">
        <v>25</v>
      </c>
      <c r="D716" s="1" t="s">
        <v>28</v>
      </c>
      <c r="E716" s="1" t="s">
        <v>29</v>
      </c>
      <c r="F716" s="1" t="s">
        <v>45</v>
      </c>
      <c r="G716" s="1" t="s">
        <v>367</v>
      </c>
      <c r="H716" s="1" t="s">
        <v>372</v>
      </c>
      <c r="I716" s="1">
        <v>6.9960370000000003</v>
      </c>
      <c r="J716" s="1">
        <v>19.185032</v>
      </c>
      <c r="K716" s="1" t="s">
        <v>23</v>
      </c>
      <c r="L716" s="1"/>
      <c r="M716" s="1"/>
      <c r="N716" s="1"/>
      <c r="O716" s="1" t="s">
        <v>31</v>
      </c>
      <c r="P716" s="1">
        <v>41977.04</v>
      </c>
      <c r="Q716" s="1">
        <v>41977.04</v>
      </c>
      <c r="R716" s="1">
        <f t="shared" si="22"/>
        <v>0</v>
      </c>
      <c r="S716" s="1">
        <f>Table1__24[[#This Row],[total_women_beneficiaries]]-Table1__24[[#This Row],[total_men_beneficiaries]]</f>
        <v>0</v>
      </c>
      <c r="T716" s="1" t="str">
        <f t="shared" si="23"/>
        <v>OKAY</v>
      </c>
    </row>
    <row r="717" spans="1:20" x14ac:dyDescent="0.3">
      <c r="A717" s="1">
        <v>1729</v>
      </c>
      <c r="B717" s="1">
        <v>278</v>
      </c>
      <c r="C717" s="1" t="s">
        <v>25</v>
      </c>
      <c r="D717" s="1" t="s">
        <v>28</v>
      </c>
      <c r="E717" s="1" t="s">
        <v>29</v>
      </c>
      <c r="F717" s="1" t="s">
        <v>45</v>
      </c>
      <c r="G717" s="1" t="s">
        <v>367</v>
      </c>
      <c r="H717" s="1" t="s">
        <v>372</v>
      </c>
      <c r="I717" s="1">
        <v>6.9960370000000003</v>
      </c>
      <c r="J717" s="1">
        <v>19.185032</v>
      </c>
      <c r="K717" s="1" t="s">
        <v>23</v>
      </c>
      <c r="L717" s="1">
        <v>0</v>
      </c>
      <c r="M717" s="1">
        <v>2500</v>
      </c>
      <c r="N717" s="1">
        <v>2500</v>
      </c>
      <c r="O717" s="1" t="s">
        <v>24</v>
      </c>
      <c r="P717" s="1">
        <v>41740.629999999997</v>
      </c>
      <c r="Q717" s="1">
        <v>41740.629999999997</v>
      </c>
      <c r="R717" s="1">
        <f t="shared" si="22"/>
        <v>0</v>
      </c>
      <c r="S717" s="1">
        <f>Table1__24[[#This Row],[total_women_beneficiaries]]-Table1__24[[#This Row],[total_men_beneficiaries]]</f>
        <v>2500</v>
      </c>
      <c r="T717" s="1" t="str">
        <f t="shared" si="23"/>
        <v>OKAY</v>
      </c>
    </row>
    <row r="718" spans="1:20" x14ac:dyDescent="0.3">
      <c r="A718" s="1">
        <v>1730</v>
      </c>
      <c r="B718" s="1"/>
      <c r="C718" s="1"/>
      <c r="D718" s="1" t="s">
        <v>39</v>
      </c>
      <c r="E718" s="1" t="s">
        <v>29</v>
      </c>
      <c r="F718" s="1" t="s">
        <v>45</v>
      </c>
      <c r="G718" s="1" t="s">
        <v>367</v>
      </c>
      <c r="H718" s="1" t="s">
        <v>372</v>
      </c>
      <c r="I718" s="1">
        <v>6.9960370000000003</v>
      </c>
      <c r="J718" s="1">
        <v>19.185032</v>
      </c>
      <c r="K718" s="1" t="s">
        <v>23</v>
      </c>
      <c r="L718" s="1">
        <v>0</v>
      </c>
      <c r="M718" s="1">
        <v>12300</v>
      </c>
      <c r="N718" s="1">
        <v>12300</v>
      </c>
      <c r="O718" s="1" t="s">
        <v>24</v>
      </c>
      <c r="P718" s="1">
        <v>41875.120000000003</v>
      </c>
      <c r="Q718" s="1">
        <v>16750.05</v>
      </c>
      <c r="R718" s="1">
        <f t="shared" si="22"/>
        <v>-25125.070000000003</v>
      </c>
      <c r="S718" s="1">
        <f>Table1__24[[#This Row],[total_women_beneficiaries]]-Table1__24[[#This Row],[total_men_beneficiaries]]</f>
        <v>12300</v>
      </c>
      <c r="T718" s="1" t="str">
        <f t="shared" si="23"/>
        <v>OKAY</v>
      </c>
    </row>
    <row r="719" spans="1:20" x14ac:dyDescent="0.3">
      <c r="A719" s="1">
        <v>1731</v>
      </c>
      <c r="B719" s="1">
        <v>299</v>
      </c>
      <c r="C719" s="1" t="s">
        <v>25</v>
      </c>
      <c r="D719" s="1" t="s">
        <v>55</v>
      </c>
      <c r="E719" s="1" t="s">
        <v>29</v>
      </c>
      <c r="F719" s="1" t="s">
        <v>45</v>
      </c>
      <c r="G719" s="1" t="s">
        <v>367</v>
      </c>
      <c r="H719" s="1" t="s">
        <v>372</v>
      </c>
      <c r="I719" s="1">
        <v>6.9960370000000003</v>
      </c>
      <c r="J719" s="1">
        <v>19.185032</v>
      </c>
      <c r="K719" s="1" t="s">
        <v>23</v>
      </c>
      <c r="L719" s="1">
        <v>0</v>
      </c>
      <c r="M719" s="1">
        <v>90</v>
      </c>
      <c r="N719" s="1">
        <v>90</v>
      </c>
      <c r="O719" s="1" t="s">
        <v>26</v>
      </c>
      <c r="P719" s="1">
        <v>30944.89</v>
      </c>
      <c r="Q719" s="1">
        <v>30944.89</v>
      </c>
      <c r="R719" s="1">
        <f t="shared" si="22"/>
        <v>0</v>
      </c>
      <c r="S719" s="1">
        <f>Table1__24[[#This Row],[total_women_beneficiaries]]-Table1__24[[#This Row],[total_men_beneficiaries]]</f>
        <v>90</v>
      </c>
      <c r="T719" s="1" t="str">
        <f t="shared" si="23"/>
        <v>OKAY</v>
      </c>
    </row>
    <row r="720" spans="1:20" x14ac:dyDescent="0.3">
      <c r="A720" s="1">
        <v>1732</v>
      </c>
      <c r="B720" s="1"/>
      <c r="C720" s="1"/>
      <c r="D720" s="1" t="s">
        <v>55</v>
      </c>
      <c r="E720" s="1" t="s">
        <v>29</v>
      </c>
      <c r="F720" s="1" t="s">
        <v>45</v>
      </c>
      <c r="G720" s="1" t="s">
        <v>367</v>
      </c>
      <c r="H720" s="1" t="s">
        <v>368</v>
      </c>
      <c r="I720" s="1">
        <v>5.7652780000000003</v>
      </c>
      <c r="J720" s="1">
        <v>20.674167000000001</v>
      </c>
      <c r="K720" s="1" t="s">
        <v>23</v>
      </c>
      <c r="L720" s="1">
        <v>0</v>
      </c>
      <c r="M720" s="1">
        <v>1125</v>
      </c>
      <c r="N720" s="1">
        <v>1125</v>
      </c>
      <c r="O720" s="1" t="s">
        <v>26</v>
      </c>
      <c r="P720" s="1">
        <v>40670.639999999999</v>
      </c>
      <c r="Q720" s="1">
        <v>16268.25</v>
      </c>
      <c r="R720" s="1">
        <f t="shared" si="22"/>
        <v>-24402.39</v>
      </c>
      <c r="S720" s="1">
        <f>Table1__24[[#This Row],[total_women_beneficiaries]]-Table1__24[[#This Row],[total_men_beneficiaries]]</f>
        <v>1125</v>
      </c>
      <c r="T720" s="1" t="str">
        <f t="shared" si="23"/>
        <v>OKAY</v>
      </c>
    </row>
    <row r="721" spans="1:20" x14ac:dyDescent="0.3">
      <c r="A721" s="1">
        <v>1733</v>
      </c>
      <c r="B721" s="1">
        <v>471</v>
      </c>
      <c r="C721" s="1" t="s">
        <v>25</v>
      </c>
      <c r="D721" s="1" t="s">
        <v>55</v>
      </c>
      <c r="E721" s="1" t="s">
        <v>29</v>
      </c>
      <c r="F721" s="1" t="s">
        <v>45</v>
      </c>
      <c r="G721" s="1" t="s">
        <v>367</v>
      </c>
      <c r="H721" s="1" t="s">
        <v>368</v>
      </c>
      <c r="I721" s="1">
        <v>5.7652780000000003</v>
      </c>
      <c r="J721" s="1">
        <v>20.674167000000001</v>
      </c>
      <c r="K721" s="1" t="s">
        <v>23</v>
      </c>
      <c r="L721" s="1">
        <v>0</v>
      </c>
      <c r="M721" s="1">
        <v>3000</v>
      </c>
      <c r="N721" s="1">
        <v>3000</v>
      </c>
      <c r="O721" s="1" t="s">
        <v>24</v>
      </c>
      <c r="P721" s="1">
        <v>28734.04</v>
      </c>
      <c r="Q721" s="1">
        <v>28734.04</v>
      </c>
      <c r="R721" s="1">
        <f t="shared" si="22"/>
        <v>0</v>
      </c>
      <c r="S721" s="1">
        <f>Table1__24[[#This Row],[total_women_beneficiaries]]-Table1__24[[#This Row],[total_men_beneficiaries]]</f>
        <v>3000</v>
      </c>
      <c r="T721" s="1" t="str">
        <f t="shared" si="23"/>
        <v>OKAY</v>
      </c>
    </row>
    <row r="722" spans="1:20" x14ac:dyDescent="0.3">
      <c r="A722" s="1">
        <v>1734</v>
      </c>
      <c r="B722" s="1">
        <v>343</v>
      </c>
      <c r="C722" s="1" t="s">
        <v>25</v>
      </c>
      <c r="D722" s="1" t="s">
        <v>39</v>
      </c>
      <c r="E722" s="1" t="s">
        <v>29</v>
      </c>
      <c r="F722" s="1" t="s">
        <v>45</v>
      </c>
      <c r="G722" s="1" t="s">
        <v>367</v>
      </c>
      <c r="H722" s="1" t="s">
        <v>373</v>
      </c>
      <c r="I722" s="1">
        <v>4.2613890000000003</v>
      </c>
      <c r="J722" s="1">
        <v>15.789444</v>
      </c>
      <c r="K722" s="1" t="s">
        <v>23</v>
      </c>
      <c r="L722" s="1">
        <v>0</v>
      </c>
      <c r="M722" s="1">
        <v>2000</v>
      </c>
      <c r="N722" s="1">
        <v>2000</v>
      </c>
      <c r="O722" s="1" t="s">
        <v>40</v>
      </c>
      <c r="P722" s="1">
        <v>38787.839999999997</v>
      </c>
      <c r="Q722" s="1">
        <v>15921.76</v>
      </c>
      <c r="R722" s="1">
        <f t="shared" si="22"/>
        <v>-22866.079999999994</v>
      </c>
      <c r="S722" s="1">
        <f>Table1__24[[#This Row],[total_women_beneficiaries]]-Table1__24[[#This Row],[total_men_beneficiaries]]</f>
        <v>2000</v>
      </c>
      <c r="T722" s="1" t="str">
        <f t="shared" si="23"/>
        <v>OKAY</v>
      </c>
    </row>
    <row r="723" spans="1:20" x14ac:dyDescent="0.3">
      <c r="A723" s="1">
        <v>1735</v>
      </c>
      <c r="B723" s="1"/>
      <c r="C723" s="1"/>
      <c r="D723" s="1" t="s">
        <v>55</v>
      </c>
      <c r="E723" s="1" t="s">
        <v>29</v>
      </c>
      <c r="F723" s="1" t="s">
        <v>45</v>
      </c>
      <c r="G723" s="1" t="s">
        <v>367</v>
      </c>
      <c r="H723" s="1" t="s">
        <v>373</v>
      </c>
      <c r="I723" s="1">
        <v>4.2613890000000003</v>
      </c>
      <c r="J723" s="1">
        <v>15.789444</v>
      </c>
      <c r="K723" s="1" t="s">
        <v>23</v>
      </c>
      <c r="L723" s="1">
        <v>0</v>
      </c>
      <c r="M723" s="1">
        <v>5000</v>
      </c>
      <c r="N723" s="1">
        <v>5000</v>
      </c>
      <c r="O723" s="1" t="s">
        <v>26</v>
      </c>
      <c r="P723" s="1">
        <v>40829.18</v>
      </c>
      <c r="Q723" s="1">
        <v>34254.93</v>
      </c>
      <c r="R723" s="1">
        <f t="shared" si="22"/>
        <v>-6574.25</v>
      </c>
      <c r="S723" s="1">
        <f>Table1__24[[#This Row],[total_women_beneficiaries]]-Table1__24[[#This Row],[total_men_beneficiaries]]</f>
        <v>5000</v>
      </c>
      <c r="T723" s="1" t="str">
        <f t="shared" si="23"/>
        <v>OKAY</v>
      </c>
    </row>
    <row r="724" spans="1:20" x14ac:dyDescent="0.3">
      <c r="A724" s="1">
        <v>1736</v>
      </c>
      <c r="B724" s="1"/>
      <c r="C724" s="1"/>
      <c r="D724" s="1" t="s">
        <v>55</v>
      </c>
      <c r="E724" s="1" t="s">
        <v>29</v>
      </c>
      <c r="F724" s="1" t="s">
        <v>45</v>
      </c>
      <c r="G724" s="1" t="s">
        <v>367</v>
      </c>
      <c r="H724" s="1" t="s">
        <v>373</v>
      </c>
      <c r="I724" s="1">
        <v>4.2613890000000003</v>
      </c>
      <c r="J724" s="1">
        <v>15.789444</v>
      </c>
      <c r="K724" s="1" t="s">
        <v>23</v>
      </c>
      <c r="L724" s="1">
        <v>0</v>
      </c>
      <c r="M724" s="1">
        <v>5000</v>
      </c>
      <c r="N724" s="1">
        <v>5000</v>
      </c>
      <c r="O724" s="1" t="s">
        <v>26</v>
      </c>
      <c r="P724" s="1">
        <v>40829.18</v>
      </c>
      <c r="Q724" s="1">
        <v>34254.93</v>
      </c>
      <c r="R724" s="1">
        <f t="shared" si="22"/>
        <v>-6574.25</v>
      </c>
      <c r="S724" s="1">
        <f>Table1__24[[#This Row],[total_women_beneficiaries]]-Table1__24[[#This Row],[total_men_beneficiaries]]</f>
        <v>5000</v>
      </c>
      <c r="T724" s="1" t="str">
        <f t="shared" si="23"/>
        <v>OKAY</v>
      </c>
    </row>
    <row r="725" spans="1:20" x14ac:dyDescent="0.3">
      <c r="A725" s="1">
        <v>1737</v>
      </c>
      <c r="B725" s="1">
        <v>448</v>
      </c>
      <c r="C725" s="1" t="s">
        <v>25</v>
      </c>
      <c r="D725" s="1" t="s">
        <v>28</v>
      </c>
      <c r="E725" s="1" t="s">
        <v>29</v>
      </c>
      <c r="F725" s="1" t="s">
        <v>45</v>
      </c>
      <c r="G725" s="1" t="s">
        <v>367</v>
      </c>
      <c r="H725" s="1" t="s">
        <v>373</v>
      </c>
      <c r="I725" s="1">
        <v>4.2613890000000003</v>
      </c>
      <c r="J725" s="1">
        <v>15.789444</v>
      </c>
      <c r="K725" s="1" t="s">
        <v>23</v>
      </c>
      <c r="L725" s="1"/>
      <c r="M725" s="1"/>
      <c r="N725" s="1"/>
      <c r="O725" s="1" t="s">
        <v>24</v>
      </c>
      <c r="P725" s="1">
        <v>37537.99</v>
      </c>
      <c r="Q725" s="1">
        <v>37537.99</v>
      </c>
      <c r="R725" s="1">
        <f t="shared" si="22"/>
        <v>0</v>
      </c>
      <c r="S725" s="1">
        <f>Table1__24[[#This Row],[total_women_beneficiaries]]-Table1__24[[#This Row],[total_men_beneficiaries]]</f>
        <v>0</v>
      </c>
      <c r="T725" s="1" t="str">
        <f t="shared" si="23"/>
        <v>OKAY</v>
      </c>
    </row>
    <row r="726" spans="1:20" x14ac:dyDescent="0.3">
      <c r="A726" s="1">
        <v>1738</v>
      </c>
      <c r="B726" s="1"/>
      <c r="C726" s="1"/>
      <c r="D726" s="1" t="s">
        <v>33</v>
      </c>
      <c r="E726" s="1" t="s">
        <v>29</v>
      </c>
      <c r="F726" s="1" t="s">
        <v>45</v>
      </c>
      <c r="G726" s="1" t="s">
        <v>367</v>
      </c>
      <c r="H726" s="1" t="s">
        <v>374</v>
      </c>
      <c r="I726" s="1">
        <v>8.4091670000000001</v>
      </c>
      <c r="J726" s="1">
        <v>20.653055999999999</v>
      </c>
      <c r="K726" s="1" t="s">
        <v>23</v>
      </c>
      <c r="L726" s="1">
        <v>7105</v>
      </c>
      <c r="M726" s="1">
        <v>5600</v>
      </c>
      <c r="N726" s="1">
        <v>12705</v>
      </c>
      <c r="O726" s="1" t="s">
        <v>24</v>
      </c>
      <c r="P726" s="1">
        <v>39566.19</v>
      </c>
      <c r="Q726" s="1">
        <v>15826.47</v>
      </c>
      <c r="R726" s="1">
        <f t="shared" si="22"/>
        <v>-23739.72</v>
      </c>
      <c r="S726" s="1">
        <f>Table1__24[[#This Row],[total_women_beneficiaries]]-Table1__24[[#This Row],[total_men_beneficiaries]]</f>
        <v>-1505</v>
      </c>
      <c r="T726" s="1" t="str">
        <f t="shared" si="23"/>
        <v>OKAY</v>
      </c>
    </row>
    <row r="727" spans="1:20" x14ac:dyDescent="0.3">
      <c r="A727" s="1">
        <v>1739</v>
      </c>
      <c r="B727" s="1"/>
      <c r="C727" s="1"/>
      <c r="D727" s="1" t="s">
        <v>28</v>
      </c>
      <c r="E727" s="1" t="s">
        <v>29</v>
      </c>
      <c r="F727" s="1" t="s">
        <v>45</v>
      </c>
      <c r="G727" s="1" t="s">
        <v>367</v>
      </c>
      <c r="H727" s="1" t="s">
        <v>374</v>
      </c>
      <c r="I727" s="1">
        <v>8.4091670000000001</v>
      </c>
      <c r="J727" s="1">
        <v>20.653055999999999</v>
      </c>
      <c r="K727" s="1" t="s">
        <v>23</v>
      </c>
      <c r="L727" s="1">
        <v>105</v>
      </c>
      <c r="M727" s="1">
        <v>45</v>
      </c>
      <c r="N727" s="1">
        <v>150</v>
      </c>
      <c r="O727" s="1" t="s">
        <v>32</v>
      </c>
      <c r="P727" s="1">
        <v>49276.14</v>
      </c>
      <c r="Q727" s="1">
        <v>0</v>
      </c>
      <c r="R727" s="1">
        <f t="shared" si="22"/>
        <v>-49276.14</v>
      </c>
      <c r="S727" s="1">
        <f>Table1__24[[#This Row],[total_women_beneficiaries]]-Table1__24[[#This Row],[total_men_beneficiaries]]</f>
        <v>-60</v>
      </c>
      <c r="T727" s="1" t="str">
        <f t="shared" si="23"/>
        <v>OKAY</v>
      </c>
    </row>
    <row r="728" spans="1:20" x14ac:dyDescent="0.3">
      <c r="A728" s="1">
        <v>1740</v>
      </c>
      <c r="B728" s="1"/>
      <c r="C728" s="1"/>
      <c r="D728" s="1" t="s">
        <v>55</v>
      </c>
      <c r="E728" s="1" t="s">
        <v>196</v>
      </c>
      <c r="F728" s="1" t="s">
        <v>45</v>
      </c>
      <c r="G728" s="1" t="s">
        <v>367</v>
      </c>
      <c r="H728" s="1" t="s">
        <v>374</v>
      </c>
      <c r="I728" s="1">
        <v>8.4091670000000001</v>
      </c>
      <c r="J728" s="1">
        <v>20.653055999999999</v>
      </c>
      <c r="K728" s="1" t="s">
        <v>23</v>
      </c>
      <c r="L728" s="1">
        <v>6</v>
      </c>
      <c r="M728" s="1">
        <v>253</v>
      </c>
      <c r="N728" s="1">
        <v>259</v>
      </c>
      <c r="O728" s="1" t="s">
        <v>26</v>
      </c>
      <c r="P728" s="1">
        <v>42816.51</v>
      </c>
      <c r="Q728" s="1">
        <v>17126.599999999999</v>
      </c>
      <c r="R728" s="1">
        <f t="shared" si="22"/>
        <v>-25689.910000000003</v>
      </c>
      <c r="S728" s="1">
        <f>Table1__24[[#This Row],[total_women_beneficiaries]]-Table1__24[[#This Row],[total_men_beneficiaries]]</f>
        <v>247</v>
      </c>
      <c r="T728" s="1" t="str">
        <f t="shared" si="23"/>
        <v>OKAY</v>
      </c>
    </row>
    <row r="729" spans="1:20" x14ac:dyDescent="0.3">
      <c r="A729" s="1">
        <v>1741</v>
      </c>
      <c r="B729" s="1"/>
      <c r="C729" s="1"/>
      <c r="D729" s="1" t="s">
        <v>39</v>
      </c>
      <c r="E729" s="1" t="s">
        <v>29</v>
      </c>
      <c r="F729" s="1" t="s">
        <v>45</v>
      </c>
      <c r="G729" s="1" t="s">
        <v>367</v>
      </c>
      <c r="H729" s="1" t="s">
        <v>375</v>
      </c>
      <c r="I729" s="1">
        <v>4.7378609999999997</v>
      </c>
      <c r="J729" s="1">
        <v>22.816509</v>
      </c>
      <c r="K729" s="1" t="s">
        <v>23</v>
      </c>
      <c r="L729" s="1"/>
      <c r="M729" s="1"/>
      <c r="N729" s="1"/>
      <c r="O729" s="1" t="s">
        <v>40</v>
      </c>
      <c r="P729" s="1">
        <v>42025.38</v>
      </c>
      <c r="Q729" s="1">
        <v>35205.699999999997</v>
      </c>
      <c r="R729" s="1">
        <f t="shared" si="22"/>
        <v>-6819.68</v>
      </c>
      <c r="S729" s="1">
        <f>Table1__24[[#This Row],[total_women_beneficiaries]]-Table1__24[[#This Row],[total_men_beneficiaries]]</f>
        <v>0</v>
      </c>
      <c r="T729" s="1" t="str">
        <f t="shared" si="23"/>
        <v>OKAY</v>
      </c>
    </row>
    <row r="730" spans="1:20" x14ac:dyDescent="0.3">
      <c r="A730" s="1">
        <v>1742</v>
      </c>
      <c r="B730" s="1"/>
      <c r="C730" s="1"/>
      <c r="D730" s="1" t="s">
        <v>28</v>
      </c>
      <c r="E730" s="1" t="s">
        <v>29</v>
      </c>
      <c r="F730" s="1" t="s">
        <v>45</v>
      </c>
      <c r="G730" s="1" t="s">
        <v>367</v>
      </c>
      <c r="H730" s="1" t="s">
        <v>371</v>
      </c>
      <c r="I730" s="1">
        <v>6.4977270000000003</v>
      </c>
      <c r="J730" s="1">
        <v>17.449940000000002</v>
      </c>
      <c r="K730" s="1" t="s">
        <v>23</v>
      </c>
      <c r="L730" s="1">
        <v>42500</v>
      </c>
      <c r="M730" s="1">
        <v>42500</v>
      </c>
      <c r="N730" s="1">
        <v>85000</v>
      </c>
      <c r="O730" s="1" t="s">
        <v>31</v>
      </c>
      <c r="P730" s="1">
        <v>3698.32</v>
      </c>
      <c r="Q730" s="1">
        <v>1474.77</v>
      </c>
      <c r="R730" s="1">
        <f t="shared" si="22"/>
        <v>-2223.5500000000002</v>
      </c>
      <c r="S730" s="1">
        <f>Table1__24[[#This Row],[total_women_beneficiaries]]-Table1__24[[#This Row],[total_men_beneficiaries]]</f>
        <v>0</v>
      </c>
      <c r="T730" s="1" t="str">
        <f t="shared" si="23"/>
        <v>OKAY</v>
      </c>
    </row>
    <row r="731" spans="1:20" x14ac:dyDescent="0.3">
      <c r="A731" s="1">
        <v>1743</v>
      </c>
      <c r="B731" s="1">
        <v>60</v>
      </c>
      <c r="C731" s="1" t="s">
        <v>48</v>
      </c>
      <c r="D731" s="1" t="s">
        <v>28</v>
      </c>
      <c r="E731" s="1" t="s">
        <v>29</v>
      </c>
      <c r="F731" s="1" t="s">
        <v>45</v>
      </c>
      <c r="G731" s="1" t="s">
        <v>155</v>
      </c>
      <c r="H731" s="1"/>
      <c r="I731" s="1">
        <v>-6.3498299999999999</v>
      </c>
      <c r="J731" s="1">
        <v>32.337249999999997</v>
      </c>
      <c r="K731" s="1" t="s">
        <v>23</v>
      </c>
      <c r="L731" s="1">
        <v>32</v>
      </c>
      <c r="M731" s="1">
        <v>18</v>
      </c>
      <c r="N731" s="1">
        <v>50</v>
      </c>
      <c r="O731" s="1" t="s">
        <v>24</v>
      </c>
      <c r="P731" s="1">
        <v>49409</v>
      </c>
      <c r="Q731" s="1">
        <v>49409</v>
      </c>
      <c r="R731" s="1">
        <f t="shared" si="22"/>
        <v>0</v>
      </c>
      <c r="S731" s="1">
        <f>Table1__24[[#This Row],[total_women_beneficiaries]]-Table1__24[[#This Row],[total_men_beneficiaries]]</f>
        <v>-14</v>
      </c>
      <c r="T731" s="1" t="str">
        <f t="shared" si="23"/>
        <v>OKAY</v>
      </c>
    </row>
    <row r="732" spans="1:20" x14ac:dyDescent="0.3">
      <c r="A732" s="1">
        <v>1744</v>
      </c>
      <c r="B732" s="1">
        <v>60</v>
      </c>
      <c r="C732" s="1" t="s">
        <v>48</v>
      </c>
      <c r="D732" s="1" t="s">
        <v>28</v>
      </c>
      <c r="E732" s="1" t="s">
        <v>29</v>
      </c>
      <c r="F732" s="1" t="s">
        <v>45</v>
      </c>
      <c r="G732" s="1" t="s">
        <v>155</v>
      </c>
      <c r="H732" s="1"/>
      <c r="I732" s="1">
        <v>-6.3498299999999999</v>
      </c>
      <c r="J732" s="1">
        <v>32.337249999999997</v>
      </c>
      <c r="K732" s="1" t="s">
        <v>23</v>
      </c>
      <c r="L732" s="1">
        <v>33</v>
      </c>
      <c r="M732" s="1">
        <v>12</v>
      </c>
      <c r="N732" s="1">
        <v>45</v>
      </c>
      <c r="O732" s="1" t="s">
        <v>24</v>
      </c>
      <c r="P732" s="1">
        <v>47826</v>
      </c>
      <c r="Q732" s="1">
        <v>47826</v>
      </c>
      <c r="R732" s="1">
        <f t="shared" si="22"/>
        <v>0</v>
      </c>
      <c r="S732" s="1">
        <f>Table1__24[[#This Row],[total_women_beneficiaries]]-Table1__24[[#This Row],[total_men_beneficiaries]]</f>
        <v>-21</v>
      </c>
      <c r="T732" s="1" t="str">
        <f t="shared" si="23"/>
        <v>OKAY</v>
      </c>
    </row>
    <row r="733" spans="1:20" x14ac:dyDescent="0.3">
      <c r="A733" s="1">
        <v>1745</v>
      </c>
      <c r="B733" s="1">
        <v>60</v>
      </c>
      <c r="C733" s="1" t="s">
        <v>48</v>
      </c>
      <c r="D733" s="1" t="s">
        <v>55</v>
      </c>
      <c r="E733" s="1" t="s">
        <v>29</v>
      </c>
      <c r="F733" s="1" t="s">
        <v>45</v>
      </c>
      <c r="G733" s="1" t="s">
        <v>155</v>
      </c>
      <c r="H733" s="1" t="s">
        <v>190</v>
      </c>
      <c r="I733" s="1">
        <v>1.969225</v>
      </c>
      <c r="J733" s="1">
        <v>30.501999999999999</v>
      </c>
      <c r="K733" s="1" t="s">
        <v>23</v>
      </c>
      <c r="L733" s="1">
        <v>60</v>
      </c>
      <c r="M733" s="1">
        <v>40</v>
      </c>
      <c r="N733" s="1">
        <v>100</v>
      </c>
      <c r="O733" s="1" t="s">
        <v>31</v>
      </c>
      <c r="P733" s="1">
        <v>49706</v>
      </c>
      <c r="Q733" s="1">
        <v>49706</v>
      </c>
      <c r="R733" s="1">
        <f t="shared" si="22"/>
        <v>0</v>
      </c>
      <c r="S733" s="1">
        <f>Table1__24[[#This Row],[total_women_beneficiaries]]-Table1__24[[#This Row],[total_men_beneficiaries]]</f>
        <v>-20</v>
      </c>
      <c r="T733" s="1" t="str">
        <f t="shared" si="23"/>
        <v>OKAY</v>
      </c>
    </row>
    <row r="734" spans="1:20" x14ac:dyDescent="0.3">
      <c r="A734" s="1">
        <v>1746</v>
      </c>
      <c r="B734" s="1">
        <v>60</v>
      </c>
      <c r="C734" s="1" t="s">
        <v>48</v>
      </c>
      <c r="D734" s="1" t="s">
        <v>39</v>
      </c>
      <c r="E734" s="1" t="s">
        <v>29</v>
      </c>
      <c r="F734" s="1" t="s">
        <v>45</v>
      </c>
      <c r="G734" s="1" t="s">
        <v>155</v>
      </c>
      <c r="H734" s="1" t="s">
        <v>173</v>
      </c>
      <c r="I734" s="1">
        <v>1.3984000000000001</v>
      </c>
      <c r="J734" s="1">
        <v>28.815999999999999</v>
      </c>
      <c r="K734" s="1" t="s">
        <v>23</v>
      </c>
      <c r="L734" s="1">
        <v>38</v>
      </c>
      <c r="M734" s="1">
        <v>7</v>
      </c>
      <c r="N734" s="1">
        <v>45</v>
      </c>
      <c r="O734" s="1" t="s">
        <v>31</v>
      </c>
      <c r="P734" s="1">
        <v>49888</v>
      </c>
      <c r="Q734" s="1">
        <v>49888</v>
      </c>
      <c r="R734" s="1">
        <f t="shared" si="22"/>
        <v>0</v>
      </c>
      <c r="S734" s="1">
        <f>Table1__24[[#This Row],[total_women_beneficiaries]]-Table1__24[[#This Row],[total_men_beneficiaries]]</f>
        <v>-31</v>
      </c>
      <c r="T734" s="1" t="str">
        <f t="shared" si="23"/>
        <v>OKAY</v>
      </c>
    </row>
    <row r="735" spans="1:20" x14ac:dyDescent="0.3">
      <c r="A735" s="1">
        <v>1747</v>
      </c>
      <c r="B735" s="1">
        <v>90</v>
      </c>
      <c r="C735" s="1" t="s">
        <v>17</v>
      </c>
      <c r="D735" s="1" t="s">
        <v>39</v>
      </c>
      <c r="E735" s="1" t="s">
        <v>29</v>
      </c>
      <c r="F735" s="1" t="s">
        <v>45</v>
      </c>
      <c r="G735" s="1" t="s">
        <v>155</v>
      </c>
      <c r="H735" s="1" t="s">
        <v>183</v>
      </c>
      <c r="I735" s="1">
        <v>2.5123000000000002</v>
      </c>
      <c r="J735" s="1">
        <v>28.847999999999999</v>
      </c>
      <c r="K735" s="1" t="s">
        <v>37</v>
      </c>
      <c r="L735" s="1">
        <v>600000</v>
      </c>
      <c r="M735" s="1">
        <v>500000</v>
      </c>
      <c r="N735" s="1">
        <v>1100000</v>
      </c>
      <c r="O735" s="1" t="s">
        <v>40</v>
      </c>
      <c r="P735" s="1">
        <v>48244</v>
      </c>
      <c r="Q735" s="1">
        <v>48244</v>
      </c>
      <c r="R735" s="1">
        <f t="shared" si="22"/>
        <v>0</v>
      </c>
      <c r="S735" s="1">
        <f>Table1__24[[#This Row],[total_women_beneficiaries]]-Table1__24[[#This Row],[total_men_beneficiaries]]</f>
        <v>-100000</v>
      </c>
      <c r="T735" s="1" t="str">
        <f t="shared" si="23"/>
        <v>OKAY</v>
      </c>
    </row>
    <row r="736" spans="1:20" x14ac:dyDescent="0.3">
      <c r="A736" s="1">
        <v>1748</v>
      </c>
      <c r="B736" s="1">
        <v>90</v>
      </c>
      <c r="C736" s="1" t="s">
        <v>17</v>
      </c>
      <c r="D736" s="1" t="s">
        <v>18</v>
      </c>
      <c r="E736" s="1" t="s">
        <v>29</v>
      </c>
      <c r="F736" s="1" t="s">
        <v>27</v>
      </c>
      <c r="G736" s="1" t="s">
        <v>155</v>
      </c>
      <c r="H736" s="1" t="s">
        <v>162</v>
      </c>
      <c r="I736" s="1">
        <v>2.6943000000000001</v>
      </c>
      <c r="J736" s="1">
        <v>27.344000000000001</v>
      </c>
      <c r="K736" s="1" t="s">
        <v>37</v>
      </c>
      <c r="L736" s="1">
        <v>400</v>
      </c>
      <c r="M736" s="1">
        <v>500</v>
      </c>
      <c r="N736" s="1">
        <v>900</v>
      </c>
      <c r="O736" s="1" t="s">
        <v>24</v>
      </c>
      <c r="P736" s="1">
        <v>11780</v>
      </c>
      <c r="Q736" s="1">
        <v>11780</v>
      </c>
      <c r="R736" s="1">
        <f t="shared" si="22"/>
        <v>0</v>
      </c>
      <c r="S736" s="1">
        <f>Table1__24[[#This Row],[total_women_beneficiaries]]-Table1__24[[#This Row],[total_men_beneficiaries]]</f>
        <v>100</v>
      </c>
      <c r="T736" s="1" t="str">
        <f t="shared" si="23"/>
        <v>OKAY</v>
      </c>
    </row>
    <row r="737" spans="1:20" x14ac:dyDescent="0.3">
      <c r="A737" s="1">
        <v>1749</v>
      </c>
      <c r="B737" s="1">
        <v>90</v>
      </c>
      <c r="C737" s="1" t="s">
        <v>17</v>
      </c>
      <c r="D737" s="1" t="s">
        <v>39</v>
      </c>
      <c r="E737" s="1" t="s">
        <v>29</v>
      </c>
      <c r="F737" s="1" t="s">
        <v>45</v>
      </c>
      <c r="G737" s="1" t="s">
        <v>155</v>
      </c>
      <c r="H737" s="1" t="s">
        <v>158</v>
      </c>
      <c r="I737" s="1">
        <v>1.5743</v>
      </c>
      <c r="J737" s="1">
        <v>30.239699999999999</v>
      </c>
      <c r="K737" s="1" t="s">
        <v>37</v>
      </c>
      <c r="L737" s="1">
        <v>1210</v>
      </c>
      <c r="M737" s="1">
        <v>50</v>
      </c>
      <c r="N737" s="1">
        <v>1260</v>
      </c>
      <c r="O737" s="1" t="s">
        <v>31</v>
      </c>
      <c r="P737" s="1">
        <v>50000</v>
      </c>
      <c r="Q737" s="1">
        <v>20000</v>
      </c>
      <c r="R737" s="1">
        <f t="shared" si="22"/>
        <v>-30000</v>
      </c>
      <c r="S737" s="1">
        <f>Table1__24[[#This Row],[total_women_beneficiaries]]-Table1__24[[#This Row],[total_men_beneficiaries]]</f>
        <v>-1160</v>
      </c>
      <c r="T737" s="1" t="str">
        <f t="shared" si="23"/>
        <v>OKAY</v>
      </c>
    </row>
    <row r="738" spans="1:20" x14ac:dyDescent="0.3">
      <c r="A738" s="1">
        <v>1750</v>
      </c>
      <c r="B738" s="1">
        <v>90</v>
      </c>
      <c r="C738" s="1" t="s">
        <v>17</v>
      </c>
      <c r="D738" s="1" t="s">
        <v>39</v>
      </c>
      <c r="E738" s="1" t="s">
        <v>29</v>
      </c>
      <c r="F738" s="1" t="s">
        <v>45</v>
      </c>
      <c r="G738" s="1" t="s">
        <v>155</v>
      </c>
      <c r="H738" s="1" t="s">
        <v>214</v>
      </c>
      <c r="I738" s="1">
        <v>6.1374000000000004</v>
      </c>
      <c r="J738" s="1">
        <v>24.488600000000002</v>
      </c>
      <c r="K738" s="1" t="s">
        <v>37</v>
      </c>
      <c r="L738" s="1">
        <v>240</v>
      </c>
      <c r="M738" s="1">
        <v>50</v>
      </c>
      <c r="N738" s="1">
        <v>290</v>
      </c>
      <c r="O738" s="1" t="s">
        <v>26</v>
      </c>
      <c r="P738" s="1">
        <v>49825.7</v>
      </c>
      <c r="Q738" s="1">
        <v>49825.7</v>
      </c>
      <c r="R738" s="1">
        <f t="shared" si="22"/>
        <v>0</v>
      </c>
      <c r="S738" s="1">
        <f>Table1__24[[#This Row],[total_women_beneficiaries]]-Table1__24[[#This Row],[total_men_beneficiaries]]</f>
        <v>-190</v>
      </c>
      <c r="T738" s="1" t="str">
        <f t="shared" si="23"/>
        <v>OKAY</v>
      </c>
    </row>
    <row r="739" spans="1:20" x14ac:dyDescent="0.3">
      <c r="A739" s="1">
        <v>1751</v>
      </c>
      <c r="B739" s="1">
        <v>90</v>
      </c>
      <c r="C739" s="1" t="s">
        <v>17</v>
      </c>
      <c r="D739" s="1" t="s">
        <v>28</v>
      </c>
      <c r="E739" s="1" t="s">
        <v>29</v>
      </c>
      <c r="F739" s="1" t="s">
        <v>45</v>
      </c>
      <c r="G739" s="1" t="s">
        <v>155</v>
      </c>
      <c r="H739" s="1" t="s">
        <v>205</v>
      </c>
      <c r="I739" s="1">
        <v>3</v>
      </c>
      <c r="J739" s="1">
        <v>28.466699999999999</v>
      </c>
      <c r="K739" s="1" t="s">
        <v>37</v>
      </c>
      <c r="L739" s="1">
        <v>18</v>
      </c>
      <c r="M739" s="1">
        <v>4</v>
      </c>
      <c r="N739" s="1">
        <v>22</v>
      </c>
      <c r="O739" s="1" t="s">
        <v>31</v>
      </c>
      <c r="P739" s="1">
        <v>50000</v>
      </c>
      <c r="Q739" s="1">
        <v>40000</v>
      </c>
      <c r="R739" s="1">
        <f t="shared" si="22"/>
        <v>-10000</v>
      </c>
      <c r="S739" s="1">
        <f>Table1__24[[#This Row],[total_women_beneficiaries]]-Table1__24[[#This Row],[total_men_beneficiaries]]</f>
        <v>-14</v>
      </c>
      <c r="T739" s="1" t="str">
        <f t="shared" si="23"/>
        <v>OKAY</v>
      </c>
    </row>
    <row r="740" spans="1:20" x14ac:dyDescent="0.3">
      <c r="A740" s="1">
        <v>1752</v>
      </c>
      <c r="B740" s="1">
        <v>90</v>
      </c>
      <c r="C740" s="1" t="s">
        <v>17</v>
      </c>
      <c r="D740" s="1" t="s">
        <v>28</v>
      </c>
      <c r="E740" s="1" t="s">
        <v>29</v>
      </c>
      <c r="F740" s="1" t="s">
        <v>45</v>
      </c>
      <c r="G740" s="1" t="s">
        <v>155</v>
      </c>
      <c r="H740" s="1"/>
      <c r="I740" s="1">
        <v>-4.0335000000000001</v>
      </c>
      <c r="J740" s="1">
        <v>21.7501</v>
      </c>
      <c r="K740" s="1" t="s">
        <v>23</v>
      </c>
      <c r="L740" s="1">
        <v>7550</v>
      </c>
      <c r="M740" s="1">
        <v>27450</v>
      </c>
      <c r="N740" s="1">
        <v>35000</v>
      </c>
      <c r="O740" s="1" t="s">
        <v>24</v>
      </c>
      <c r="P740" s="1">
        <v>20170</v>
      </c>
      <c r="Q740" s="1">
        <v>16136</v>
      </c>
      <c r="R740" s="1">
        <f t="shared" si="22"/>
        <v>-4034</v>
      </c>
      <c r="S740" s="1">
        <f>Table1__24[[#This Row],[total_women_beneficiaries]]-Table1__24[[#This Row],[total_men_beneficiaries]]</f>
        <v>19900</v>
      </c>
      <c r="T740" s="1" t="str">
        <f t="shared" si="23"/>
        <v>OKAY</v>
      </c>
    </row>
    <row r="741" spans="1:20" x14ac:dyDescent="0.3">
      <c r="A741" s="1">
        <v>1753</v>
      </c>
      <c r="B741" s="1">
        <v>90</v>
      </c>
      <c r="C741" s="1" t="s">
        <v>17</v>
      </c>
      <c r="D741" s="1" t="s">
        <v>28</v>
      </c>
      <c r="E741" s="1" t="s">
        <v>29</v>
      </c>
      <c r="F741" s="1" t="s">
        <v>45</v>
      </c>
      <c r="G741" s="1" t="s">
        <v>155</v>
      </c>
      <c r="H741" s="1" t="s">
        <v>206</v>
      </c>
      <c r="I741" s="1">
        <v>1.0234000000000001</v>
      </c>
      <c r="J741" s="1">
        <v>29.1129</v>
      </c>
      <c r="K741" s="1" t="s">
        <v>23</v>
      </c>
      <c r="L741" s="1">
        <v>2269</v>
      </c>
      <c r="M741" s="1">
        <v>4185</v>
      </c>
      <c r="N741" s="1">
        <v>6454</v>
      </c>
      <c r="O741" s="1" t="s">
        <v>24</v>
      </c>
      <c r="P741" s="1">
        <v>9655</v>
      </c>
      <c r="Q741" s="1">
        <v>9655</v>
      </c>
      <c r="R741" s="1">
        <f t="shared" si="22"/>
        <v>0</v>
      </c>
      <c r="S741" s="1">
        <f>Table1__24[[#This Row],[total_women_beneficiaries]]-Table1__24[[#This Row],[total_men_beneficiaries]]</f>
        <v>1916</v>
      </c>
      <c r="T741" s="1" t="str">
        <f t="shared" si="23"/>
        <v>OKAY</v>
      </c>
    </row>
    <row r="742" spans="1:20" x14ac:dyDescent="0.3">
      <c r="A742" s="1">
        <v>1754</v>
      </c>
      <c r="B742" s="1">
        <v>90</v>
      </c>
      <c r="C742" s="1" t="s">
        <v>17</v>
      </c>
      <c r="D742" s="1" t="s">
        <v>18</v>
      </c>
      <c r="E742" s="1" t="s">
        <v>29</v>
      </c>
      <c r="F742" s="1" t="s">
        <v>27</v>
      </c>
      <c r="G742" s="1" t="s">
        <v>155</v>
      </c>
      <c r="H742" s="1"/>
      <c r="I742" s="1">
        <v>1.3962000000000001</v>
      </c>
      <c r="J742" s="1">
        <v>30.424600000000002</v>
      </c>
      <c r="K742" s="1" t="s">
        <v>37</v>
      </c>
      <c r="L742" s="1">
        <v>60000</v>
      </c>
      <c r="M742" s="1">
        <v>140000</v>
      </c>
      <c r="N742" s="1">
        <v>200000</v>
      </c>
      <c r="O742" s="1" t="s">
        <v>24</v>
      </c>
      <c r="P742" s="1">
        <v>16996.13</v>
      </c>
      <c r="Q742" s="1">
        <v>8498</v>
      </c>
      <c r="R742" s="1">
        <f t="shared" si="22"/>
        <v>-8498.130000000001</v>
      </c>
      <c r="S742" s="1">
        <f>Table1__24[[#This Row],[total_women_beneficiaries]]-Table1__24[[#This Row],[total_men_beneficiaries]]</f>
        <v>80000</v>
      </c>
      <c r="T742" s="1" t="str">
        <f t="shared" si="23"/>
        <v>OKAY</v>
      </c>
    </row>
    <row r="743" spans="1:20" x14ac:dyDescent="0.3">
      <c r="A743" s="1">
        <v>1755</v>
      </c>
      <c r="B743" s="1">
        <v>90</v>
      </c>
      <c r="C743" s="1" t="s">
        <v>17</v>
      </c>
      <c r="D743" s="1" t="s">
        <v>55</v>
      </c>
      <c r="E743" s="1" t="s">
        <v>181</v>
      </c>
      <c r="F743" s="1" t="s">
        <v>45</v>
      </c>
      <c r="G743" s="1" t="s">
        <v>155</v>
      </c>
      <c r="H743" s="1" t="s">
        <v>376</v>
      </c>
      <c r="I743" s="1">
        <v>0.51973000000000003</v>
      </c>
      <c r="J743" s="1">
        <v>29.153086999999999</v>
      </c>
      <c r="K743" s="1" t="s">
        <v>23</v>
      </c>
      <c r="L743" s="1">
        <v>85</v>
      </c>
      <c r="M743" s="1">
        <v>15</v>
      </c>
      <c r="N743" s="1">
        <v>100</v>
      </c>
      <c r="O743" s="1" t="s">
        <v>41</v>
      </c>
      <c r="P743" s="1">
        <v>8993</v>
      </c>
      <c r="Q743" s="1">
        <v>8993</v>
      </c>
      <c r="R743" s="1">
        <f t="shared" si="22"/>
        <v>0</v>
      </c>
      <c r="S743" s="1">
        <f>Table1__24[[#This Row],[total_women_beneficiaries]]-Table1__24[[#This Row],[total_men_beneficiaries]]</f>
        <v>-70</v>
      </c>
      <c r="T743" s="1" t="str">
        <f t="shared" si="23"/>
        <v>OKAY</v>
      </c>
    </row>
    <row r="744" spans="1:20" x14ac:dyDescent="0.3">
      <c r="A744" s="1">
        <v>1756</v>
      </c>
      <c r="B744" s="1">
        <v>90</v>
      </c>
      <c r="C744" s="1" t="s">
        <v>17</v>
      </c>
      <c r="D744" s="1" t="s">
        <v>55</v>
      </c>
      <c r="E744" s="1" t="s">
        <v>181</v>
      </c>
      <c r="F744" s="1" t="s">
        <v>45</v>
      </c>
      <c r="G744" s="1" t="s">
        <v>155</v>
      </c>
      <c r="H744" s="1" t="s">
        <v>167</v>
      </c>
      <c r="I744" s="1">
        <v>-7.0582159999999998</v>
      </c>
      <c r="J744" s="1">
        <v>29.780774999999998</v>
      </c>
      <c r="K744" s="1" t="s">
        <v>37</v>
      </c>
      <c r="L744" s="1">
        <v>8800</v>
      </c>
      <c r="M744" s="1">
        <v>14000</v>
      </c>
      <c r="N744" s="1">
        <v>22800</v>
      </c>
      <c r="O744" s="1" t="s">
        <v>41</v>
      </c>
      <c r="P744" s="1">
        <v>50000</v>
      </c>
      <c r="Q744" s="1">
        <v>50000</v>
      </c>
      <c r="R744" s="1">
        <f t="shared" si="22"/>
        <v>0</v>
      </c>
      <c r="S744" s="1">
        <f>Table1__24[[#This Row],[total_women_beneficiaries]]-Table1__24[[#This Row],[total_men_beneficiaries]]</f>
        <v>5200</v>
      </c>
      <c r="T744" s="1" t="str">
        <f t="shared" si="23"/>
        <v>OKAY</v>
      </c>
    </row>
    <row r="745" spans="1:20" x14ac:dyDescent="0.3">
      <c r="A745" s="1">
        <v>1757</v>
      </c>
      <c r="B745" s="1"/>
      <c r="C745" s="1"/>
      <c r="D745" s="1" t="s">
        <v>28</v>
      </c>
      <c r="E745" s="1" t="s">
        <v>29</v>
      </c>
      <c r="F745" s="1" t="s">
        <v>45</v>
      </c>
      <c r="G745" s="1" t="s">
        <v>155</v>
      </c>
      <c r="H745" s="1"/>
      <c r="I745" s="1">
        <v>-6.3498299999999999</v>
      </c>
      <c r="J745" s="1">
        <v>32.337249999999997</v>
      </c>
      <c r="K745" s="1" t="s">
        <v>23</v>
      </c>
      <c r="L745" s="1">
        <v>15467</v>
      </c>
      <c r="M745" s="1">
        <v>4488</v>
      </c>
      <c r="N745" s="1">
        <v>19955</v>
      </c>
      <c r="O745" s="1" t="s">
        <v>24</v>
      </c>
      <c r="P745" s="1">
        <v>47050.2</v>
      </c>
      <c r="Q745" s="1">
        <v>37840</v>
      </c>
      <c r="R745" s="1">
        <f t="shared" si="22"/>
        <v>-9210.1999999999971</v>
      </c>
      <c r="S745" s="1">
        <f>Table1__24[[#This Row],[total_women_beneficiaries]]-Table1__24[[#This Row],[total_men_beneficiaries]]</f>
        <v>-10979</v>
      </c>
      <c r="T745" s="1" t="str">
        <f t="shared" si="23"/>
        <v>OKAY</v>
      </c>
    </row>
    <row r="746" spans="1:20" x14ac:dyDescent="0.3">
      <c r="A746" s="1">
        <v>1758</v>
      </c>
      <c r="B746" s="1">
        <v>241</v>
      </c>
      <c r="C746" s="1" t="s">
        <v>25</v>
      </c>
      <c r="D746" s="1" t="s">
        <v>28</v>
      </c>
      <c r="E746" s="1" t="s">
        <v>29</v>
      </c>
      <c r="F746" s="1" t="s">
        <v>45</v>
      </c>
      <c r="G746" s="1" t="s">
        <v>155</v>
      </c>
      <c r="H746" s="1" t="s">
        <v>168</v>
      </c>
      <c r="I746" s="1">
        <v>1.1856</v>
      </c>
      <c r="J746" s="1">
        <v>29.446999999999999</v>
      </c>
      <c r="K746" s="1" t="s">
        <v>23</v>
      </c>
      <c r="L746" s="1">
        <v>6</v>
      </c>
      <c r="M746" s="1">
        <v>213</v>
      </c>
      <c r="N746" s="1">
        <v>219</v>
      </c>
      <c r="O746" s="1" t="s">
        <v>32</v>
      </c>
      <c r="P746" s="1">
        <v>50000</v>
      </c>
      <c r="Q746" s="1">
        <v>50000</v>
      </c>
      <c r="R746" s="1">
        <f t="shared" si="22"/>
        <v>0</v>
      </c>
      <c r="S746" s="1">
        <f>Table1__24[[#This Row],[total_women_beneficiaries]]-Table1__24[[#This Row],[total_men_beneficiaries]]</f>
        <v>207</v>
      </c>
      <c r="T746" s="1" t="str">
        <f t="shared" si="23"/>
        <v>OKAY</v>
      </c>
    </row>
    <row r="747" spans="1:20" x14ac:dyDescent="0.3">
      <c r="A747" s="1">
        <v>1759</v>
      </c>
      <c r="B747" s="1">
        <v>173</v>
      </c>
      <c r="C747" s="1" t="s">
        <v>17</v>
      </c>
      <c r="D747" s="1" t="s">
        <v>28</v>
      </c>
      <c r="E747" s="1" t="s">
        <v>29</v>
      </c>
      <c r="F747" s="1" t="s">
        <v>45</v>
      </c>
      <c r="G747" s="1" t="s">
        <v>142</v>
      </c>
      <c r="H747" s="1" t="s">
        <v>151</v>
      </c>
      <c r="I747" s="1">
        <v>5.7042219999999997</v>
      </c>
      <c r="J747" s="1">
        <v>34.564746999999997</v>
      </c>
      <c r="K747" s="1" t="s">
        <v>23</v>
      </c>
      <c r="L747" s="1">
        <v>577</v>
      </c>
      <c r="M747" s="1">
        <v>166</v>
      </c>
      <c r="N747" s="1">
        <v>743</v>
      </c>
      <c r="O747" s="1" t="s">
        <v>24</v>
      </c>
      <c r="P747" s="1">
        <v>49792.76</v>
      </c>
      <c r="Q747" s="1">
        <v>39834.21</v>
      </c>
      <c r="R747" s="1">
        <f t="shared" si="22"/>
        <v>-9958.5500000000029</v>
      </c>
      <c r="S747" s="1">
        <f>Table1__24[[#This Row],[total_women_beneficiaries]]-Table1__24[[#This Row],[total_men_beneficiaries]]</f>
        <v>-411</v>
      </c>
      <c r="T747" s="1" t="str">
        <f t="shared" si="23"/>
        <v>OKAY</v>
      </c>
    </row>
    <row r="748" spans="1:20" x14ac:dyDescent="0.3">
      <c r="A748" s="1">
        <v>1760</v>
      </c>
      <c r="B748" s="1">
        <v>157</v>
      </c>
      <c r="C748" s="1" t="s">
        <v>17</v>
      </c>
      <c r="D748" s="1" t="s">
        <v>28</v>
      </c>
      <c r="E748" s="1" t="s">
        <v>29</v>
      </c>
      <c r="F748" s="1" t="s">
        <v>45</v>
      </c>
      <c r="G748" s="1" t="s">
        <v>142</v>
      </c>
      <c r="H748" s="1" t="s">
        <v>152</v>
      </c>
      <c r="I748" s="1">
        <v>5.0553860000000004</v>
      </c>
      <c r="J748" s="1">
        <v>27.506111000000001</v>
      </c>
      <c r="K748" s="1" t="s">
        <v>23</v>
      </c>
      <c r="L748" s="1">
        <v>185</v>
      </c>
      <c r="M748" s="1">
        <v>115</v>
      </c>
      <c r="N748" s="1">
        <v>300</v>
      </c>
      <c r="O748" s="1" t="s">
        <v>32</v>
      </c>
      <c r="P748" s="1">
        <v>48246.2</v>
      </c>
      <c r="Q748" s="1">
        <v>48246.2</v>
      </c>
      <c r="R748" s="1">
        <f t="shared" si="22"/>
        <v>0</v>
      </c>
      <c r="S748" s="1">
        <f>Table1__24[[#This Row],[total_women_beneficiaries]]-Table1__24[[#This Row],[total_men_beneficiaries]]</f>
        <v>-70</v>
      </c>
      <c r="T748" s="1" t="str">
        <f t="shared" si="23"/>
        <v>OKAY</v>
      </c>
    </row>
    <row r="749" spans="1:20" x14ac:dyDescent="0.3">
      <c r="A749" s="1">
        <v>1761</v>
      </c>
      <c r="B749" s="1">
        <v>167</v>
      </c>
      <c r="C749" s="1" t="s">
        <v>17</v>
      </c>
      <c r="D749" s="1" t="s">
        <v>33</v>
      </c>
      <c r="E749" s="1" t="s">
        <v>29</v>
      </c>
      <c r="F749" s="1" t="s">
        <v>45</v>
      </c>
      <c r="G749" s="1" t="s">
        <v>142</v>
      </c>
      <c r="H749" s="1" t="s">
        <v>153</v>
      </c>
      <c r="I749" s="1">
        <v>7.7652770000000002</v>
      </c>
      <c r="J749" s="1">
        <v>33.003591999999998</v>
      </c>
      <c r="K749" s="1" t="s">
        <v>23</v>
      </c>
      <c r="L749" s="1">
        <v>75314</v>
      </c>
      <c r="M749" s="1">
        <v>60896</v>
      </c>
      <c r="N749" s="1">
        <v>136210</v>
      </c>
      <c r="O749" s="1" t="s">
        <v>26</v>
      </c>
      <c r="P749" s="1">
        <v>49993</v>
      </c>
      <c r="Q749" s="1">
        <v>49993</v>
      </c>
      <c r="R749" s="1">
        <f t="shared" si="22"/>
        <v>0</v>
      </c>
      <c r="S749" s="1">
        <f>Table1__24[[#This Row],[total_women_beneficiaries]]-Table1__24[[#This Row],[total_men_beneficiaries]]</f>
        <v>-14418</v>
      </c>
      <c r="T749" s="1" t="str">
        <f t="shared" si="23"/>
        <v>OKAY</v>
      </c>
    </row>
    <row r="750" spans="1:20" x14ac:dyDescent="0.3">
      <c r="A750" s="1">
        <v>1762</v>
      </c>
      <c r="B750" s="1">
        <v>161</v>
      </c>
      <c r="C750" s="1" t="s">
        <v>17</v>
      </c>
      <c r="D750" s="1" t="s">
        <v>39</v>
      </c>
      <c r="E750" s="1" t="s">
        <v>29</v>
      </c>
      <c r="F750" s="1" t="s">
        <v>45</v>
      </c>
      <c r="G750" s="1" t="s">
        <v>142</v>
      </c>
      <c r="H750" s="1" t="s">
        <v>147</v>
      </c>
      <c r="I750" s="1">
        <v>9.0863890000000005</v>
      </c>
      <c r="J750" s="1">
        <v>28.430833</v>
      </c>
      <c r="K750" s="1" t="s">
        <v>23</v>
      </c>
      <c r="L750" s="1">
        <v>10</v>
      </c>
      <c r="M750" s="1">
        <v>2</v>
      </c>
      <c r="N750" s="1">
        <v>12</v>
      </c>
      <c r="O750" s="1" t="s">
        <v>40</v>
      </c>
      <c r="P750" s="1">
        <v>49998</v>
      </c>
      <c r="Q750" s="1">
        <v>49998</v>
      </c>
      <c r="R750" s="1">
        <f t="shared" si="22"/>
        <v>0</v>
      </c>
      <c r="S750" s="1">
        <f>Table1__24[[#This Row],[total_women_beneficiaries]]-Table1__24[[#This Row],[total_men_beneficiaries]]</f>
        <v>-8</v>
      </c>
      <c r="T750" s="1" t="str">
        <f t="shared" si="23"/>
        <v>OKAY</v>
      </c>
    </row>
    <row r="751" spans="1:20" x14ac:dyDescent="0.3">
      <c r="A751" s="1">
        <v>1763</v>
      </c>
      <c r="B751" s="1">
        <v>173</v>
      </c>
      <c r="C751" s="1" t="s">
        <v>17</v>
      </c>
      <c r="D751" s="1" t="s">
        <v>28</v>
      </c>
      <c r="E751" s="1" t="s">
        <v>29</v>
      </c>
      <c r="F751" s="1" t="s">
        <v>45</v>
      </c>
      <c r="G751" s="1" t="s">
        <v>142</v>
      </c>
      <c r="H751" s="1" t="s">
        <v>152</v>
      </c>
      <c r="I751" s="1">
        <v>4.6500000000000004</v>
      </c>
      <c r="J751" s="1">
        <v>28.53</v>
      </c>
      <c r="K751" s="1" t="s">
        <v>23</v>
      </c>
      <c r="L751" s="1">
        <v>282</v>
      </c>
      <c r="M751" s="1">
        <v>268</v>
      </c>
      <c r="N751" s="1">
        <v>550</v>
      </c>
      <c r="O751" s="1" t="s">
        <v>32</v>
      </c>
      <c r="P751" s="1">
        <v>49790.11</v>
      </c>
      <c r="Q751" s="1">
        <v>49790.11</v>
      </c>
      <c r="R751" s="1">
        <f t="shared" si="22"/>
        <v>0</v>
      </c>
      <c r="S751" s="1">
        <f>Table1__24[[#This Row],[total_women_beneficiaries]]-Table1__24[[#This Row],[total_men_beneficiaries]]</f>
        <v>-14</v>
      </c>
      <c r="T751" s="1" t="str">
        <f t="shared" si="23"/>
        <v>OKAY</v>
      </c>
    </row>
    <row r="752" spans="1:20" x14ac:dyDescent="0.3">
      <c r="A752" s="1">
        <v>1764</v>
      </c>
      <c r="B752" s="1">
        <v>168</v>
      </c>
      <c r="C752" s="1" t="s">
        <v>17</v>
      </c>
      <c r="D752" s="1" t="s">
        <v>28</v>
      </c>
      <c r="E752" s="1" t="s">
        <v>29</v>
      </c>
      <c r="F752" s="1" t="s">
        <v>45</v>
      </c>
      <c r="G752" s="1" t="s">
        <v>142</v>
      </c>
      <c r="H752" s="1" t="s">
        <v>143</v>
      </c>
      <c r="I752" s="1">
        <v>8.4662679999999995</v>
      </c>
      <c r="J752" s="1">
        <v>25.67643</v>
      </c>
      <c r="K752" s="1" t="s">
        <v>23</v>
      </c>
      <c r="L752" s="1">
        <v>147</v>
      </c>
      <c r="M752" s="1">
        <v>153</v>
      </c>
      <c r="N752" s="1">
        <v>300</v>
      </c>
      <c r="O752" s="1" t="s">
        <v>32</v>
      </c>
      <c r="P752" s="1">
        <v>49969.82</v>
      </c>
      <c r="Q752" s="1">
        <v>49969.82</v>
      </c>
      <c r="R752" s="1">
        <f t="shared" si="22"/>
        <v>0</v>
      </c>
      <c r="S752" s="1">
        <f>Table1__24[[#This Row],[total_women_beneficiaries]]-Table1__24[[#This Row],[total_men_beneficiaries]]</f>
        <v>6</v>
      </c>
      <c r="T752" s="1" t="str">
        <f t="shared" si="23"/>
        <v>OKAY</v>
      </c>
    </row>
    <row r="753" spans="1:20" x14ac:dyDescent="0.3">
      <c r="A753" s="1">
        <v>1765</v>
      </c>
      <c r="B753" s="1">
        <v>163</v>
      </c>
      <c r="C753" s="1" t="s">
        <v>17</v>
      </c>
      <c r="D753" s="1" t="s">
        <v>55</v>
      </c>
      <c r="E753" s="1" t="s">
        <v>29</v>
      </c>
      <c r="F753" s="1" t="s">
        <v>45</v>
      </c>
      <c r="G753" s="1" t="s">
        <v>142</v>
      </c>
      <c r="H753" s="1" t="s">
        <v>143</v>
      </c>
      <c r="I753" s="1">
        <v>8.473274</v>
      </c>
      <c r="J753" s="1">
        <v>25.673544</v>
      </c>
      <c r="K753" s="1" t="s">
        <v>23</v>
      </c>
      <c r="L753" s="1">
        <v>950</v>
      </c>
      <c r="M753" s="1">
        <v>650</v>
      </c>
      <c r="N753" s="1">
        <v>1600</v>
      </c>
      <c r="O753" s="1" t="s">
        <v>35</v>
      </c>
      <c r="P753" s="1">
        <v>49844</v>
      </c>
      <c r="Q753" s="1">
        <v>49844</v>
      </c>
      <c r="R753" s="1">
        <f t="shared" si="22"/>
        <v>0</v>
      </c>
      <c r="S753" s="1">
        <f>Table1__24[[#This Row],[total_women_beneficiaries]]-Table1__24[[#This Row],[total_men_beneficiaries]]</f>
        <v>-300</v>
      </c>
      <c r="T753" s="1" t="str">
        <f t="shared" si="23"/>
        <v>OKAY</v>
      </c>
    </row>
    <row r="754" spans="1:20" x14ac:dyDescent="0.3">
      <c r="A754" s="1">
        <v>1766</v>
      </c>
      <c r="B754" s="1">
        <v>210</v>
      </c>
      <c r="C754" s="1" t="s">
        <v>25</v>
      </c>
      <c r="D754" s="1" t="s">
        <v>39</v>
      </c>
      <c r="E754" s="1" t="s">
        <v>29</v>
      </c>
      <c r="F754" s="1" t="s">
        <v>45</v>
      </c>
      <c r="G754" s="1" t="s">
        <v>142</v>
      </c>
      <c r="H754" s="1" t="s">
        <v>154</v>
      </c>
      <c r="I754" s="1">
        <v>9.2993500000000004</v>
      </c>
      <c r="J754" s="1">
        <v>29.789394999999999</v>
      </c>
      <c r="K754" s="1" t="s">
        <v>23</v>
      </c>
      <c r="L754" s="1">
        <v>20</v>
      </c>
      <c r="M754" s="1">
        <v>4</v>
      </c>
      <c r="N754" s="1">
        <v>24</v>
      </c>
      <c r="O754" s="1" t="s">
        <v>40</v>
      </c>
      <c r="P754" s="1">
        <v>49484.23</v>
      </c>
      <c r="Q754" s="1">
        <v>49484.23</v>
      </c>
      <c r="R754" s="1">
        <f t="shared" si="22"/>
        <v>0</v>
      </c>
      <c r="S754" s="1">
        <f>Table1__24[[#This Row],[total_women_beneficiaries]]-Table1__24[[#This Row],[total_men_beneficiaries]]</f>
        <v>-16</v>
      </c>
      <c r="T754" s="1" t="str">
        <f t="shared" si="23"/>
        <v>OKAY</v>
      </c>
    </row>
    <row r="755" spans="1:20" x14ac:dyDescent="0.3">
      <c r="A755" s="1">
        <v>1767</v>
      </c>
      <c r="B755" s="1">
        <v>142</v>
      </c>
      <c r="C755" s="1" t="s">
        <v>17</v>
      </c>
      <c r="D755" s="1" t="s">
        <v>39</v>
      </c>
      <c r="E755" s="1" t="s">
        <v>29</v>
      </c>
      <c r="F755" s="1" t="s">
        <v>45</v>
      </c>
      <c r="G755" s="1" t="s">
        <v>142</v>
      </c>
      <c r="H755" s="1" t="s">
        <v>143</v>
      </c>
      <c r="I755" s="1">
        <v>7.6862750000000002</v>
      </c>
      <c r="J755" s="1">
        <v>27.990874999999999</v>
      </c>
      <c r="K755" s="1" t="s">
        <v>23</v>
      </c>
      <c r="L755" s="1">
        <v>13500</v>
      </c>
      <c r="M755" s="1">
        <v>16500</v>
      </c>
      <c r="N755" s="1">
        <v>30000</v>
      </c>
      <c r="O755" s="1" t="s">
        <v>24</v>
      </c>
      <c r="P755" s="1">
        <v>49998</v>
      </c>
      <c r="Q755" s="1">
        <v>49998</v>
      </c>
      <c r="R755" s="1">
        <f t="shared" si="22"/>
        <v>0</v>
      </c>
      <c r="S755" s="1">
        <f>Table1__24[[#This Row],[total_women_beneficiaries]]-Table1__24[[#This Row],[total_men_beneficiaries]]</f>
        <v>3000</v>
      </c>
      <c r="T755" s="1" t="str">
        <f t="shared" si="23"/>
        <v>OKAY</v>
      </c>
    </row>
    <row r="756" spans="1:20" x14ac:dyDescent="0.3">
      <c r="A756" s="1">
        <v>1768</v>
      </c>
      <c r="B756" s="1">
        <v>173</v>
      </c>
      <c r="C756" s="1" t="s">
        <v>17</v>
      </c>
      <c r="D756" s="1" t="s">
        <v>28</v>
      </c>
      <c r="E756" s="1" t="s">
        <v>29</v>
      </c>
      <c r="F756" s="1" t="s">
        <v>45</v>
      </c>
      <c r="G756" s="1" t="s">
        <v>142</v>
      </c>
      <c r="H756" s="1" t="s">
        <v>152</v>
      </c>
      <c r="I756" s="1">
        <v>5.2578060000000004</v>
      </c>
      <c r="J756" s="1">
        <v>30.211832999999999</v>
      </c>
      <c r="K756" s="1" t="s">
        <v>23</v>
      </c>
      <c r="L756" s="1">
        <v>680</v>
      </c>
      <c r="M756" s="1">
        <v>1320</v>
      </c>
      <c r="N756" s="1">
        <v>2000</v>
      </c>
      <c r="O756" s="1" t="s">
        <v>26</v>
      </c>
      <c r="P756" s="1">
        <v>50000</v>
      </c>
      <c r="Q756" s="1">
        <v>50000</v>
      </c>
      <c r="R756" s="1">
        <f t="shared" si="22"/>
        <v>0</v>
      </c>
      <c r="S756" s="1">
        <f>Table1__24[[#This Row],[total_women_beneficiaries]]-Table1__24[[#This Row],[total_men_beneficiaries]]</f>
        <v>640</v>
      </c>
      <c r="T756" s="1" t="str">
        <f t="shared" si="23"/>
        <v>OKAY</v>
      </c>
    </row>
    <row r="757" spans="1:20" x14ac:dyDescent="0.3">
      <c r="A757" s="1">
        <v>1769</v>
      </c>
      <c r="B757" s="1">
        <v>112</v>
      </c>
      <c r="C757" s="1" t="s">
        <v>17</v>
      </c>
      <c r="D757" s="1" t="s">
        <v>28</v>
      </c>
      <c r="E757" s="1" t="s">
        <v>29</v>
      </c>
      <c r="F757" s="1" t="s">
        <v>45</v>
      </c>
      <c r="G757" s="1" t="s">
        <v>142</v>
      </c>
      <c r="H757" s="1"/>
      <c r="I757" s="1">
        <v>8.9809900000000003</v>
      </c>
      <c r="J757" s="1">
        <v>27.523790000000002</v>
      </c>
      <c r="K757" s="1" t="s">
        <v>23</v>
      </c>
      <c r="L757" s="1">
        <v>356</v>
      </c>
      <c r="M757" s="1">
        <v>368</v>
      </c>
      <c r="N757" s="1">
        <v>724</v>
      </c>
      <c r="O757" s="1" t="s">
        <v>32</v>
      </c>
      <c r="P757" s="1">
        <v>49969.97</v>
      </c>
      <c r="Q757" s="1">
        <v>49969.97</v>
      </c>
      <c r="R757" s="1">
        <f t="shared" si="22"/>
        <v>0</v>
      </c>
      <c r="S757" s="1">
        <f>Table1__24[[#This Row],[total_women_beneficiaries]]-Table1__24[[#This Row],[total_men_beneficiaries]]</f>
        <v>12</v>
      </c>
      <c r="T757" s="1" t="str">
        <f t="shared" si="23"/>
        <v>OKAY</v>
      </c>
    </row>
    <row r="758" spans="1:20" x14ac:dyDescent="0.3">
      <c r="A758" s="1">
        <v>1770</v>
      </c>
      <c r="B758" s="1">
        <v>169</v>
      </c>
      <c r="C758" s="1" t="s">
        <v>17</v>
      </c>
      <c r="D758" s="1" t="s">
        <v>39</v>
      </c>
      <c r="E758" s="1" t="s">
        <v>29</v>
      </c>
      <c r="F758" s="1" t="s">
        <v>45</v>
      </c>
      <c r="G758" s="1" t="s">
        <v>142</v>
      </c>
      <c r="H758" s="1"/>
      <c r="I758" s="1">
        <v>8.7586110000000001</v>
      </c>
      <c r="J758" s="1">
        <v>27.362221999999999</v>
      </c>
      <c r="K758" s="1" t="s">
        <v>23</v>
      </c>
      <c r="L758" s="1">
        <v>41</v>
      </c>
      <c r="M758" s="1">
        <v>62</v>
      </c>
      <c r="N758" s="1">
        <v>103</v>
      </c>
      <c r="O758" s="1" t="s">
        <v>51</v>
      </c>
      <c r="P758" s="1">
        <v>49999.199999999997</v>
      </c>
      <c r="Q758" s="1">
        <v>49999.199999999997</v>
      </c>
      <c r="R758" s="1">
        <f t="shared" si="22"/>
        <v>0</v>
      </c>
      <c r="S758" s="1">
        <f>Table1__24[[#This Row],[total_women_beneficiaries]]-Table1__24[[#This Row],[total_men_beneficiaries]]</f>
        <v>21</v>
      </c>
      <c r="T758" s="1" t="str">
        <f t="shared" si="23"/>
        <v>OKAY</v>
      </c>
    </row>
    <row r="759" spans="1:20" x14ac:dyDescent="0.3">
      <c r="A759" s="1">
        <v>1771</v>
      </c>
      <c r="B759" s="1">
        <v>153</v>
      </c>
      <c r="C759" s="1" t="s">
        <v>17</v>
      </c>
      <c r="D759" s="1" t="s">
        <v>39</v>
      </c>
      <c r="E759" s="1" t="s">
        <v>29</v>
      </c>
      <c r="F759" s="1" t="s">
        <v>45</v>
      </c>
      <c r="G759" s="1" t="s">
        <v>142</v>
      </c>
      <c r="H759" s="1"/>
      <c r="I759" s="1">
        <v>4.0916670000000002</v>
      </c>
      <c r="J759" s="1">
        <v>30.676283000000002</v>
      </c>
      <c r="K759" s="1" t="s">
        <v>23</v>
      </c>
      <c r="L759" s="1">
        <v>0</v>
      </c>
      <c r="M759" s="1">
        <v>14</v>
      </c>
      <c r="N759" s="1">
        <v>14</v>
      </c>
      <c r="O759" s="1" t="s">
        <v>32</v>
      </c>
      <c r="P759" s="1">
        <v>49280</v>
      </c>
      <c r="Q759" s="1">
        <v>49280</v>
      </c>
      <c r="R759" s="1">
        <f t="shared" si="22"/>
        <v>0</v>
      </c>
      <c r="S759" s="1">
        <f>Table1__24[[#This Row],[total_women_beneficiaries]]-Table1__24[[#This Row],[total_men_beneficiaries]]</f>
        <v>14</v>
      </c>
      <c r="T759" s="1" t="str">
        <f t="shared" si="23"/>
        <v>OKAY</v>
      </c>
    </row>
    <row r="760" spans="1:20" x14ac:dyDescent="0.3">
      <c r="A760" s="1">
        <v>1772</v>
      </c>
      <c r="B760" s="1">
        <v>153</v>
      </c>
      <c r="C760" s="1" t="s">
        <v>17</v>
      </c>
      <c r="D760" s="1" t="s">
        <v>28</v>
      </c>
      <c r="E760" s="1" t="s">
        <v>29</v>
      </c>
      <c r="F760" s="1" t="s">
        <v>45</v>
      </c>
      <c r="G760" s="1" t="s">
        <v>142</v>
      </c>
      <c r="H760" s="1" t="s">
        <v>151</v>
      </c>
      <c r="I760" s="1">
        <v>5.7292820000000004</v>
      </c>
      <c r="J760" s="1">
        <v>37.509</v>
      </c>
      <c r="K760" s="1" t="s">
        <v>23</v>
      </c>
      <c r="L760" s="1">
        <v>0</v>
      </c>
      <c r="M760" s="1">
        <v>3420</v>
      </c>
      <c r="N760" s="1">
        <v>3420</v>
      </c>
      <c r="O760" s="1" t="s">
        <v>26</v>
      </c>
      <c r="P760" s="1">
        <v>49419</v>
      </c>
      <c r="Q760" s="1">
        <v>49419</v>
      </c>
      <c r="R760" s="1">
        <f t="shared" si="22"/>
        <v>0</v>
      </c>
      <c r="S760" s="1">
        <f>Table1__24[[#This Row],[total_women_beneficiaries]]-Table1__24[[#This Row],[total_men_beneficiaries]]</f>
        <v>3420</v>
      </c>
      <c r="T760" s="1" t="str">
        <f t="shared" si="23"/>
        <v>OKAY</v>
      </c>
    </row>
    <row r="761" spans="1:20" x14ac:dyDescent="0.3">
      <c r="A761" s="1">
        <v>1773</v>
      </c>
      <c r="B761" s="1">
        <v>137</v>
      </c>
      <c r="C761" s="1" t="s">
        <v>17</v>
      </c>
      <c r="D761" s="1" t="s">
        <v>28</v>
      </c>
      <c r="E761" s="1" t="s">
        <v>29</v>
      </c>
      <c r="F761" s="1" t="s">
        <v>45</v>
      </c>
      <c r="G761" s="1" t="s">
        <v>142</v>
      </c>
      <c r="H761" s="1" t="s">
        <v>152</v>
      </c>
      <c r="I761" s="1">
        <v>4.3966820000000002</v>
      </c>
      <c r="J761" s="1">
        <v>28.211575</v>
      </c>
      <c r="K761" s="1" t="s">
        <v>23</v>
      </c>
      <c r="L761" s="1">
        <v>251</v>
      </c>
      <c r="M761" s="1">
        <v>321</v>
      </c>
      <c r="N761" s="1">
        <v>572</v>
      </c>
      <c r="O761" s="1" t="s">
        <v>32</v>
      </c>
      <c r="P761" s="1">
        <v>49470.77</v>
      </c>
      <c r="Q761" s="1">
        <v>49470.77</v>
      </c>
      <c r="R761" s="1">
        <f t="shared" si="22"/>
        <v>0</v>
      </c>
      <c r="S761" s="1">
        <f>Table1__24[[#This Row],[total_women_beneficiaries]]-Table1__24[[#This Row],[total_men_beneficiaries]]</f>
        <v>70</v>
      </c>
      <c r="T761" s="1" t="str">
        <f t="shared" si="23"/>
        <v>OKAY</v>
      </c>
    </row>
    <row r="762" spans="1:20" x14ac:dyDescent="0.3">
      <c r="A762" s="1">
        <v>1774</v>
      </c>
      <c r="B762" s="1">
        <v>148</v>
      </c>
      <c r="C762" s="1" t="s">
        <v>17</v>
      </c>
      <c r="D762" s="1" t="s">
        <v>39</v>
      </c>
      <c r="E762" s="1" t="s">
        <v>29</v>
      </c>
      <c r="F762" s="1" t="s">
        <v>45</v>
      </c>
      <c r="G762" s="1" t="s">
        <v>142</v>
      </c>
      <c r="H762" s="1"/>
      <c r="I762" s="1">
        <v>4.8655629999999999</v>
      </c>
      <c r="J762" s="1">
        <v>31.465229999999998</v>
      </c>
      <c r="K762" s="1" t="s">
        <v>23</v>
      </c>
      <c r="L762" s="1">
        <v>7000</v>
      </c>
      <c r="M762" s="1">
        <v>9000</v>
      </c>
      <c r="N762" s="1">
        <v>16000</v>
      </c>
      <c r="O762" s="1" t="s">
        <v>150</v>
      </c>
      <c r="P762" s="1">
        <v>49980</v>
      </c>
      <c r="Q762" s="1">
        <v>49980</v>
      </c>
      <c r="R762" s="1">
        <f t="shared" si="22"/>
        <v>0</v>
      </c>
      <c r="S762" s="1">
        <f>Table1__24[[#This Row],[total_women_beneficiaries]]-Table1__24[[#This Row],[total_men_beneficiaries]]</f>
        <v>2000</v>
      </c>
      <c r="T762" s="1" t="str">
        <f t="shared" si="23"/>
        <v>OKAY</v>
      </c>
    </row>
    <row r="763" spans="1:20" x14ac:dyDescent="0.3">
      <c r="A763" s="1">
        <v>1775</v>
      </c>
      <c r="B763" s="1"/>
      <c r="C763" s="1"/>
      <c r="D763" s="1" t="s">
        <v>39</v>
      </c>
      <c r="E763" s="1" t="s">
        <v>29</v>
      </c>
      <c r="F763" s="1" t="s">
        <v>45</v>
      </c>
      <c r="G763" s="1" t="s">
        <v>142</v>
      </c>
      <c r="H763" s="1" t="s">
        <v>274</v>
      </c>
      <c r="I763" s="1">
        <v>8.3033439999999992</v>
      </c>
      <c r="J763" s="1">
        <v>30.142219000000001</v>
      </c>
      <c r="K763" s="1" t="s">
        <v>23</v>
      </c>
      <c r="L763" s="1">
        <v>25255</v>
      </c>
      <c r="M763" s="1">
        <v>26285</v>
      </c>
      <c r="N763" s="1">
        <v>51540</v>
      </c>
      <c r="O763" s="1" t="s">
        <v>41</v>
      </c>
      <c r="P763" s="1">
        <v>49988</v>
      </c>
      <c r="Q763" s="1">
        <v>39990.400000000001</v>
      </c>
      <c r="R763" s="1">
        <f t="shared" si="22"/>
        <v>-9997.5999999999985</v>
      </c>
      <c r="S763" s="1">
        <f>Table1__24[[#This Row],[total_women_beneficiaries]]-Table1__24[[#This Row],[total_men_beneficiaries]]</f>
        <v>1030</v>
      </c>
      <c r="T763" s="1" t="str">
        <f t="shared" si="23"/>
        <v>OKAY</v>
      </c>
    </row>
    <row r="764" spans="1:20" x14ac:dyDescent="0.3">
      <c r="A764" s="1">
        <v>1776</v>
      </c>
      <c r="B764" s="1">
        <v>138</v>
      </c>
      <c r="C764" s="1" t="s">
        <v>17</v>
      </c>
      <c r="D764" s="1" t="s">
        <v>28</v>
      </c>
      <c r="E764" s="1" t="s">
        <v>29</v>
      </c>
      <c r="F764" s="1" t="s">
        <v>45</v>
      </c>
      <c r="G764" s="1" t="s">
        <v>142</v>
      </c>
      <c r="H764" s="1" t="s">
        <v>149</v>
      </c>
      <c r="I764" s="1">
        <v>9.3045500000000008</v>
      </c>
      <c r="J764" s="1">
        <v>32.074550000000002</v>
      </c>
      <c r="K764" s="1" t="s">
        <v>23</v>
      </c>
      <c r="L764" s="1">
        <v>416</v>
      </c>
      <c r="M764" s="1">
        <v>362</v>
      </c>
      <c r="N764" s="1">
        <v>778</v>
      </c>
      <c r="O764" s="1" t="s">
        <v>150</v>
      </c>
      <c r="P764" s="1">
        <v>49239</v>
      </c>
      <c r="Q764" s="1">
        <v>49239</v>
      </c>
      <c r="R764" s="1">
        <f t="shared" si="22"/>
        <v>0</v>
      </c>
      <c r="S764" s="1">
        <f>Table1__24[[#This Row],[total_women_beneficiaries]]-Table1__24[[#This Row],[total_men_beneficiaries]]</f>
        <v>-54</v>
      </c>
      <c r="T764" s="1" t="str">
        <f t="shared" si="23"/>
        <v>OKAY</v>
      </c>
    </row>
    <row r="765" spans="1:20" x14ac:dyDescent="0.3">
      <c r="A765" s="1">
        <v>1777</v>
      </c>
      <c r="B765" s="1">
        <v>151</v>
      </c>
      <c r="C765" s="1" t="s">
        <v>17</v>
      </c>
      <c r="D765" s="1" t="s">
        <v>39</v>
      </c>
      <c r="E765" s="1" t="s">
        <v>29</v>
      </c>
      <c r="F765" s="1" t="s">
        <v>45</v>
      </c>
      <c r="G765" s="1" t="s">
        <v>142</v>
      </c>
      <c r="H765" s="1" t="s">
        <v>147</v>
      </c>
      <c r="I765" s="1">
        <v>9.2213879999999993</v>
      </c>
      <c r="J765" s="1">
        <v>28.623332000000001</v>
      </c>
      <c r="K765" s="1" t="s">
        <v>23</v>
      </c>
      <c r="L765" s="1">
        <v>72895</v>
      </c>
      <c r="M765" s="1">
        <v>76787</v>
      </c>
      <c r="N765" s="1">
        <v>149682</v>
      </c>
      <c r="O765" s="1" t="s">
        <v>40</v>
      </c>
      <c r="P765" s="1">
        <v>49900</v>
      </c>
      <c r="Q765" s="1">
        <v>49900</v>
      </c>
      <c r="R765" s="1">
        <f t="shared" si="22"/>
        <v>0</v>
      </c>
      <c r="S765" s="1">
        <f>Table1__24[[#This Row],[total_women_beneficiaries]]-Table1__24[[#This Row],[total_men_beneficiaries]]</f>
        <v>3892</v>
      </c>
      <c r="T765" s="1" t="str">
        <f t="shared" si="23"/>
        <v>OKAY</v>
      </c>
    </row>
    <row r="766" spans="1:20" x14ac:dyDescent="0.3">
      <c r="A766" s="1">
        <v>1778</v>
      </c>
      <c r="B766" s="1">
        <v>140</v>
      </c>
      <c r="C766" s="1" t="s">
        <v>17</v>
      </c>
      <c r="D766" s="1" t="s">
        <v>39</v>
      </c>
      <c r="E766" s="1" t="s">
        <v>29</v>
      </c>
      <c r="F766" s="1" t="s">
        <v>45</v>
      </c>
      <c r="G766" s="1" t="s">
        <v>142</v>
      </c>
      <c r="H766" s="1" t="s">
        <v>153</v>
      </c>
      <c r="I766" s="1">
        <v>6.1803039999999996</v>
      </c>
      <c r="J766" s="1">
        <v>31.816203999999999</v>
      </c>
      <c r="K766" s="1" t="s">
        <v>23</v>
      </c>
      <c r="L766" s="1">
        <v>39</v>
      </c>
      <c r="M766" s="1">
        <v>21</v>
      </c>
      <c r="N766" s="1">
        <v>60</v>
      </c>
      <c r="O766" s="1" t="s">
        <v>40</v>
      </c>
      <c r="P766" s="1">
        <v>49441</v>
      </c>
      <c r="Q766" s="1">
        <v>49441</v>
      </c>
      <c r="R766" s="1">
        <f t="shared" si="22"/>
        <v>0</v>
      </c>
      <c r="S766" s="1">
        <f>Table1__24[[#This Row],[total_women_beneficiaries]]-Table1__24[[#This Row],[total_men_beneficiaries]]</f>
        <v>-18</v>
      </c>
      <c r="T766" s="1" t="str">
        <f t="shared" si="23"/>
        <v>OKAY</v>
      </c>
    </row>
    <row r="767" spans="1:20" x14ac:dyDescent="0.3">
      <c r="A767" s="1">
        <v>1779</v>
      </c>
      <c r="B767" s="1">
        <v>151</v>
      </c>
      <c r="C767" s="1" t="s">
        <v>17</v>
      </c>
      <c r="D767" s="1" t="s">
        <v>55</v>
      </c>
      <c r="E767" s="1" t="s">
        <v>29</v>
      </c>
      <c r="F767" s="1" t="s">
        <v>45</v>
      </c>
      <c r="G767" s="1" t="s">
        <v>142</v>
      </c>
      <c r="H767" s="1" t="s">
        <v>147</v>
      </c>
      <c r="I767" s="1">
        <v>8.9949999999999992</v>
      </c>
      <c r="J767" s="1">
        <v>28.303888000000001</v>
      </c>
      <c r="K767" s="1" t="s">
        <v>23</v>
      </c>
      <c r="L767" s="1">
        <v>0</v>
      </c>
      <c r="M767" s="1">
        <v>20</v>
      </c>
      <c r="N767" s="1">
        <v>20</v>
      </c>
      <c r="O767" s="1" t="s">
        <v>26</v>
      </c>
      <c r="P767" s="1">
        <v>49835</v>
      </c>
      <c r="Q767" s="1">
        <v>49835</v>
      </c>
      <c r="R767" s="1">
        <f t="shared" si="22"/>
        <v>0</v>
      </c>
      <c r="S767" s="1">
        <f>Table1__24[[#This Row],[total_women_beneficiaries]]-Table1__24[[#This Row],[total_men_beneficiaries]]</f>
        <v>20</v>
      </c>
      <c r="T767" s="1" t="str">
        <f t="shared" si="23"/>
        <v>OKAY</v>
      </c>
    </row>
    <row r="768" spans="1:20" x14ac:dyDescent="0.3">
      <c r="A768" s="1">
        <v>1780</v>
      </c>
      <c r="B768" s="1">
        <v>7</v>
      </c>
      <c r="C768" s="1" t="s">
        <v>48</v>
      </c>
      <c r="D768" s="1" t="s">
        <v>28</v>
      </c>
      <c r="E768" s="1" t="s">
        <v>29</v>
      </c>
      <c r="F768" s="1" t="s">
        <v>30</v>
      </c>
      <c r="G768" s="1" t="s">
        <v>21</v>
      </c>
      <c r="H768" s="1" t="s">
        <v>257</v>
      </c>
      <c r="I768" s="1"/>
      <c r="J768" s="1"/>
      <c r="K768" s="1" t="s">
        <v>23</v>
      </c>
      <c r="L768" s="1">
        <v>5</v>
      </c>
      <c r="M768" s="1">
        <v>2</v>
      </c>
      <c r="N768" s="1">
        <v>7</v>
      </c>
      <c r="O768" s="1" t="s">
        <v>31</v>
      </c>
      <c r="P768" s="1">
        <v>43068.13</v>
      </c>
      <c r="Q768" s="1">
        <v>34454.51</v>
      </c>
      <c r="R768" s="1">
        <f t="shared" si="22"/>
        <v>-8613.6199999999953</v>
      </c>
      <c r="S768" s="1">
        <f>Table1__24[[#This Row],[total_women_beneficiaries]]-Table1__24[[#This Row],[total_men_beneficiaries]]</f>
        <v>-3</v>
      </c>
      <c r="T768" s="1" t="str">
        <f t="shared" si="23"/>
        <v>OKAY</v>
      </c>
    </row>
    <row r="769" spans="1:20" x14ac:dyDescent="0.3">
      <c r="A769" s="1">
        <v>1781</v>
      </c>
      <c r="B769" s="1">
        <v>264</v>
      </c>
      <c r="C769" s="1" t="s">
        <v>25</v>
      </c>
      <c r="D769" s="1" t="s">
        <v>28</v>
      </c>
      <c r="E769" s="1" t="s">
        <v>29</v>
      </c>
      <c r="F769" s="1" t="s">
        <v>30</v>
      </c>
      <c r="G769" s="1" t="s">
        <v>21</v>
      </c>
      <c r="H769" s="1" t="s">
        <v>257</v>
      </c>
      <c r="I769" s="1"/>
      <c r="J769" s="1"/>
      <c r="K769" s="1" t="s">
        <v>23</v>
      </c>
      <c r="L769" s="1">
        <v>464</v>
      </c>
      <c r="M769" s="1">
        <v>613</v>
      </c>
      <c r="N769" s="1">
        <v>1077</v>
      </c>
      <c r="O769" s="1" t="s">
        <v>41</v>
      </c>
      <c r="P769" s="1">
        <v>42373.16</v>
      </c>
      <c r="Q769" s="1">
        <v>42373.16</v>
      </c>
      <c r="R769" s="1">
        <f t="shared" si="22"/>
        <v>0</v>
      </c>
      <c r="S769" s="1">
        <f>Table1__24[[#This Row],[total_women_beneficiaries]]-Table1__24[[#This Row],[total_men_beneficiaries]]</f>
        <v>149</v>
      </c>
      <c r="T769" s="1" t="str">
        <f t="shared" si="23"/>
        <v>OKAY</v>
      </c>
    </row>
    <row r="770" spans="1:20" x14ac:dyDescent="0.3">
      <c r="A770" s="1">
        <v>1782</v>
      </c>
      <c r="B770" s="1">
        <v>297</v>
      </c>
      <c r="C770" s="1" t="s">
        <v>25</v>
      </c>
      <c r="D770" s="1" t="s">
        <v>28</v>
      </c>
      <c r="E770" s="1" t="s">
        <v>29</v>
      </c>
      <c r="F770" s="1" t="s">
        <v>30</v>
      </c>
      <c r="G770" s="1" t="s">
        <v>21</v>
      </c>
      <c r="H770" s="1" t="s">
        <v>257</v>
      </c>
      <c r="I770" s="1"/>
      <c r="J770" s="1"/>
      <c r="K770" s="1" t="s">
        <v>23</v>
      </c>
      <c r="L770" s="1">
        <v>12000</v>
      </c>
      <c r="M770" s="1">
        <v>15000</v>
      </c>
      <c r="N770" s="1">
        <v>27000</v>
      </c>
      <c r="O770" s="1" t="s">
        <v>41</v>
      </c>
      <c r="P770" s="1">
        <v>40448.080000000002</v>
      </c>
      <c r="Q770" s="1">
        <v>40448.080000000002</v>
      </c>
      <c r="R770" s="1">
        <f t="shared" ref="R770:R833" si="24">Q770-P770</f>
        <v>0</v>
      </c>
      <c r="S770" s="1">
        <f>Table1__24[[#This Row],[total_women_beneficiaries]]-Table1__24[[#This Row],[total_men_beneficiaries]]</f>
        <v>3000</v>
      </c>
      <c r="T770" s="1" t="str">
        <f t="shared" ref="T770:T833" si="25">IF(Q770&gt;P770, "REVIEW REQUIRED", "OKAY")</f>
        <v>OKAY</v>
      </c>
    </row>
    <row r="771" spans="1:20" x14ac:dyDescent="0.3">
      <c r="A771" s="1">
        <v>1783</v>
      </c>
      <c r="B771" s="1">
        <v>214</v>
      </c>
      <c r="C771" s="1" t="s">
        <v>25</v>
      </c>
      <c r="D771" s="1" t="s">
        <v>28</v>
      </c>
      <c r="E771" s="1" t="s">
        <v>29</v>
      </c>
      <c r="F771" s="1" t="s">
        <v>30</v>
      </c>
      <c r="G771" s="1" t="s">
        <v>21</v>
      </c>
      <c r="H771" s="1" t="s">
        <v>257</v>
      </c>
      <c r="I771" s="1"/>
      <c r="J771" s="1"/>
      <c r="K771" s="1" t="s">
        <v>23</v>
      </c>
      <c r="L771" s="1">
        <v>30</v>
      </c>
      <c r="M771" s="1">
        <v>2</v>
      </c>
      <c r="N771" s="1">
        <v>32</v>
      </c>
      <c r="O771" s="1" t="s">
        <v>31</v>
      </c>
      <c r="P771" s="1">
        <v>46702.73</v>
      </c>
      <c r="Q771" s="1">
        <v>37362.19</v>
      </c>
      <c r="R771" s="1">
        <f t="shared" si="24"/>
        <v>-9340.5400000000009</v>
      </c>
      <c r="S771" s="1">
        <f>Table1__24[[#This Row],[total_women_beneficiaries]]-Table1__24[[#This Row],[total_men_beneficiaries]]</f>
        <v>-28</v>
      </c>
      <c r="T771" s="1" t="str">
        <f t="shared" si="25"/>
        <v>OKAY</v>
      </c>
    </row>
    <row r="772" spans="1:20" x14ac:dyDescent="0.3">
      <c r="A772" s="1">
        <v>1784</v>
      </c>
      <c r="B772" s="1"/>
      <c r="C772" s="1"/>
      <c r="D772" s="1" t="s">
        <v>28</v>
      </c>
      <c r="E772" s="1" t="s">
        <v>29</v>
      </c>
      <c r="F772" s="1" t="s">
        <v>30</v>
      </c>
      <c r="G772" s="1" t="s">
        <v>21</v>
      </c>
      <c r="H772" s="1" t="s">
        <v>257</v>
      </c>
      <c r="I772" s="1"/>
      <c r="J772" s="1"/>
      <c r="K772" s="1" t="s">
        <v>23</v>
      </c>
      <c r="L772" s="1">
        <v>10</v>
      </c>
      <c r="M772" s="1">
        <v>0</v>
      </c>
      <c r="N772" s="1">
        <v>10</v>
      </c>
      <c r="O772" s="1" t="s">
        <v>40</v>
      </c>
      <c r="P772" s="1">
        <v>44723.24</v>
      </c>
      <c r="Q772" s="1">
        <v>35778.589999999997</v>
      </c>
      <c r="R772" s="1">
        <f t="shared" si="24"/>
        <v>-8944.6500000000015</v>
      </c>
      <c r="S772" s="1">
        <f>Table1__24[[#This Row],[total_women_beneficiaries]]-Table1__24[[#This Row],[total_men_beneficiaries]]</f>
        <v>-10</v>
      </c>
      <c r="T772" s="1" t="str">
        <f t="shared" si="25"/>
        <v>OKAY</v>
      </c>
    </row>
    <row r="773" spans="1:20" x14ac:dyDescent="0.3">
      <c r="A773" s="1">
        <v>1785</v>
      </c>
      <c r="B773" s="1"/>
      <c r="C773" s="1"/>
      <c r="D773" s="1" t="s">
        <v>28</v>
      </c>
      <c r="E773" s="1" t="s">
        <v>29</v>
      </c>
      <c r="F773" s="1" t="s">
        <v>30</v>
      </c>
      <c r="G773" s="1" t="s">
        <v>21</v>
      </c>
      <c r="H773" s="1" t="s">
        <v>257</v>
      </c>
      <c r="I773" s="1"/>
      <c r="J773" s="1"/>
      <c r="K773" s="1" t="s">
        <v>23</v>
      </c>
      <c r="L773" s="1">
        <v>10</v>
      </c>
      <c r="M773" s="1">
        <v>0</v>
      </c>
      <c r="N773" s="1">
        <v>10</v>
      </c>
      <c r="O773" s="1" t="s">
        <v>40</v>
      </c>
      <c r="P773" s="1">
        <v>44723.24</v>
      </c>
      <c r="Q773" s="1">
        <v>35778.589999999997</v>
      </c>
      <c r="R773" s="1">
        <f t="shared" si="24"/>
        <v>-8944.6500000000015</v>
      </c>
      <c r="S773" s="1">
        <f>Table1__24[[#This Row],[total_women_beneficiaries]]-Table1__24[[#This Row],[total_men_beneficiaries]]</f>
        <v>-10</v>
      </c>
      <c r="T773" s="1" t="str">
        <f t="shared" si="25"/>
        <v>OKAY</v>
      </c>
    </row>
    <row r="774" spans="1:20" x14ac:dyDescent="0.3">
      <c r="A774" s="1">
        <v>1786</v>
      </c>
      <c r="B774" s="1">
        <v>214</v>
      </c>
      <c r="C774" s="1" t="s">
        <v>25</v>
      </c>
      <c r="D774" s="1" t="s">
        <v>28</v>
      </c>
      <c r="E774" s="1" t="s">
        <v>29</v>
      </c>
      <c r="F774" s="1" t="s">
        <v>30</v>
      </c>
      <c r="G774" s="1" t="s">
        <v>21</v>
      </c>
      <c r="H774" s="1" t="s">
        <v>257</v>
      </c>
      <c r="I774" s="1"/>
      <c r="J774" s="1"/>
      <c r="K774" s="1" t="s">
        <v>23</v>
      </c>
      <c r="L774" s="1">
        <v>877</v>
      </c>
      <c r="M774" s="1">
        <v>888</v>
      </c>
      <c r="N774" s="1">
        <v>1765</v>
      </c>
      <c r="O774" s="1" t="s">
        <v>24</v>
      </c>
      <c r="P774" s="1">
        <v>29908.34</v>
      </c>
      <c r="Q774" s="1">
        <v>29908.34</v>
      </c>
      <c r="R774" s="1">
        <f t="shared" si="24"/>
        <v>0</v>
      </c>
      <c r="S774" s="1">
        <f>Table1__24[[#This Row],[total_women_beneficiaries]]-Table1__24[[#This Row],[total_men_beneficiaries]]</f>
        <v>11</v>
      </c>
      <c r="T774" s="1" t="str">
        <f t="shared" si="25"/>
        <v>OKAY</v>
      </c>
    </row>
    <row r="775" spans="1:20" x14ac:dyDescent="0.3">
      <c r="A775" s="1">
        <v>1787</v>
      </c>
      <c r="B775" s="1">
        <v>372</v>
      </c>
      <c r="C775" s="1" t="s">
        <v>25</v>
      </c>
      <c r="D775" s="1" t="s">
        <v>28</v>
      </c>
      <c r="E775" s="1" t="s">
        <v>29</v>
      </c>
      <c r="F775" s="1" t="s">
        <v>30</v>
      </c>
      <c r="G775" s="1" t="s">
        <v>21</v>
      </c>
      <c r="H775" s="1" t="s">
        <v>257</v>
      </c>
      <c r="I775" s="1"/>
      <c r="J775" s="1"/>
      <c r="K775" s="1" t="s">
        <v>23</v>
      </c>
      <c r="L775" s="1">
        <v>725</v>
      </c>
      <c r="M775" s="1">
        <v>698</v>
      </c>
      <c r="N775" s="1">
        <v>1423</v>
      </c>
      <c r="O775" s="1" t="s">
        <v>24</v>
      </c>
      <c r="P775" s="1">
        <v>32937.75</v>
      </c>
      <c r="Q775" s="1">
        <v>32937.75</v>
      </c>
      <c r="R775" s="1">
        <f t="shared" si="24"/>
        <v>0</v>
      </c>
      <c r="S775" s="1">
        <f>Table1__24[[#This Row],[total_women_beneficiaries]]-Table1__24[[#This Row],[total_men_beneficiaries]]</f>
        <v>-27</v>
      </c>
      <c r="T775" s="1" t="str">
        <f t="shared" si="25"/>
        <v>OKAY</v>
      </c>
    </row>
    <row r="776" spans="1:20" x14ac:dyDescent="0.3">
      <c r="A776" s="1">
        <v>1788</v>
      </c>
      <c r="B776" s="1"/>
      <c r="C776" s="1"/>
      <c r="D776" s="1" t="s">
        <v>28</v>
      </c>
      <c r="E776" s="1" t="s">
        <v>29</v>
      </c>
      <c r="F776" s="1" t="s">
        <v>30</v>
      </c>
      <c r="G776" s="1" t="s">
        <v>21</v>
      </c>
      <c r="H776" s="1" t="s">
        <v>257</v>
      </c>
      <c r="I776" s="1"/>
      <c r="J776" s="1"/>
      <c r="K776" s="1" t="s">
        <v>23</v>
      </c>
      <c r="L776" s="1">
        <v>912</v>
      </c>
      <c r="M776" s="1">
        <v>978</v>
      </c>
      <c r="N776" s="1">
        <v>1890</v>
      </c>
      <c r="O776" s="1" t="s">
        <v>24</v>
      </c>
      <c r="P776" s="1">
        <v>41172.18</v>
      </c>
      <c r="Q776" s="1">
        <v>32937.75</v>
      </c>
      <c r="R776" s="1">
        <f t="shared" si="24"/>
        <v>-8234.43</v>
      </c>
      <c r="S776" s="1">
        <f>Table1__24[[#This Row],[total_women_beneficiaries]]-Table1__24[[#This Row],[total_men_beneficiaries]]</f>
        <v>66</v>
      </c>
      <c r="T776" s="1" t="str">
        <f t="shared" si="25"/>
        <v>OKAY</v>
      </c>
    </row>
    <row r="777" spans="1:20" x14ac:dyDescent="0.3">
      <c r="A777" s="1">
        <v>1789</v>
      </c>
      <c r="B777" s="1"/>
      <c r="C777" s="1"/>
      <c r="D777" s="1" t="s">
        <v>33</v>
      </c>
      <c r="E777" s="1" t="s">
        <v>377</v>
      </c>
      <c r="F777" s="1" t="s">
        <v>30</v>
      </c>
      <c r="G777" s="1" t="s">
        <v>21</v>
      </c>
      <c r="H777" s="1" t="s">
        <v>257</v>
      </c>
      <c r="I777" s="1"/>
      <c r="J777" s="1"/>
      <c r="K777" s="1" t="s">
        <v>23</v>
      </c>
      <c r="L777" s="1"/>
      <c r="M777" s="1"/>
      <c r="N777" s="1"/>
      <c r="O777" s="1" t="s">
        <v>24</v>
      </c>
      <c r="P777" s="1">
        <v>22714.65</v>
      </c>
      <c r="Q777" s="1">
        <v>18171.72</v>
      </c>
      <c r="R777" s="1">
        <f t="shared" si="24"/>
        <v>-4542.93</v>
      </c>
      <c r="S777" s="1">
        <f>Table1__24[[#This Row],[total_women_beneficiaries]]-Table1__24[[#This Row],[total_men_beneficiaries]]</f>
        <v>0</v>
      </c>
      <c r="T777" s="1" t="str">
        <f t="shared" si="25"/>
        <v>OKAY</v>
      </c>
    </row>
    <row r="778" spans="1:20" x14ac:dyDescent="0.3">
      <c r="A778" s="1">
        <v>1790</v>
      </c>
      <c r="B778" s="1"/>
      <c r="C778" s="1"/>
      <c r="D778" s="1" t="s">
        <v>28</v>
      </c>
      <c r="E778" s="1" t="s">
        <v>29</v>
      </c>
      <c r="F778" s="1" t="s">
        <v>30</v>
      </c>
      <c r="G778" s="1" t="s">
        <v>21</v>
      </c>
      <c r="H778" s="1" t="s">
        <v>257</v>
      </c>
      <c r="I778" s="1"/>
      <c r="J778" s="1"/>
      <c r="K778" s="1" t="s">
        <v>23</v>
      </c>
      <c r="L778" s="1">
        <v>4</v>
      </c>
      <c r="M778" s="1">
        <v>7</v>
      </c>
      <c r="N778" s="1">
        <v>11</v>
      </c>
      <c r="O778" s="1" t="s">
        <v>31</v>
      </c>
      <c r="P778" s="1">
        <v>45447.44</v>
      </c>
      <c r="Q778" s="1">
        <v>36357.949999999997</v>
      </c>
      <c r="R778" s="1">
        <f t="shared" si="24"/>
        <v>-9089.4900000000052</v>
      </c>
      <c r="S778" s="1">
        <f>Table1__24[[#This Row],[total_women_beneficiaries]]-Table1__24[[#This Row],[total_men_beneficiaries]]</f>
        <v>3</v>
      </c>
      <c r="T778" s="1" t="str">
        <f t="shared" si="25"/>
        <v>OKAY</v>
      </c>
    </row>
    <row r="779" spans="1:20" x14ac:dyDescent="0.3">
      <c r="A779" s="1">
        <v>1791</v>
      </c>
      <c r="B779" s="1"/>
      <c r="C779" s="1"/>
      <c r="D779" s="1" t="s">
        <v>28</v>
      </c>
      <c r="E779" s="1" t="s">
        <v>29</v>
      </c>
      <c r="F779" s="1" t="s">
        <v>20</v>
      </c>
      <c r="G779" s="1" t="s">
        <v>21</v>
      </c>
      <c r="H779" s="1" t="s">
        <v>257</v>
      </c>
      <c r="I779" s="1"/>
      <c r="J779" s="1"/>
      <c r="K779" s="1" t="s">
        <v>23</v>
      </c>
      <c r="L779" s="1">
        <v>600</v>
      </c>
      <c r="M779" s="1">
        <v>1000</v>
      </c>
      <c r="N779" s="1">
        <v>1600</v>
      </c>
      <c r="O779" s="1" t="s">
        <v>32</v>
      </c>
      <c r="P779" s="1">
        <v>30274.66</v>
      </c>
      <c r="Q779" s="1">
        <v>24219.72</v>
      </c>
      <c r="R779" s="1">
        <f t="shared" si="24"/>
        <v>-6054.9399999999987</v>
      </c>
      <c r="S779" s="1">
        <f>Table1__24[[#This Row],[total_women_beneficiaries]]-Table1__24[[#This Row],[total_men_beneficiaries]]</f>
        <v>400</v>
      </c>
      <c r="T779" s="1" t="str">
        <f t="shared" si="25"/>
        <v>OKAY</v>
      </c>
    </row>
    <row r="780" spans="1:20" x14ac:dyDescent="0.3">
      <c r="A780" s="1">
        <v>1792</v>
      </c>
      <c r="B780" s="1">
        <v>496</v>
      </c>
      <c r="C780" s="1" t="s">
        <v>25</v>
      </c>
      <c r="D780" s="1" t="s">
        <v>33</v>
      </c>
      <c r="E780" s="1" t="s">
        <v>19</v>
      </c>
      <c r="F780" s="1" t="s">
        <v>20</v>
      </c>
      <c r="G780" s="1" t="s">
        <v>21</v>
      </c>
      <c r="H780" s="1" t="s">
        <v>257</v>
      </c>
      <c r="I780" s="1"/>
      <c r="J780" s="1"/>
      <c r="K780" s="1" t="s">
        <v>23</v>
      </c>
      <c r="L780" s="1">
        <v>7500</v>
      </c>
      <c r="M780" s="1">
        <v>8950</v>
      </c>
      <c r="N780" s="1">
        <v>16450</v>
      </c>
      <c r="O780" s="1" t="s">
        <v>41</v>
      </c>
      <c r="P780" s="1">
        <v>8376.67</v>
      </c>
      <c r="Q780" s="1">
        <v>8376.67</v>
      </c>
      <c r="R780" s="1">
        <f t="shared" si="24"/>
        <v>0</v>
      </c>
      <c r="S780" s="1">
        <f>Table1__24[[#This Row],[total_women_beneficiaries]]-Table1__24[[#This Row],[total_men_beneficiaries]]</f>
        <v>1450</v>
      </c>
      <c r="T780" s="1" t="str">
        <f t="shared" si="25"/>
        <v>OKAY</v>
      </c>
    </row>
    <row r="781" spans="1:20" x14ac:dyDescent="0.3">
      <c r="A781" s="1">
        <v>1793</v>
      </c>
      <c r="B781" s="1"/>
      <c r="C781" s="1"/>
      <c r="D781" s="1" t="s">
        <v>18</v>
      </c>
      <c r="E781" s="1" t="s">
        <v>29</v>
      </c>
      <c r="F781" s="1" t="s">
        <v>20</v>
      </c>
      <c r="G781" s="1" t="s">
        <v>21</v>
      </c>
      <c r="H781" s="1" t="s">
        <v>257</v>
      </c>
      <c r="I781" s="1"/>
      <c r="J781" s="1"/>
      <c r="K781" s="1" t="s">
        <v>23</v>
      </c>
      <c r="L781" s="1"/>
      <c r="M781" s="1"/>
      <c r="N781" s="1"/>
      <c r="O781" s="1" t="s">
        <v>41</v>
      </c>
      <c r="P781" s="1">
        <v>44915.11</v>
      </c>
      <c r="Q781" s="1">
        <v>35932.089999999997</v>
      </c>
      <c r="R781" s="1">
        <f t="shared" si="24"/>
        <v>-8983.0200000000041</v>
      </c>
      <c r="S781" s="1">
        <f>Table1__24[[#This Row],[total_women_beneficiaries]]-Table1__24[[#This Row],[total_men_beneficiaries]]</f>
        <v>0</v>
      </c>
      <c r="T781" s="1" t="str">
        <f t="shared" si="25"/>
        <v>OKAY</v>
      </c>
    </row>
    <row r="782" spans="1:20" x14ac:dyDescent="0.3">
      <c r="A782" s="1">
        <v>1794</v>
      </c>
      <c r="B782" s="1">
        <v>281</v>
      </c>
      <c r="C782" s="1" t="s">
        <v>25</v>
      </c>
      <c r="D782" s="1" t="s">
        <v>28</v>
      </c>
      <c r="E782" s="1" t="s">
        <v>29</v>
      </c>
      <c r="F782" s="1" t="s">
        <v>20</v>
      </c>
      <c r="G782" s="1" t="s">
        <v>21</v>
      </c>
      <c r="H782" s="1" t="s">
        <v>257</v>
      </c>
      <c r="I782" s="1"/>
      <c r="J782" s="1"/>
      <c r="K782" s="1" t="s">
        <v>23</v>
      </c>
      <c r="L782" s="1">
        <v>0</v>
      </c>
      <c r="M782" s="1">
        <v>105</v>
      </c>
      <c r="N782" s="1">
        <v>105</v>
      </c>
      <c r="O782" s="1" t="s">
        <v>24</v>
      </c>
      <c r="P782" s="1">
        <v>39244.629999999997</v>
      </c>
      <c r="Q782" s="1">
        <v>39244.629999999997</v>
      </c>
      <c r="R782" s="1">
        <f t="shared" si="24"/>
        <v>0</v>
      </c>
      <c r="S782" s="1">
        <f>Table1__24[[#This Row],[total_women_beneficiaries]]-Table1__24[[#This Row],[total_men_beneficiaries]]</f>
        <v>105</v>
      </c>
      <c r="T782" s="1" t="str">
        <f t="shared" si="25"/>
        <v>OKAY</v>
      </c>
    </row>
    <row r="783" spans="1:20" x14ac:dyDescent="0.3">
      <c r="A783" s="1">
        <v>1795</v>
      </c>
      <c r="B783" s="1">
        <v>372</v>
      </c>
      <c r="C783" s="1" t="s">
        <v>25</v>
      </c>
      <c r="D783" s="1" t="s">
        <v>28</v>
      </c>
      <c r="E783" s="1" t="s">
        <v>29</v>
      </c>
      <c r="F783" s="1" t="s">
        <v>30</v>
      </c>
      <c r="G783" s="1" t="s">
        <v>21</v>
      </c>
      <c r="H783" s="1" t="s">
        <v>257</v>
      </c>
      <c r="I783" s="1"/>
      <c r="J783" s="1"/>
      <c r="K783" s="1" t="s">
        <v>23</v>
      </c>
      <c r="L783" s="1"/>
      <c r="M783" s="1"/>
      <c r="N783" s="1"/>
      <c r="O783" s="1" t="s">
        <v>24</v>
      </c>
      <c r="P783" s="1">
        <v>41396.76</v>
      </c>
      <c r="Q783" s="1">
        <v>41396.76</v>
      </c>
      <c r="R783" s="1">
        <f t="shared" si="24"/>
        <v>0</v>
      </c>
      <c r="S783" s="1">
        <f>Table1__24[[#This Row],[total_women_beneficiaries]]-Table1__24[[#This Row],[total_men_beneficiaries]]</f>
        <v>0</v>
      </c>
      <c r="T783" s="1" t="str">
        <f t="shared" si="25"/>
        <v>OKAY</v>
      </c>
    </row>
    <row r="784" spans="1:20" x14ac:dyDescent="0.3">
      <c r="A784" s="1">
        <v>1796</v>
      </c>
      <c r="B784" s="1">
        <v>279</v>
      </c>
      <c r="C784" s="1" t="s">
        <v>25</v>
      </c>
      <c r="D784" s="1" t="s">
        <v>33</v>
      </c>
      <c r="E784" s="1" t="s">
        <v>19</v>
      </c>
      <c r="F784" s="1" t="s">
        <v>45</v>
      </c>
      <c r="G784" s="1" t="s">
        <v>21</v>
      </c>
      <c r="H784" s="1" t="s">
        <v>257</v>
      </c>
      <c r="I784" s="1"/>
      <c r="J784" s="1"/>
      <c r="K784" s="1" t="s">
        <v>23</v>
      </c>
      <c r="L784" s="1">
        <v>90</v>
      </c>
      <c r="M784" s="1">
        <v>10</v>
      </c>
      <c r="N784" s="1">
        <v>100</v>
      </c>
      <c r="O784" s="1" t="s">
        <v>41</v>
      </c>
      <c r="P784" s="1">
        <v>32233.25</v>
      </c>
      <c r="Q784" s="1">
        <v>32233.25</v>
      </c>
      <c r="R784" s="1">
        <f t="shared" si="24"/>
        <v>0</v>
      </c>
      <c r="S784" s="1">
        <f>Table1__24[[#This Row],[total_women_beneficiaries]]-Table1__24[[#This Row],[total_men_beneficiaries]]</f>
        <v>-80</v>
      </c>
      <c r="T784" s="1" t="str">
        <f t="shared" si="25"/>
        <v>OKAY</v>
      </c>
    </row>
    <row r="785" spans="1:20" x14ac:dyDescent="0.3">
      <c r="A785" s="1">
        <v>1797</v>
      </c>
      <c r="B785" s="1"/>
      <c r="C785" s="1"/>
      <c r="D785" s="1" t="s">
        <v>28</v>
      </c>
      <c r="E785" s="1" t="s">
        <v>29</v>
      </c>
      <c r="F785" s="1" t="s">
        <v>30</v>
      </c>
      <c r="G785" s="1" t="s">
        <v>21</v>
      </c>
      <c r="H785" s="1" t="s">
        <v>257</v>
      </c>
      <c r="I785" s="1"/>
      <c r="J785" s="1"/>
      <c r="K785" s="1" t="s">
        <v>23</v>
      </c>
      <c r="L785" s="1">
        <v>25</v>
      </c>
      <c r="M785" s="1">
        <v>5</v>
      </c>
      <c r="N785" s="1">
        <v>30</v>
      </c>
      <c r="O785" s="1" t="s">
        <v>40</v>
      </c>
      <c r="P785" s="1">
        <v>42170</v>
      </c>
      <c r="Q785" s="1">
        <v>33736</v>
      </c>
      <c r="R785" s="1">
        <f t="shared" si="24"/>
        <v>-8434</v>
      </c>
      <c r="S785" s="1">
        <f>Table1__24[[#This Row],[total_women_beneficiaries]]-Table1__24[[#This Row],[total_men_beneficiaries]]</f>
        <v>-20</v>
      </c>
      <c r="T785" s="1" t="str">
        <f t="shared" si="25"/>
        <v>OKAY</v>
      </c>
    </row>
    <row r="786" spans="1:20" x14ac:dyDescent="0.3">
      <c r="A786" s="1">
        <v>1798</v>
      </c>
      <c r="B786" s="1"/>
      <c r="C786" s="1"/>
      <c r="D786" s="1" t="s">
        <v>28</v>
      </c>
      <c r="E786" s="1" t="s">
        <v>29</v>
      </c>
      <c r="F786" s="1" t="s">
        <v>20</v>
      </c>
      <c r="G786" s="1" t="s">
        <v>21</v>
      </c>
      <c r="H786" s="1" t="s">
        <v>257</v>
      </c>
      <c r="I786" s="1"/>
      <c r="J786" s="1"/>
      <c r="K786" s="1" t="s">
        <v>23</v>
      </c>
      <c r="L786" s="1">
        <v>450</v>
      </c>
      <c r="M786" s="1">
        <v>500</v>
      </c>
      <c r="N786" s="1">
        <v>950</v>
      </c>
      <c r="O786" s="1" t="s">
        <v>24</v>
      </c>
      <c r="P786" s="1">
        <v>38692.449999999997</v>
      </c>
      <c r="Q786" s="1">
        <v>38692.449999999997</v>
      </c>
      <c r="R786" s="1">
        <f t="shared" si="24"/>
        <v>0</v>
      </c>
      <c r="S786" s="1">
        <f>Table1__24[[#This Row],[total_women_beneficiaries]]-Table1__24[[#This Row],[total_men_beneficiaries]]</f>
        <v>50</v>
      </c>
      <c r="T786" s="1" t="str">
        <f t="shared" si="25"/>
        <v>OKAY</v>
      </c>
    </row>
    <row r="787" spans="1:20" x14ac:dyDescent="0.3">
      <c r="A787" s="1">
        <v>1799</v>
      </c>
      <c r="B787" s="1">
        <v>224</v>
      </c>
      <c r="C787" s="1" t="s">
        <v>25</v>
      </c>
      <c r="D787" s="1" t="s">
        <v>28</v>
      </c>
      <c r="E787" s="1" t="s">
        <v>29</v>
      </c>
      <c r="F787" s="1" t="s">
        <v>30</v>
      </c>
      <c r="G787" s="1" t="s">
        <v>21</v>
      </c>
      <c r="H787" s="1" t="s">
        <v>257</v>
      </c>
      <c r="I787" s="1"/>
      <c r="J787" s="1"/>
      <c r="K787" s="1" t="s">
        <v>23</v>
      </c>
      <c r="L787" s="1">
        <v>15</v>
      </c>
      <c r="M787" s="1">
        <v>0</v>
      </c>
      <c r="N787" s="1">
        <v>15</v>
      </c>
      <c r="O787" s="1" t="s">
        <v>40</v>
      </c>
      <c r="P787" s="1">
        <v>15158.2</v>
      </c>
      <c r="Q787" s="1">
        <v>15158.2</v>
      </c>
      <c r="R787" s="1">
        <f t="shared" si="24"/>
        <v>0</v>
      </c>
      <c r="S787" s="1">
        <f>Table1__24[[#This Row],[total_women_beneficiaries]]-Table1__24[[#This Row],[total_men_beneficiaries]]</f>
        <v>-15</v>
      </c>
      <c r="T787" s="1" t="str">
        <f t="shared" si="25"/>
        <v>OKAY</v>
      </c>
    </row>
    <row r="788" spans="1:20" x14ac:dyDescent="0.3">
      <c r="A788" s="1">
        <v>1800</v>
      </c>
      <c r="B788" s="1">
        <v>224</v>
      </c>
      <c r="C788" s="1" t="s">
        <v>25</v>
      </c>
      <c r="D788" s="1" t="s">
        <v>28</v>
      </c>
      <c r="E788" s="1" t="s">
        <v>29</v>
      </c>
      <c r="F788" s="1" t="s">
        <v>30</v>
      </c>
      <c r="G788" s="1" t="s">
        <v>21</v>
      </c>
      <c r="H788" s="1" t="s">
        <v>257</v>
      </c>
      <c r="I788" s="1"/>
      <c r="J788" s="1"/>
      <c r="K788" s="1" t="s">
        <v>23</v>
      </c>
      <c r="L788" s="1">
        <v>25</v>
      </c>
      <c r="M788" s="1">
        <v>0</v>
      </c>
      <c r="N788" s="1">
        <v>25</v>
      </c>
      <c r="O788" s="1" t="s">
        <v>40</v>
      </c>
      <c r="P788" s="1">
        <v>38217.769999999997</v>
      </c>
      <c r="Q788" s="1">
        <v>30574.21</v>
      </c>
      <c r="R788" s="1">
        <f t="shared" si="24"/>
        <v>-7643.5599999999977</v>
      </c>
      <c r="S788" s="1">
        <f>Table1__24[[#This Row],[total_women_beneficiaries]]-Table1__24[[#This Row],[total_men_beneficiaries]]</f>
        <v>-25</v>
      </c>
      <c r="T788" s="1" t="str">
        <f t="shared" si="25"/>
        <v>OKAY</v>
      </c>
    </row>
    <row r="789" spans="1:20" x14ac:dyDescent="0.3">
      <c r="A789" s="1">
        <v>1801</v>
      </c>
      <c r="B789" s="1"/>
      <c r="C789" s="1"/>
      <c r="D789" s="1" t="s">
        <v>28</v>
      </c>
      <c r="E789" s="1" t="s">
        <v>29</v>
      </c>
      <c r="F789" s="1" t="s">
        <v>20</v>
      </c>
      <c r="G789" s="1" t="s">
        <v>21</v>
      </c>
      <c r="H789" s="1" t="s">
        <v>257</v>
      </c>
      <c r="I789" s="1"/>
      <c r="J789" s="1"/>
      <c r="K789" s="1" t="s">
        <v>23</v>
      </c>
      <c r="L789" s="1">
        <v>1400</v>
      </c>
      <c r="M789" s="1">
        <v>800</v>
      </c>
      <c r="N789" s="1">
        <v>2200</v>
      </c>
      <c r="O789" s="1" t="s">
        <v>31</v>
      </c>
      <c r="P789" s="1">
        <v>38876.160000000003</v>
      </c>
      <c r="Q789" s="1">
        <v>31100.93</v>
      </c>
      <c r="R789" s="1">
        <f t="shared" si="24"/>
        <v>-7775.2300000000032</v>
      </c>
      <c r="S789" s="1">
        <f>Table1__24[[#This Row],[total_women_beneficiaries]]-Table1__24[[#This Row],[total_men_beneficiaries]]</f>
        <v>-600</v>
      </c>
      <c r="T789" s="1" t="str">
        <f t="shared" si="25"/>
        <v>OKAY</v>
      </c>
    </row>
    <row r="790" spans="1:20" x14ac:dyDescent="0.3">
      <c r="A790" s="1">
        <v>1802</v>
      </c>
      <c r="B790" s="1">
        <v>284</v>
      </c>
      <c r="C790" s="1" t="s">
        <v>25</v>
      </c>
      <c r="D790" s="1" t="s">
        <v>28</v>
      </c>
      <c r="E790" s="1" t="s">
        <v>29</v>
      </c>
      <c r="F790" s="1" t="s">
        <v>30</v>
      </c>
      <c r="G790" s="1" t="s">
        <v>21</v>
      </c>
      <c r="H790" s="1" t="s">
        <v>257</v>
      </c>
      <c r="I790" s="1"/>
      <c r="J790" s="1"/>
      <c r="K790" s="1" t="s">
        <v>23</v>
      </c>
      <c r="L790" s="1">
        <v>125</v>
      </c>
      <c r="M790" s="1">
        <v>0</v>
      </c>
      <c r="N790" s="1">
        <v>125</v>
      </c>
      <c r="O790" s="1" t="s">
        <v>40</v>
      </c>
      <c r="P790" s="1">
        <v>43093.55</v>
      </c>
      <c r="Q790" s="1">
        <v>43093.55</v>
      </c>
      <c r="R790" s="1">
        <f t="shared" si="24"/>
        <v>0</v>
      </c>
      <c r="S790" s="1">
        <f>Table1__24[[#This Row],[total_women_beneficiaries]]-Table1__24[[#This Row],[total_men_beneficiaries]]</f>
        <v>-125</v>
      </c>
      <c r="T790" s="1" t="str">
        <f t="shared" si="25"/>
        <v>OKAY</v>
      </c>
    </row>
    <row r="791" spans="1:20" x14ac:dyDescent="0.3">
      <c r="A791" s="1">
        <v>1803</v>
      </c>
      <c r="B791" s="1"/>
      <c r="C791" s="1"/>
      <c r="D791" s="1" t="s">
        <v>28</v>
      </c>
      <c r="E791" s="1" t="s">
        <v>29</v>
      </c>
      <c r="F791" s="1" t="s">
        <v>20</v>
      </c>
      <c r="G791" s="1" t="s">
        <v>21</v>
      </c>
      <c r="H791" s="1" t="s">
        <v>257</v>
      </c>
      <c r="I791" s="1"/>
      <c r="J791" s="1"/>
      <c r="K791" s="1" t="s">
        <v>23</v>
      </c>
      <c r="L791" s="1">
        <v>500</v>
      </c>
      <c r="M791" s="1">
        <v>300</v>
      </c>
      <c r="N791" s="1">
        <v>800</v>
      </c>
      <c r="O791" s="1" t="s">
        <v>41</v>
      </c>
      <c r="P791" s="1">
        <v>26849.95</v>
      </c>
      <c r="Q791" s="1">
        <v>21479.96</v>
      </c>
      <c r="R791" s="1">
        <f t="shared" si="24"/>
        <v>-5369.9900000000016</v>
      </c>
      <c r="S791" s="1">
        <f>Table1__24[[#This Row],[total_women_beneficiaries]]-Table1__24[[#This Row],[total_men_beneficiaries]]</f>
        <v>-200</v>
      </c>
      <c r="T791" s="1" t="str">
        <f t="shared" si="25"/>
        <v>OKAY</v>
      </c>
    </row>
    <row r="792" spans="1:20" x14ac:dyDescent="0.3">
      <c r="A792" s="1">
        <v>1804</v>
      </c>
      <c r="B792" s="1"/>
      <c r="C792" s="1"/>
      <c r="D792" s="1" t="s">
        <v>18</v>
      </c>
      <c r="E792" s="1" t="s">
        <v>19</v>
      </c>
      <c r="F792" s="1" t="s">
        <v>20</v>
      </c>
      <c r="G792" s="1" t="s">
        <v>21</v>
      </c>
      <c r="H792" s="1" t="s">
        <v>257</v>
      </c>
      <c r="I792" s="1"/>
      <c r="J792" s="1"/>
      <c r="K792" s="1" t="s">
        <v>23</v>
      </c>
      <c r="L792" s="1">
        <v>66</v>
      </c>
      <c r="M792" s="1">
        <v>21</v>
      </c>
      <c r="N792" s="1">
        <v>87</v>
      </c>
      <c r="O792" s="1" t="s">
        <v>24</v>
      </c>
      <c r="P792" s="1">
        <v>36372.92</v>
      </c>
      <c r="Q792" s="1">
        <v>29098.34</v>
      </c>
      <c r="R792" s="1">
        <f t="shared" si="24"/>
        <v>-7274.5799999999981</v>
      </c>
      <c r="S792" s="1">
        <f>Table1__24[[#This Row],[total_women_beneficiaries]]-Table1__24[[#This Row],[total_men_beneficiaries]]</f>
        <v>-45</v>
      </c>
      <c r="T792" s="1" t="str">
        <f t="shared" si="25"/>
        <v>OKAY</v>
      </c>
    </row>
    <row r="793" spans="1:20" x14ac:dyDescent="0.3">
      <c r="A793" s="1">
        <v>1805</v>
      </c>
      <c r="B793" s="1">
        <v>195</v>
      </c>
      <c r="C793" s="1" t="s">
        <v>25</v>
      </c>
      <c r="D793" s="1" t="s">
        <v>28</v>
      </c>
      <c r="E793" s="1" t="s">
        <v>29</v>
      </c>
      <c r="F793" s="1" t="s">
        <v>45</v>
      </c>
      <c r="G793" s="1" t="s">
        <v>21</v>
      </c>
      <c r="H793" s="1" t="s">
        <v>257</v>
      </c>
      <c r="I793" s="1"/>
      <c r="J793" s="1"/>
      <c r="K793" s="1" t="s">
        <v>23</v>
      </c>
      <c r="L793" s="1">
        <v>600</v>
      </c>
      <c r="M793" s="1">
        <v>717</v>
      </c>
      <c r="N793" s="1">
        <v>1317</v>
      </c>
      <c r="O793" s="1" t="s">
        <v>24</v>
      </c>
      <c r="P793" s="1">
        <v>42003.95</v>
      </c>
      <c r="Q793" s="1">
        <v>42003.95</v>
      </c>
      <c r="R793" s="1">
        <f t="shared" si="24"/>
        <v>0</v>
      </c>
      <c r="S793" s="1">
        <f>Table1__24[[#This Row],[total_women_beneficiaries]]-Table1__24[[#This Row],[total_men_beneficiaries]]</f>
        <v>117</v>
      </c>
      <c r="T793" s="1" t="str">
        <f t="shared" si="25"/>
        <v>OKAY</v>
      </c>
    </row>
    <row r="794" spans="1:20" x14ac:dyDescent="0.3">
      <c r="A794" s="1">
        <v>1806</v>
      </c>
      <c r="B794" s="1">
        <v>85</v>
      </c>
      <c r="C794" s="1" t="s">
        <v>48</v>
      </c>
      <c r="D794" s="1" t="s">
        <v>28</v>
      </c>
      <c r="E794" s="1" t="s">
        <v>29</v>
      </c>
      <c r="F794" s="1" t="s">
        <v>45</v>
      </c>
      <c r="G794" s="1" t="s">
        <v>21</v>
      </c>
      <c r="H794" s="1" t="s">
        <v>257</v>
      </c>
      <c r="I794" s="1"/>
      <c r="J794" s="1"/>
      <c r="K794" s="1" t="s">
        <v>23</v>
      </c>
      <c r="L794" s="1">
        <v>4991</v>
      </c>
      <c r="M794" s="1">
        <v>5243</v>
      </c>
      <c r="N794" s="1">
        <v>10234</v>
      </c>
      <c r="O794" s="1" t="s">
        <v>24</v>
      </c>
      <c r="P794" s="1">
        <v>41130.6</v>
      </c>
      <c r="Q794" s="1">
        <v>41130.6</v>
      </c>
      <c r="R794" s="1">
        <f t="shared" si="24"/>
        <v>0</v>
      </c>
      <c r="S794" s="1">
        <f>Table1__24[[#This Row],[total_women_beneficiaries]]-Table1__24[[#This Row],[total_men_beneficiaries]]</f>
        <v>252</v>
      </c>
      <c r="T794" s="1" t="str">
        <f t="shared" si="25"/>
        <v>OKAY</v>
      </c>
    </row>
    <row r="795" spans="1:20" x14ac:dyDescent="0.3">
      <c r="A795" s="1">
        <v>1807</v>
      </c>
      <c r="B795" s="1">
        <v>256</v>
      </c>
      <c r="C795" s="1" t="s">
        <v>25</v>
      </c>
      <c r="D795" s="1" t="s">
        <v>28</v>
      </c>
      <c r="E795" s="1" t="s">
        <v>29</v>
      </c>
      <c r="F795" s="1" t="s">
        <v>20</v>
      </c>
      <c r="G795" s="1" t="s">
        <v>21</v>
      </c>
      <c r="H795" s="1" t="s">
        <v>257</v>
      </c>
      <c r="I795" s="1"/>
      <c r="J795" s="1"/>
      <c r="K795" s="1" t="s">
        <v>23</v>
      </c>
      <c r="L795" s="1">
        <v>413</v>
      </c>
      <c r="M795" s="1">
        <v>587</v>
      </c>
      <c r="N795" s="1">
        <v>1000</v>
      </c>
      <c r="O795" s="1" t="s">
        <v>24</v>
      </c>
      <c r="P795" s="1">
        <v>43558.96</v>
      </c>
      <c r="Q795" s="1">
        <v>43558.96</v>
      </c>
      <c r="R795" s="1">
        <f t="shared" si="24"/>
        <v>0</v>
      </c>
      <c r="S795" s="1">
        <f>Table1__24[[#This Row],[total_women_beneficiaries]]-Table1__24[[#This Row],[total_men_beneficiaries]]</f>
        <v>174</v>
      </c>
      <c r="T795" s="1" t="str">
        <f t="shared" si="25"/>
        <v>OKAY</v>
      </c>
    </row>
    <row r="796" spans="1:20" x14ac:dyDescent="0.3">
      <c r="A796" s="1">
        <v>1808</v>
      </c>
      <c r="B796" s="1"/>
      <c r="C796" s="1"/>
      <c r="D796" s="1" t="s">
        <v>28</v>
      </c>
      <c r="E796" s="1" t="s">
        <v>29</v>
      </c>
      <c r="F796" s="1" t="s">
        <v>20</v>
      </c>
      <c r="G796" s="1" t="s">
        <v>21</v>
      </c>
      <c r="H796" s="1" t="s">
        <v>257</v>
      </c>
      <c r="I796" s="1"/>
      <c r="J796" s="1"/>
      <c r="K796" s="1" t="s">
        <v>23</v>
      </c>
      <c r="L796" s="1">
        <v>66</v>
      </c>
      <c r="M796" s="1">
        <v>21</v>
      </c>
      <c r="N796" s="1">
        <v>87</v>
      </c>
      <c r="O796" s="1" t="s">
        <v>41</v>
      </c>
      <c r="P796" s="1">
        <v>16976.25</v>
      </c>
      <c r="Q796" s="1">
        <v>13581</v>
      </c>
      <c r="R796" s="1">
        <f t="shared" si="24"/>
        <v>-3395.25</v>
      </c>
      <c r="S796" s="1">
        <f>Table1__24[[#This Row],[total_women_beneficiaries]]-Table1__24[[#This Row],[total_men_beneficiaries]]</f>
        <v>-45</v>
      </c>
      <c r="T796" s="1" t="str">
        <f t="shared" si="25"/>
        <v>OKAY</v>
      </c>
    </row>
    <row r="797" spans="1:20" x14ac:dyDescent="0.3">
      <c r="A797" s="1">
        <v>1809</v>
      </c>
      <c r="B797" s="1"/>
      <c r="C797" s="1"/>
      <c r="D797" s="1" t="s">
        <v>28</v>
      </c>
      <c r="E797" s="1" t="s">
        <v>29</v>
      </c>
      <c r="F797" s="1" t="s">
        <v>20</v>
      </c>
      <c r="G797" s="1" t="s">
        <v>21</v>
      </c>
      <c r="H797" s="1" t="s">
        <v>257</v>
      </c>
      <c r="I797" s="1"/>
      <c r="J797" s="1"/>
      <c r="K797" s="1" t="s">
        <v>23</v>
      </c>
      <c r="L797" s="1">
        <v>3500</v>
      </c>
      <c r="M797" s="1">
        <v>4000</v>
      </c>
      <c r="N797" s="1">
        <v>7500</v>
      </c>
      <c r="O797" s="1" t="s">
        <v>24</v>
      </c>
      <c r="P797" s="1">
        <v>24504.84</v>
      </c>
      <c r="Q797" s="1">
        <v>19603.87</v>
      </c>
      <c r="R797" s="1">
        <f t="shared" si="24"/>
        <v>-4900.9700000000012</v>
      </c>
      <c r="S797" s="1">
        <f>Table1__24[[#This Row],[total_women_beneficiaries]]-Table1__24[[#This Row],[total_men_beneficiaries]]</f>
        <v>500</v>
      </c>
      <c r="T797" s="1" t="str">
        <f t="shared" si="25"/>
        <v>OKAY</v>
      </c>
    </row>
    <row r="798" spans="1:20" x14ac:dyDescent="0.3">
      <c r="A798" s="1">
        <v>1810</v>
      </c>
      <c r="B798" s="1"/>
      <c r="C798" s="1"/>
      <c r="D798" s="1" t="s">
        <v>28</v>
      </c>
      <c r="E798" s="1" t="s">
        <v>29</v>
      </c>
      <c r="F798" s="1" t="s">
        <v>30</v>
      </c>
      <c r="G798" s="1" t="s">
        <v>21</v>
      </c>
      <c r="H798" s="1" t="s">
        <v>257</v>
      </c>
      <c r="I798" s="1"/>
      <c r="J798" s="1"/>
      <c r="K798" s="1" t="s">
        <v>23</v>
      </c>
      <c r="L798" s="1">
        <v>91</v>
      </c>
      <c r="M798" s="1">
        <v>98</v>
      </c>
      <c r="N798" s="1">
        <v>189</v>
      </c>
      <c r="O798" s="1" t="s">
        <v>32</v>
      </c>
      <c r="P798" s="1">
        <v>39001.29</v>
      </c>
      <c r="Q798" s="1">
        <v>31201.03</v>
      </c>
      <c r="R798" s="1">
        <f t="shared" si="24"/>
        <v>-7800.260000000002</v>
      </c>
      <c r="S798" s="1">
        <f>Table1__24[[#This Row],[total_women_beneficiaries]]-Table1__24[[#This Row],[total_men_beneficiaries]]</f>
        <v>7</v>
      </c>
      <c r="T798" s="1" t="str">
        <f t="shared" si="25"/>
        <v>OKAY</v>
      </c>
    </row>
    <row r="799" spans="1:20" x14ac:dyDescent="0.3">
      <c r="A799" s="1">
        <v>1811</v>
      </c>
      <c r="B799" s="1">
        <v>372</v>
      </c>
      <c r="C799" s="1" t="s">
        <v>25</v>
      </c>
      <c r="D799" s="1" t="s">
        <v>28</v>
      </c>
      <c r="E799" s="1" t="s">
        <v>29</v>
      </c>
      <c r="F799" s="1" t="s">
        <v>30</v>
      </c>
      <c r="G799" s="1" t="s">
        <v>21</v>
      </c>
      <c r="H799" s="1" t="s">
        <v>257</v>
      </c>
      <c r="I799" s="1"/>
      <c r="J799" s="1"/>
      <c r="K799" s="1" t="s">
        <v>23</v>
      </c>
      <c r="L799" s="1">
        <v>148</v>
      </c>
      <c r="M799" s="1">
        <v>168</v>
      </c>
      <c r="N799" s="1">
        <v>316</v>
      </c>
      <c r="O799" s="1" t="s">
        <v>32</v>
      </c>
      <c r="P799" s="1">
        <v>41584.11</v>
      </c>
      <c r="Q799" s="1">
        <v>41584.11</v>
      </c>
      <c r="R799" s="1">
        <f t="shared" si="24"/>
        <v>0</v>
      </c>
      <c r="S799" s="1">
        <f>Table1__24[[#This Row],[total_women_beneficiaries]]-Table1__24[[#This Row],[total_men_beneficiaries]]</f>
        <v>20</v>
      </c>
      <c r="T799" s="1" t="str">
        <f t="shared" si="25"/>
        <v>OKAY</v>
      </c>
    </row>
    <row r="800" spans="1:20" x14ac:dyDescent="0.3">
      <c r="A800" s="1">
        <v>1812</v>
      </c>
      <c r="B800" s="1">
        <v>398</v>
      </c>
      <c r="C800" s="1" t="s">
        <v>25</v>
      </c>
      <c r="D800" s="1" t="s">
        <v>28</v>
      </c>
      <c r="E800" s="1" t="s">
        <v>29</v>
      </c>
      <c r="F800" s="1" t="s">
        <v>30</v>
      </c>
      <c r="G800" s="1" t="s">
        <v>21</v>
      </c>
      <c r="H800" s="1" t="s">
        <v>244</v>
      </c>
      <c r="I800" s="1"/>
      <c r="J800" s="1"/>
      <c r="K800" s="1" t="s">
        <v>23</v>
      </c>
      <c r="L800" s="1">
        <v>14000</v>
      </c>
      <c r="M800" s="1">
        <v>16000</v>
      </c>
      <c r="N800" s="1">
        <v>30000</v>
      </c>
      <c r="O800" s="1" t="s">
        <v>41</v>
      </c>
      <c r="P800" s="1">
        <v>42937.18</v>
      </c>
      <c r="Q800" s="1">
        <v>42937.18</v>
      </c>
      <c r="R800" s="1">
        <f t="shared" si="24"/>
        <v>0</v>
      </c>
      <c r="S800" s="1">
        <f>Table1__24[[#This Row],[total_women_beneficiaries]]-Table1__24[[#This Row],[total_men_beneficiaries]]</f>
        <v>2000</v>
      </c>
      <c r="T800" s="1" t="str">
        <f t="shared" si="25"/>
        <v>OKAY</v>
      </c>
    </row>
    <row r="801" spans="1:20" x14ac:dyDescent="0.3">
      <c r="A801" s="1">
        <v>1813</v>
      </c>
      <c r="B801" s="1"/>
      <c r="C801" s="1"/>
      <c r="D801" s="1" t="s">
        <v>28</v>
      </c>
      <c r="E801" s="1" t="s">
        <v>29</v>
      </c>
      <c r="F801" s="1" t="s">
        <v>20</v>
      </c>
      <c r="G801" s="1" t="s">
        <v>21</v>
      </c>
      <c r="H801" s="1" t="s">
        <v>244</v>
      </c>
      <c r="I801" s="1"/>
      <c r="J801" s="1"/>
      <c r="K801" s="1" t="s">
        <v>23</v>
      </c>
      <c r="L801" s="1">
        <v>4124</v>
      </c>
      <c r="M801" s="1">
        <v>4662</v>
      </c>
      <c r="N801" s="1">
        <v>8786</v>
      </c>
      <c r="O801" s="1" t="s">
        <v>24</v>
      </c>
      <c r="P801" s="1">
        <v>42417.38</v>
      </c>
      <c r="Q801" s="1">
        <v>33933.9</v>
      </c>
      <c r="R801" s="1">
        <f t="shared" si="24"/>
        <v>-8483.4799999999959</v>
      </c>
      <c r="S801" s="1">
        <f>Table1__24[[#This Row],[total_women_beneficiaries]]-Table1__24[[#This Row],[total_men_beneficiaries]]</f>
        <v>538</v>
      </c>
      <c r="T801" s="1" t="str">
        <f t="shared" si="25"/>
        <v>OKAY</v>
      </c>
    </row>
    <row r="802" spans="1:20" x14ac:dyDescent="0.3">
      <c r="A802" s="1">
        <v>1814</v>
      </c>
      <c r="B802" s="1"/>
      <c r="C802" s="1"/>
      <c r="D802" s="1" t="s">
        <v>18</v>
      </c>
      <c r="E802" s="1" t="s">
        <v>181</v>
      </c>
      <c r="F802" s="1" t="s">
        <v>30</v>
      </c>
      <c r="G802" s="1" t="s">
        <v>21</v>
      </c>
      <c r="H802" s="1" t="s">
        <v>244</v>
      </c>
      <c r="I802" s="1"/>
      <c r="J802" s="1"/>
      <c r="K802" s="1" t="s">
        <v>23</v>
      </c>
      <c r="L802" s="1">
        <v>49</v>
      </c>
      <c r="M802" s="1">
        <v>51</v>
      </c>
      <c r="N802" s="1">
        <v>100</v>
      </c>
      <c r="O802" s="1" t="s">
        <v>32</v>
      </c>
      <c r="P802" s="1">
        <v>47909.45</v>
      </c>
      <c r="Q802" s="1">
        <v>38327.56</v>
      </c>
      <c r="R802" s="1">
        <f t="shared" si="24"/>
        <v>-9581.89</v>
      </c>
      <c r="S802" s="1">
        <f>Table1__24[[#This Row],[total_women_beneficiaries]]-Table1__24[[#This Row],[total_men_beneficiaries]]</f>
        <v>2</v>
      </c>
      <c r="T802" s="1" t="str">
        <f t="shared" si="25"/>
        <v>OKAY</v>
      </c>
    </row>
    <row r="803" spans="1:20" x14ac:dyDescent="0.3">
      <c r="A803" s="1">
        <v>1815</v>
      </c>
      <c r="B803" s="1">
        <v>272</v>
      </c>
      <c r="C803" s="1" t="s">
        <v>25</v>
      </c>
      <c r="D803" s="1" t="s">
        <v>28</v>
      </c>
      <c r="E803" s="1" t="s">
        <v>29</v>
      </c>
      <c r="F803" s="1" t="s">
        <v>20</v>
      </c>
      <c r="G803" s="1" t="s">
        <v>21</v>
      </c>
      <c r="H803" s="1" t="s">
        <v>244</v>
      </c>
      <c r="I803" s="1"/>
      <c r="J803" s="1"/>
      <c r="K803" s="1" t="s">
        <v>23</v>
      </c>
      <c r="L803" s="1">
        <v>25</v>
      </c>
      <c r="M803" s="1">
        <v>36</v>
      </c>
      <c r="N803" s="1">
        <v>61</v>
      </c>
      <c r="O803" s="1" t="s">
        <v>38</v>
      </c>
      <c r="P803" s="1">
        <v>40680.85</v>
      </c>
      <c r="Q803" s="1">
        <v>40680.85</v>
      </c>
      <c r="R803" s="1">
        <f t="shared" si="24"/>
        <v>0</v>
      </c>
      <c r="S803" s="1">
        <f>Table1__24[[#This Row],[total_women_beneficiaries]]-Table1__24[[#This Row],[total_men_beneficiaries]]</f>
        <v>11</v>
      </c>
      <c r="T803" s="1" t="str">
        <f t="shared" si="25"/>
        <v>OKAY</v>
      </c>
    </row>
    <row r="804" spans="1:20" x14ac:dyDescent="0.3">
      <c r="A804" s="1">
        <v>1816</v>
      </c>
      <c r="B804" s="1"/>
      <c r="C804" s="1"/>
      <c r="D804" s="1" t="s">
        <v>28</v>
      </c>
      <c r="E804" s="1" t="s">
        <v>29</v>
      </c>
      <c r="F804" s="1" t="s">
        <v>20</v>
      </c>
      <c r="G804" s="1" t="s">
        <v>21</v>
      </c>
      <c r="H804" s="1" t="s">
        <v>244</v>
      </c>
      <c r="I804" s="1"/>
      <c r="J804" s="1"/>
      <c r="K804" s="1" t="s">
        <v>23</v>
      </c>
      <c r="L804" s="1">
        <v>400</v>
      </c>
      <c r="M804" s="1">
        <v>500</v>
      </c>
      <c r="N804" s="1">
        <v>900</v>
      </c>
      <c r="O804" s="1" t="s">
        <v>41</v>
      </c>
      <c r="P804" s="1">
        <v>21451.119999999999</v>
      </c>
      <c r="Q804" s="1">
        <v>17160.900000000001</v>
      </c>
      <c r="R804" s="1">
        <f t="shared" si="24"/>
        <v>-4290.2199999999975</v>
      </c>
      <c r="S804" s="1">
        <f>Table1__24[[#This Row],[total_women_beneficiaries]]-Table1__24[[#This Row],[total_men_beneficiaries]]</f>
        <v>100</v>
      </c>
      <c r="T804" s="1" t="str">
        <f t="shared" si="25"/>
        <v>OKAY</v>
      </c>
    </row>
    <row r="805" spans="1:20" x14ac:dyDescent="0.3">
      <c r="A805" s="1">
        <v>1817</v>
      </c>
      <c r="B805" s="1"/>
      <c r="C805" s="1"/>
      <c r="D805" s="1" t="s">
        <v>28</v>
      </c>
      <c r="E805" s="1" t="s">
        <v>29</v>
      </c>
      <c r="F805" s="1" t="s">
        <v>30</v>
      </c>
      <c r="G805" s="1" t="s">
        <v>21</v>
      </c>
      <c r="H805" s="1" t="s">
        <v>244</v>
      </c>
      <c r="I805" s="1"/>
      <c r="J805" s="1"/>
      <c r="K805" s="1" t="s">
        <v>23</v>
      </c>
      <c r="L805" s="1">
        <v>25</v>
      </c>
      <c r="M805" s="1">
        <v>5</v>
      </c>
      <c r="N805" s="1">
        <v>30</v>
      </c>
      <c r="O805" s="1" t="s">
        <v>40</v>
      </c>
      <c r="P805" s="1">
        <v>47670.080000000002</v>
      </c>
      <c r="Q805" s="1">
        <v>38136.06</v>
      </c>
      <c r="R805" s="1">
        <f t="shared" si="24"/>
        <v>-9534.0200000000041</v>
      </c>
      <c r="S805" s="1">
        <f>Table1__24[[#This Row],[total_women_beneficiaries]]-Table1__24[[#This Row],[total_men_beneficiaries]]</f>
        <v>-20</v>
      </c>
      <c r="T805" s="1" t="str">
        <f t="shared" si="25"/>
        <v>OKAY</v>
      </c>
    </row>
    <row r="806" spans="1:20" x14ac:dyDescent="0.3">
      <c r="A806" s="1">
        <v>1818</v>
      </c>
      <c r="B806" s="1"/>
      <c r="C806" s="1"/>
      <c r="D806" s="1" t="s">
        <v>28</v>
      </c>
      <c r="E806" s="1" t="s">
        <v>29</v>
      </c>
      <c r="F806" s="1" t="s">
        <v>30</v>
      </c>
      <c r="G806" s="1" t="s">
        <v>21</v>
      </c>
      <c r="H806" s="1" t="s">
        <v>244</v>
      </c>
      <c r="I806" s="1"/>
      <c r="J806" s="1"/>
      <c r="K806" s="1" t="s">
        <v>23</v>
      </c>
      <c r="L806" s="1">
        <v>60</v>
      </c>
      <c r="M806" s="1">
        <v>2</v>
      </c>
      <c r="N806" s="1">
        <v>62</v>
      </c>
      <c r="O806" s="1" t="s">
        <v>31</v>
      </c>
      <c r="P806" s="1">
        <v>18315.38</v>
      </c>
      <c r="Q806" s="1">
        <v>14652.31</v>
      </c>
      <c r="R806" s="1">
        <f t="shared" si="24"/>
        <v>-3663.0700000000015</v>
      </c>
      <c r="S806" s="1">
        <f>Table1__24[[#This Row],[total_women_beneficiaries]]-Table1__24[[#This Row],[total_men_beneficiaries]]</f>
        <v>-58</v>
      </c>
      <c r="T806" s="1" t="str">
        <f t="shared" si="25"/>
        <v>OKAY</v>
      </c>
    </row>
    <row r="807" spans="1:20" x14ac:dyDescent="0.3">
      <c r="A807" s="1">
        <v>1819</v>
      </c>
      <c r="B807" s="1"/>
      <c r="C807" s="1"/>
      <c r="D807" s="1" t="s">
        <v>28</v>
      </c>
      <c r="E807" s="1" t="s">
        <v>29</v>
      </c>
      <c r="F807" s="1" t="s">
        <v>30</v>
      </c>
      <c r="G807" s="1" t="s">
        <v>21</v>
      </c>
      <c r="H807" s="1" t="s">
        <v>244</v>
      </c>
      <c r="I807" s="1"/>
      <c r="J807" s="1"/>
      <c r="K807" s="1" t="s">
        <v>23</v>
      </c>
      <c r="L807" s="1">
        <v>180</v>
      </c>
      <c r="M807" s="1">
        <v>0</v>
      </c>
      <c r="N807" s="1">
        <v>180</v>
      </c>
      <c r="O807" s="1" t="s">
        <v>40</v>
      </c>
      <c r="P807" s="1">
        <v>19396.669999999998</v>
      </c>
      <c r="Q807" s="1">
        <v>15517.34</v>
      </c>
      <c r="R807" s="1">
        <f t="shared" si="24"/>
        <v>-3879.3299999999981</v>
      </c>
      <c r="S807" s="1">
        <f>Table1__24[[#This Row],[total_women_beneficiaries]]-Table1__24[[#This Row],[total_men_beneficiaries]]</f>
        <v>-180</v>
      </c>
      <c r="T807" s="1" t="str">
        <f t="shared" si="25"/>
        <v>OKAY</v>
      </c>
    </row>
    <row r="808" spans="1:20" x14ac:dyDescent="0.3">
      <c r="A808" s="1">
        <v>1820</v>
      </c>
      <c r="B808" s="1">
        <v>161</v>
      </c>
      <c r="C808" s="1" t="s">
        <v>17</v>
      </c>
      <c r="D808" s="1" t="s">
        <v>28</v>
      </c>
      <c r="E808" s="1" t="s">
        <v>29</v>
      </c>
      <c r="F808" s="1" t="s">
        <v>30</v>
      </c>
      <c r="G808" s="1" t="s">
        <v>21</v>
      </c>
      <c r="H808" s="1" t="s">
        <v>244</v>
      </c>
      <c r="I808" s="1"/>
      <c r="J808" s="1"/>
      <c r="K808" s="1" t="s">
        <v>23</v>
      </c>
      <c r="L808" s="1">
        <v>60</v>
      </c>
      <c r="M808" s="1">
        <v>0</v>
      </c>
      <c r="N808" s="1">
        <v>60</v>
      </c>
      <c r="O808" s="1" t="s">
        <v>40</v>
      </c>
      <c r="P808" s="1">
        <v>19049</v>
      </c>
      <c r="Q808" s="1">
        <v>19049</v>
      </c>
      <c r="R808" s="1">
        <f t="shared" si="24"/>
        <v>0</v>
      </c>
      <c r="S808" s="1">
        <f>Table1__24[[#This Row],[total_women_beneficiaries]]-Table1__24[[#This Row],[total_men_beneficiaries]]</f>
        <v>-60</v>
      </c>
      <c r="T808" s="1" t="str">
        <f t="shared" si="25"/>
        <v>OKAY</v>
      </c>
    </row>
    <row r="809" spans="1:20" x14ac:dyDescent="0.3">
      <c r="A809" s="1">
        <v>1821</v>
      </c>
      <c r="B809" s="1"/>
      <c r="C809" s="1"/>
      <c r="D809" s="1" t="s">
        <v>28</v>
      </c>
      <c r="E809" s="1" t="s">
        <v>29</v>
      </c>
      <c r="F809" s="1" t="s">
        <v>30</v>
      </c>
      <c r="G809" s="1" t="s">
        <v>21</v>
      </c>
      <c r="H809" s="1" t="s">
        <v>244</v>
      </c>
      <c r="I809" s="1"/>
      <c r="J809" s="1"/>
      <c r="K809" s="1" t="s">
        <v>23</v>
      </c>
      <c r="L809" s="1">
        <v>400</v>
      </c>
      <c r="M809" s="1">
        <v>500</v>
      </c>
      <c r="N809" s="1">
        <v>900</v>
      </c>
      <c r="O809" s="1" t="s">
        <v>31</v>
      </c>
      <c r="P809" s="1">
        <v>18315.38</v>
      </c>
      <c r="Q809" s="1">
        <v>14652.31</v>
      </c>
      <c r="R809" s="1">
        <f t="shared" si="24"/>
        <v>-3663.0700000000015</v>
      </c>
      <c r="S809" s="1">
        <f>Table1__24[[#This Row],[total_women_beneficiaries]]-Table1__24[[#This Row],[total_men_beneficiaries]]</f>
        <v>100</v>
      </c>
      <c r="T809" s="1" t="str">
        <f t="shared" si="25"/>
        <v>OKAY</v>
      </c>
    </row>
    <row r="810" spans="1:20" x14ac:dyDescent="0.3">
      <c r="A810" s="1">
        <v>1822</v>
      </c>
      <c r="B810" s="1"/>
      <c r="C810" s="1"/>
      <c r="D810" s="1" t="s">
        <v>28</v>
      </c>
      <c r="E810" s="1" t="s">
        <v>29</v>
      </c>
      <c r="F810" s="1" t="s">
        <v>30</v>
      </c>
      <c r="G810" s="1" t="s">
        <v>21</v>
      </c>
      <c r="H810" s="1" t="s">
        <v>244</v>
      </c>
      <c r="I810" s="1"/>
      <c r="J810" s="1"/>
      <c r="K810" s="1" t="s">
        <v>23</v>
      </c>
      <c r="L810" s="1">
        <v>180</v>
      </c>
      <c r="M810" s="1">
        <v>0</v>
      </c>
      <c r="N810" s="1">
        <v>180</v>
      </c>
      <c r="O810" s="1" t="s">
        <v>40</v>
      </c>
      <c r="P810" s="1">
        <v>38249.910000000003</v>
      </c>
      <c r="Q810" s="1">
        <v>30599.93</v>
      </c>
      <c r="R810" s="1">
        <f t="shared" si="24"/>
        <v>-7649.9800000000032</v>
      </c>
      <c r="S810" s="1">
        <f>Table1__24[[#This Row],[total_women_beneficiaries]]-Table1__24[[#This Row],[total_men_beneficiaries]]</f>
        <v>-180</v>
      </c>
      <c r="T810" s="1" t="str">
        <f t="shared" si="25"/>
        <v>OKAY</v>
      </c>
    </row>
    <row r="811" spans="1:20" x14ac:dyDescent="0.3">
      <c r="A811" s="1">
        <v>1823</v>
      </c>
      <c r="B811" s="1">
        <v>206</v>
      </c>
      <c r="C811" s="1" t="s">
        <v>25</v>
      </c>
      <c r="D811" s="1" t="s">
        <v>28</v>
      </c>
      <c r="E811" s="1" t="s">
        <v>29</v>
      </c>
      <c r="F811" s="1" t="s">
        <v>20</v>
      </c>
      <c r="G811" s="1" t="s">
        <v>21</v>
      </c>
      <c r="H811" s="1" t="s">
        <v>244</v>
      </c>
      <c r="I811" s="1"/>
      <c r="J811" s="1"/>
      <c r="K811" s="1" t="s">
        <v>23</v>
      </c>
      <c r="L811" s="1">
        <v>0</v>
      </c>
      <c r="M811" s="1">
        <v>25</v>
      </c>
      <c r="N811" s="1">
        <v>25</v>
      </c>
      <c r="O811" s="1" t="s">
        <v>24</v>
      </c>
      <c r="P811" s="1">
        <v>40672.71</v>
      </c>
      <c r="Q811" s="1">
        <v>40672.71</v>
      </c>
      <c r="R811" s="1">
        <f t="shared" si="24"/>
        <v>0</v>
      </c>
      <c r="S811" s="1">
        <f>Table1__24[[#This Row],[total_women_beneficiaries]]-Table1__24[[#This Row],[total_men_beneficiaries]]</f>
        <v>25</v>
      </c>
      <c r="T811" s="1" t="str">
        <f t="shared" si="25"/>
        <v>OKAY</v>
      </c>
    </row>
    <row r="812" spans="1:20" x14ac:dyDescent="0.3">
      <c r="A812" s="1">
        <v>1824</v>
      </c>
      <c r="B812" s="1"/>
      <c r="C812" s="1"/>
      <c r="D812" s="1" t="s">
        <v>55</v>
      </c>
      <c r="E812" s="1" t="s">
        <v>19</v>
      </c>
      <c r="F812" s="1" t="s">
        <v>20</v>
      </c>
      <c r="G812" s="1" t="s">
        <v>21</v>
      </c>
      <c r="H812" s="1" t="s">
        <v>244</v>
      </c>
      <c r="I812" s="1"/>
      <c r="J812" s="1"/>
      <c r="K812" s="1" t="s">
        <v>23</v>
      </c>
      <c r="L812" s="1">
        <v>0</v>
      </c>
      <c r="M812" s="1">
        <v>2600</v>
      </c>
      <c r="N812" s="1">
        <v>2600</v>
      </c>
      <c r="O812" s="1" t="s">
        <v>26</v>
      </c>
      <c r="P812" s="1">
        <v>43954.43</v>
      </c>
      <c r="Q812" s="1">
        <v>35163.54</v>
      </c>
      <c r="R812" s="1">
        <f t="shared" si="24"/>
        <v>-8790.89</v>
      </c>
      <c r="S812" s="1">
        <f>Table1__24[[#This Row],[total_women_beneficiaries]]-Table1__24[[#This Row],[total_men_beneficiaries]]</f>
        <v>2600</v>
      </c>
      <c r="T812" s="1" t="str">
        <f t="shared" si="25"/>
        <v>OKAY</v>
      </c>
    </row>
    <row r="813" spans="1:20" x14ac:dyDescent="0.3">
      <c r="A813" s="1">
        <v>1825</v>
      </c>
      <c r="B813" s="1">
        <v>10</v>
      </c>
      <c r="C813" s="1" t="s">
        <v>48</v>
      </c>
      <c r="D813" s="1" t="s">
        <v>28</v>
      </c>
      <c r="E813" s="1" t="s">
        <v>29</v>
      </c>
      <c r="F813" s="1" t="s">
        <v>20</v>
      </c>
      <c r="G813" s="1" t="s">
        <v>21</v>
      </c>
      <c r="H813" s="1" t="s">
        <v>244</v>
      </c>
      <c r="I813" s="1"/>
      <c r="J813" s="1"/>
      <c r="K813" s="1" t="s">
        <v>23</v>
      </c>
      <c r="L813" s="1">
        <v>74273</v>
      </c>
      <c r="M813" s="1">
        <v>71360</v>
      </c>
      <c r="N813" s="1">
        <v>145633</v>
      </c>
      <c r="O813" s="1" t="s">
        <v>38</v>
      </c>
      <c r="P813" s="1">
        <v>41584.81</v>
      </c>
      <c r="Q813" s="1">
        <v>41584.81</v>
      </c>
      <c r="R813" s="1">
        <f t="shared" si="24"/>
        <v>0</v>
      </c>
      <c r="S813" s="1">
        <f>Table1__24[[#This Row],[total_women_beneficiaries]]-Table1__24[[#This Row],[total_men_beneficiaries]]</f>
        <v>-2913</v>
      </c>
      <c r="T813" s="1" t="str">
        <f t="shared" si="25"/>
        <v>OKAY</v>
      </c>
    </row>
    <row r="814" spans="1:20" x14ac:dyDescent="0.3">
      <c r="A814" s="1">
        <v>1826</v>
      </c>
      <c r="B814" s="1"/>
      <c r="C814" s="1"/>
      <c r="D814" s="1" t="s">
        <v>28</v>
      </c>
      <c r="E814" s="1" t="s">
        <v>29</v>
      </c>
      <c r="F814" s="1" t="s">
        <v>20</v>
      </c>
      <c r="G814" s="1" t="s">
        <v>21</v>
      </c>
      <c r="H814" s="1" t="s">
        <v>244</v>
      </c>
      <c r="I814" s="1"/>
      <c r="J814" s="1"/>
      <c r="K814" s="1" t="s">
        <v>23</v>
      </c>
      <c r="L814" s="1">
        <v>252</v>
      </c>
      <c r="M814" s="1">
        <v>266</v>
      </c>
      <c r="N814" s="1">
        <v>518</v>
      </c>
      <c r="O814" s="1" t="s">
        <v>32</v>
      </c>
      <c r="P814" s="1">
        <v>43112.959999999999</v>
      </c>
      <c r="Q814" s="1">
        <v>34490.370000000003</v>
      </c>
      <c r="R814" s="1">
        <f t="shared" si="24"/>
        <v>-8622.5899999999965</v>
      </c>
      <c r="S814" s="1">
        <f>Table1__24[[#This Row],[total_women_beneficiaries]]-Table1__24[[#This Row],[total_men_beneficiaries]]</f>
        <v>14</v>
      </c>
      <c r="T814" s="1" t="str">
        <f t="shared" si="25"/>
        <v>OKAY</v>
      </c>
    </row>
    <row r="815" spans="1:20" x14ac:dyDescent="0.3">
      <c r="A815" s="1">
        <v>1827</v>
      </c>
      <c r="B815" s="1"/>
      <c r="C815" s="1"/>
      <c r="D815" s="1" t="s">
        <v>28</v>
      </c>
      <c r="E815" s="1" t="s">
        <v>29</v>
      </c>
      <c r="F815" s="1" t="s">
        <v>20</v>
      </c>
      <c r="G815" s="1" t="s">
        <v>21</v>
      </c>
      <c r="H815" s="1" t="s">
        <v>244</v>
      </c>
      <c r="I815" s="1"/>
      <c r="J815" s="1"/>
      <c r="K815" s="1" t="s">
        <v>23</v>
      </c>
      <c r="L815" s="1">
        <v>115</v>
      </c>
      <c r="M815" s="1">
        <v>137</v>
      </c>
      <c r="N815" s="1">
        <v>252</v>
      </c>
      <c r="O815" s="1" t="s">
        <v>24</v>
      </c>
      <c r="P815" s="1">
        <v>31448.89</v>
      </c>
      <c r="Q815" s="1">
        <v>25159.119999999999</v>
      </c>
      <c r="R815" s="1">
        <f t="shared" si="24"/>
        <v>-6289.77</v>
      </c>
      <c r="S815" s="1">
        <f>Table1__24[[#This Row],[total_women_beneficiaries]]-Table1__24[[#This Row],[total_men_beneficiaries]]</f>
        <v>22</v>
      </c>
      <c r="T815" s="1" t="str">
        <f t="shared" si="25"/>
        <v>OKAY</v>
      </c>
    </row>
    <row r="816" spans="1:20" x14ac:dyDescent="0.3">
      <c r="A816" s="1">
        <v>1828</v>
      </c>
      <c r="B816" s="1"/>
      <c r="C816" s="1"/>
      <c r="D816" s="1" t="s">
        <v>28</v>
      </c>
      <c r="E816" s="1" t="s">
        <v>29</v>
      </c>
      <c r="F816" s="1" t="s">
        <v>20</v>
      </c>
      <c r="G816" s="1" t="s">
        <v>21</v>
      </c>
      <c r="H816" s="1" t="s">
        <v>244</v>
      </c>
      <c r="I816" s="1"/>
      <c r="J816" s="1"/>
      <c r="K816" s="1" t="s">
        <v>23</v>
      </c>
      <c r="L816" s="1">
        <v>22</v>
      </c>
      <c r="M816" s="1">
        <v>30</v>
      </c>
      <c r="N816" s="1">
        <v>52</v>
      </c>
      <c r="O816" s="1" t="s">
        <v>41</v>
      </c>
      <c r="P816" s="1">
        <v>36437.65</v>
      </c>
      <c r="Q816" s="1">
        <v>29150.12</v>
      </c>
      <c r="R816" s="1">
        <f t="shared" si="24"/>
        <v>-7287.5300000000025</v>
      </c>
      <c r="S816" s="1">
        <f>Table1__24[[#This Row],[total_women_beneficiaries]]-Table1__24[[#This Row],[total_men_beneficiaries]]</f>
        <v>8</v>
      </c>
      <c r="T816" s="1" t="str">
        <f t="shared" si="25"/>
        <v>OKAY</v>
      </c>
    </row>
    <row r="817" spans="1:20" x14ac:dyDescent="0.3">
      <c r="A817" s="1">
        <v>1829</v>
      </c>
      <c r="B817" s="1"/>
      <c r="C817" s="1"/>
      <c r="D817" s="1" t="s">
        <v>39</v>
      </c>
      <c r="E817" s="1" t="s">
        <v>29</v>
      </c>
      <c r="F817" s="1" t="s">
        <v>30</v>
      </c>
      <c r="G817" s="1" t="s">
        <v>21</v>
      </c>
      <c r="H817" s="1" t="s">
        <v>244</v>
      </c>
      <c r="I817" s="1"/>
      <c r="J817" s="1"/>
      <c r="K817" s="1" t="s">
        <v>23</v>
      </c>
      <c r="L817" s="1"/>
      <c r="M817" s="1"/>
      <c r="N817" s="1"/>
      <c r="O817" s="1" t="s">
        <v>31</v>
      </c>
      <c r="P817" s="1">
        <v>46470.18</v>
      </c>
      <c r="Q817" s="1">
        <v>37176.14</v>
      </c>
      <c r="R817" s="1">
        <f t="shared" si="24"/>
        <v>-9294.0400000000009</v>
      </c>
      <c r="S817" s="1">
        <f>Table1__24[[#This Row],[total_women_beneficiaries]]-Table1__24[[#This Row],[total_men_beneficiaries]]</f>
        <v>0</v>
      </c>
      <c r="T817" s="1" t="str">
        <f t="shared" si="25"/>
        <v>OKAY</v>
      </c>
    </row>
    <row r="818" spans="1:20" x14ac:dyDescent="0.3">
      <c r="A818" s="1">
        <v>1830</v>
      </c>
      <c r="B818" s="1">
        <v>268</v>
      </c>
      <c r="C818" s="1" t="s">
        <v>25</v>
      </c>
      <c r="D818" s="1" t="s">
        <v>28</v>
      </c>
      <c r="E818" s="1" t="s">
        <v>181</v>
      </c>
      <c r="F818" s="1" t="s">
        <v>20</v>
      </c>
      <c r="G818" s="1" t="s">
        <v>21</v>
      </c>
      <c r="H818" s="1" t="s">
        <v>244</v>
      </c>
      <c r="I818" s="1"/>
      <c r="J818" s="1"/>
      <c r="K818" s="1" t="s">
        <v>23</v>
      </c>
      <c r="L818" s="1"/>
      <c r="M818" s="1"/>
      <c r="N818" s="1"/>
      <c r="O818" s="1" t="s">
        <v>31</v>
      </c>
      <c r="P818" s="1">
        <v>40075.919999999998</v>
      </c>
      <c r="Q818" s="1">
        <v>40075.919999999998</v>
      </c>
      <c r="R818" s="1">
        <f t="shared" si="24"/>
        <v>0</v>
      </c>
      <c r="S818" s="1">
        <f>Table1__24[[#This Row],[total_women_beneficiaries]]-Table1__24[[#This Row],[total_men_beneficiaries]]</f>
        <v>0</v>
      </c>
      <c r="T818" s="1" t="str">
        <f t="shared" si="25"/>
        <v>OKAY</v>
      </c>
    </row>
    <row r="819" spans="1:20" x14ac:dyDescent="0.3">
      <c r="A819" s="1">
        <v>1831</v>
      </c>
      <c r="B819" s="1">
        <v>471</v>
      </c>
      <c r="C819" s="1" t="s">
        <v>25</v>
      </c>
      <c r="D819" s="1" t="s">
        <v>28</v>
      </c>
      <c r="E819" s="1" t="s">
        <v>29</v>
      </c>
      <c r="F819" s="1" t="s">
        <v>45</v>
      </c>
      <c r="G819" s="1" t="s">
        <v>21</v>
      </c>
      <c r="H819" s="1" t="s">
        <v>244</v>
      </c>
      <c r="I819" s="1"/>
      <c r="J819" s="1"/>
      <c r="K819" s="1" t="s">
        <v>23</v>
      </c>
      <c r="L819" s="1">
        <v>223</v>
      </c>
      <c r="M819" s="1">
        <v>389</v>
      </c>
      <c r="N819" s="1">
        <v>612</v>
      </c>
      <c r="O819" s="1" t="s">
        <v>24</v>
      </c>
      <c r="P819" s="1">
        <v>42676.84</v>
      </c>
      <c r="Q819" s="1">
        <v>42676.84</v>
      </c>
      <c r="R819" s="1">
        <f t="shared" si="24"/>
        <v>0</v>
      </c>
      <c r="S819" s="1">
        <f>Table1__24[[#This Row],[total_women_beneficiaries]]-Table1__24[[#This Row],[total_men_beneficiaries]]</f>
        <v>166</v>
      </c>
      <c r="T819" s="1" t="str">
        <f t="shared" si="25"/>
        <v>OKAY</v>
      </c>
    </row>
    <row r="820" spans="1:20" x14ac:dyDescent="0.3">
      <c r="A820" s="1">
        <v>1832</v>
      </c>
      <c r="B820" s="1"/>
      <c r="C820" s="1"/>
      <c r="D820" s="1" t="s">
        <v>28</v>
      </c>
      <c r="E820" s="1" t="s">
        <v>29</v>
      </c>
      <c r="F820" s="1" t="s">
        <v>30</v>
      </c>
      <c r="G820" s="1" t="s">
        <v>21</v>
      </c>
      <c r="H820" s="1" t="s">
        <v>244</v>
      </c>
      <c r="I820" s="1"/>
      <c r="J820" s="1"/>
      <c r="K820" s="1" t="s">
        <v>23</v>
      </c>
      <c r="L820" s="1">
        <v>34</v>
      </c>
      <c r="M820" s="1">
        <v>1</v>
      </c>
      <c r="N820" s="1">
        <v>35</v>
      </c>
      <c r="O820" s="1" t="s">
        <v>40</v>
      </c>
      <c r="P820" s="1">
        <v>30554.18</v>
      </c>
      <c r="Q820" s="1">
        <v>24443.35</v>
      </c>
      <c r="R820" s="1">
        <f t="shared" si="24"/>
        <v>-6110.8300000000017</v>
      </c>
      <c r="S820" s="1">
        <f>Table1__24[[#This Row],[total_women_beneficiaries]]-Table1__24[[#This Row],[total_men_beneficiaries]]</f>
        <v>-33</v>
      </c>
      <c r="T820" s="1" t="str">
        <f t="shared" si="25"/>
        <v>OKAY</v>
      </c>
    </row>
    <row r="821" spans="1:20" x14ac:dyDescent="0.3">
      <c r="A821" s="1">
        <v>1833</v>
      </c>
      <c r="B821" s="1"/>
      <c r="C821" s="1"/>
      <c r="D821" s="1" t="s">
        <v>28</v>
      </c>
      <c r="E821" s="1" t="s">
        <v>29</v>
      </c>
      <c r="F821" s="1" t="s">
        <v>30</v>
      </c>
      <c r="G821" s="1" t="s">
        <v>21</v>
      </c>
      <c r="H821" s="1" t="s">
        <v>244</v>
      </c>
      <c r="I821" s="1"/>
      <c r="J821" s="1"/>
      <c r="K821" s="1" t="s">
        <v>23</v>
      </c>
      <c r="L821" s="1">
        <v>45</v>
      </c>
      <c r="M821" s="1">
        <v>50</v>
      </c>
      <c r="N821" s="1">
        <v>95</v>
      </c>
      <c r="O821" s="1" t="s">
        <v>31</v>
      </c>
      <c r="P821" s="1">
        <v>38691.72</v>
      </c>
      <c r="Q821" s="1">
        <v>30953.38</v>
      </c>
      <c r="R821" s="1">
        <f t="shared" si="24"/>
        <v>-7738.34</v>
      </c>
      <c r="S821" s="1">
        <f>Table1__24[[#This Row],[total_women_beneficiaries]]-Table1__24[[#This Row],[total_men_beneficiaries]]</f>
        <v>5</v>
      </c>
      <c r="T821" s="1" t="str">
        <f t="shared" si="25"/>
        <v>OKAY</v>
      </c>
    </row>
    <row r="822" spans="1:20" x14ac:dyDescent="0.3">
      <c r="A822" s="1">
        <v>1834</v>
      </c>
      <c r="B822" s="1">
        <v>241</v>
      </c>
      <c r="C822" s="1" t="s">
        <v>25</v>
      </c>
      <c r="D822" s="1" t="s">
        <v>33</v>
      </c>
      <c r="E822" s="1" t="s">
        <v>377</v>
      </c>
      <c r="F822" s="1" t="s">
        <v>45</v>
      </c>
      <c r="G822" s="1" t="s">
        <v>21</v>
      </c>
      <c r="H822" s="1" t="s">
        <v>244</v>
      </c>
      <c r="I822" s="1"/>
      <c r="J822" s="1"/>
      <c r="K822" s="1" t="s">
        <v>23</v>
      </c>
      <c r="L822" s="1">
        <v>105</v>
      </c>
      <c r="M822" s="1">
        <v>50</v>
      </c>
      <c r="N822" s="1">
        <v>155</v>
      </c>
      <c r="O822" s="1" t="s">
        <v>41</v>
      </c>
      <c r="P822" s="1">
        <v>43526.07</v>
      </c>
      <c r="Q822" s="1">
        <v>43526.07</v>
      </c>
      <c r="R822" s="1">
        <f t="shared" si="24"/>
        <v>0</v>
      </c>
      <c r="S822" s="1">
        <f>Table1__24[[#This Row],[total_women_beneficiaries]]-Table1__24[[#This Row],[total_men_beneficiaries]]</f>
        <v>-55</v>
      </c>
      <c r="T822" s="1" t="str">
        <f t="shared" si="25"/>
        <v>OKAY</v>
      </c>
    </row>
    <row r="823" spans="1:20" x14ac:dyDescent="0.3">
      <c r="A823" s="1">
        <v>1835</v>
      </c>
      <c r="B823" s="1"/>
      <c r="C823" s="1"/>
      <c r="D823" s="1" t="s">
        <v>28</v>
      </c>
      <c r="E823" s="1" t="s">
        <v>29</v>
      </c>
      <c r="F823" s="1" t="s">
        <v>45</v>
      </c>
      <c r="G823" s="1" t="s">
        <v>21</v>
      </c>
      <c r="H823" s="1" t="s">
        <v>251</v>
      </c>
      <c r="I823" s="1"/>
      <c r="J823" s="1"/>
      <c r="K823" s="1" t="s">
        <v>23</v>
      </c>
      <c r="L823" s="1">
        <v>200</v>
      </c>
      <c r="M823" s="1">
        <v>300</v>
      </c>
      <c r="N823" s="1">
        <v>500</v>
      </c>
      <c r="O823" s="1" t="s">
        <v>41</v>
      </c>
      <c r="P823" s="1">
        <v>36083.800000000003</v>
      </c>
      <c r="Q823" s="1">
        <v>28867.040000000001</v>
      </c>
      <c r="R823" s="1">
        <f t="shared" si="24"/>
        <v>-7216.760000000002</v>
      </c>
      <c r="S823" s="1">
        <f>Table1__24[[#This Row],[total_women_beneficiaries]]-Table1__24[[#This Row],[total_men_beneficiaries]]</f>
        <v>100</v>
      </c>
      <c r="T823" s="1" t="str">
        <f t="shared" si="25"/>
        <v>OKAY</v>
      </c>
    </row>
    <row r="824" spans="1:20" x14ac:dyDescent="0.3">
      <c r="A824" s="1">
        <v>1836</v>
      </c>
      <c r="B824" s="1"/>
      <c r="C824" s="1"/>
      <c r="D824" s="1" t="s">
        <v>28</v>
      </c>
      <c r="E824" s="1" t="s">
        <v>29</v>
      </c>
      <c r="F824" s="1" t="s">
        <v>45</v>
      </c>
      <c r="G824" s="1" t="s">
        <v>21</v>
      </c>
      <c r="H824" s="1" t="s">
        <v>251</v>
      </c>
      <c r="I824" s="1"/>
      <c r="J824" s="1"/>
      <c r="K824" s="1" t="s">
        <v>23</v>
      </c>
      <c r="L824" s="1">
        <v>450</v>
      </c>
      <c r="M824" s="1">
        <v>500</v>
      </c>
      <c r="N824" s="1">
        <v>950</v>
      </c>
      <c r="O824" s="1" t="s">
        <v>41</v>
      </c>
      <c r="P824" s="1">
        <v>25130.93</v>
      </c>
      <c r="Q824" s="1">
        <v>20104.75</v>
      </c>
      <c r="R824" s="1">
        <f t="shared" si="24"/>
        <v>-5026.18</v>
      </c>
      <c r="S824" s="1">
        <f>Table1__24[[#This Row],[total_women_beneficiaries]]-Table1__24[[#This Row],[total_men_beneficiaries]]</f>
        <v>50</v>
      </c>
      <c r="T824" s="1" t="str">
        <f t="shared" si="25"/>
        <v>OKAY</v>
      </c>
    </row>
    <row r="825" spans="1:20" x14ac:dyDescent="0.3">
      <c r="A825" s="1">
        <v>1837</v>
      </c>
      <c r="B825" s="1"/>
      <c r="C825" s="1"/>
      <c r="D825" s="1" t="s">
        <v>28</v>
      </c>
      <c r="E825" s="1" t="s">
        <v>29</v>
      </c>
      <c r="F825" s="1" t="s">
        <v>45</v>
      </c>
      <c r="G825" s="1" t="s">
        <v>21</v>
      </c>
      <c r="H825" s="1" t="s">
        <v>251</v>
      </c>
      <c r="I825" s="1"/>
      <c r="J825" s="1"/>
      <c r="K825" s="1" t="s">
        <v>23</v>
      </c>
      <c r="L825" s="1">
        <v>50</v>
      </c>
      <c r="M825" s="1">
        <v>30</v>
      </c>
      <c r="N825" s="1">
        <v>80</v>
      </c>
      <c r="O825" s="1" t="s">
        <v>41</v>
      </c>
      <c r="P825" s="1">
        <v>17699.88</v>
      </c>
      <c r="Q825" s="1">
        <v>14159.9</v>
      </c>
      <c r="R825" s="1">
        <f t="shared" si="24"/>
        <v>-3539.9800000000014</v>
      </c>
      <c r="S825" s="1">
        <f>Table1__24[[#This Row],[total_women_beneficiaries]]-Table1__24[[#This Row],[total_men_beneficiaries]]</f>
        <v>-20</v>
      </c>
      <c r="T825" s="1" t="str">
        <f t="shared" si="25"/>
        <v>OKAY</v>
      </c>
    </row>
    <row r="826" spans="1:20" x14ac:dyDescent="0.3">
      <c r="A826" s="1">
        <v>1838</v>
      </c>
      <c r="B826" s="1">
        <v>167</v>
      </c>
      <c r="C826" s="1" t="s">
        <v>17</v>
      </c>
      <c r="D826" s="1" t="s">
        <v>28</v>
      </c>
      <c r="E826" s="1" t="s">
        <v>29</v>
      </c>
      <c r="F826" s="1" t="s">
        <v>45</v>
      </c>
      <c r="G826" s="1" t="s">
        <v>21</v>
      </c>
      <c r="H826" s="1" t="s">
        <v>251</v>
      </c>
      <c r="I826" s="1"/>
      <c r="J826" s="1"/>
      <c r="K826" s="1" t="s">
        <v>23</v>
      </c>
      <c r="L826" s="1">
        <v>53</v>
      </c>
      <c r="M826" s="1">
        <v>0</v>
      </c>
      <c r="N826" s="1">
        <v>53</v>
      </c>
      <c r="O826" s="1" t="s">
        <v>40</v>
      </c>
      <c r="P826" s="1">
        <v>15518.2</v>
      </c>
      <c r="Q826" s="1">
        <v>15518.2</v>
      </c>
      <c r="R826" s="1">
        <f t="shared" si="24"/>
        <v>0</v>
      </c>
      <c r="S826" s="1">
        <f>Table1__24[[#This Row],[total_women_beneficiaries]]-Table1__24[[#This Row],[total_men_beneficiaries]]</f>
        <v>-53</v>
      </c>
      <c r="T826" s="1" t="str">
        <f t="shared" si="25"/>
        <v>OKAY</v>
      </c>
    </row>
    <row r="827" spans="1:20" x14ac:dyDescent="0.3">
      <c r="A827" s="1">
        <v>1839</v>
      </c>
      <c r="B827" s="1">
        <v>223</v>
      </c>
      <c r="C827" s="1" t="s">
        <v>25</v>
      </c>
      <c r="D827" s="1" t="s">
        <v>28</v>
      </c>
      <c r="E827" s="1" t="s">
        <v>29</v>
      </c>
      <c r="F827" s="1" t="s">
        <v>45</v>
      </c>
      <c r="G827" s="1" t="s">
        <v>21</v>
      </c>
      <c r="H827" s="1" t="s">
        <v>251</v>
      </c>
      <c r="I827" s="1"/>
      <c r="J827" s="1"/>
      <c r="K827" s="1" t="s">
        <v>23</v>
      </c>
      <c r="L827" s="1">
        <v>200</v>
      </c>
      <c r="M827" s="1">
        <v>160</v>
      </c>
      <c r="N827" s="1">
        <v>360</v>
      </c>
      <c r="O827" s="1" t="s">
        <v>24</v>
      </c>
      <c r="P827" s="1">
        <v>28750.03</v>
      </c>
      <c r="Q827" s="1">
        <v>28750.03</v>
      </c>
      <c r="R827" s="1">
        <f t="shared" si="24"/>
        <v>0</v>
      </c>
      <c r="S827" s="1">
        <f>Table1__24[[#This Row],[total_women_beneficiaries]]-Table1__24[[#This Row],[total_men_beneficiaries]]</f>
        <v>-40</v>
      </c>
      <c r="T827" s="1" t="str">
        <f t="shared" si="25"/>
        <v>OKAY</v>
      </c>
    </row>
    <row r="828" spans="1:20" x14ac:dyDescent="0.3">
      <c r="A828" s="1">
        <v>1840</v>
      </c>
      <c r="B828" s="1">
        <v>204</v>
      </c>
      <c r="C828" s="1" t="s">
        <v>25</v>
      </c>
      <c r="D828" s="1" t="s">
        <v>28</v>
      </c>
      <c r="E828" s="1" t="s">
        <v>29</v>
      </c>
      <c r="F828" s="1" t="s">
        <v>45</v>
      </c>
      <c r="G828" s="1" t="s">
        <v>21</v>
      </c>
      <c r="H828" s="1" t="s">
        <v>251</v>
      </c>
      <c r="I828" s="1"/>
      <c r="J828" s="1"/>
      <c r="K828" s="1" t="s">
        <v>23</v>
      </c>
      <c r="L828" s="1">
        <v>350</v>
      </c>
      <c r="M828" s="1">
        <v>400</v>
      </c>
      <c r="N828" s="1">
        <v>750</v>
      </c>
      <c r="O828" s="1" t="s">
        <v>32</v>
      </c>
      <c r="P828" s="1">
        <v>31929.65</v>
      </c>
      <c r="Q828" s="1">
        <v>31929.65</v>
      </c>
      <c r="R828" s="1">
        <f t="shared" si="24"/>
        <v>0</v>
      </c>
      <c r="S828" s="1">
        <f>Table1__24[[#This Row],[total_women_beneficiaries]]-Table1__24[[#This Row],[total_men_beneficiaries]]</f>
        <v>50</v>
      </c>
      <c r="T828" s="1" t="str">
        <f t="shared" si="25"/>
        <v>OKAY</v>
      </c>
    </row>
    <row r="829" spans="1:20" x14ac:dyDescent="0.3">
      <c r="A829" s="1">
        <v>1841</v>
      </c>
      <c r="B829" s="1"/>
      <c r="C829" s="1"/>
      <c r="D829" s="1" t="s">
        <v>28</v>
      </c>
      <c r="E829" s="1" t="s">
        <v>29</v>
      </c>
      <c r="F829" s="1" t="s">
        <v>45</v>
      </c>
      <c r="G829" s="1" t="s">
        <v>21</v>
      </c>
      <c r="H829" s="1" t="s">
        <v>251</v>
      </c>
      <c r="I829" s="1"/>
      <c r="J829" s="1"/>
      <c r="K829" s="1" t="s">
        <v>23</v>
      </c>
      <c r="L829" s="1">
        <v>500</v>
      </c>
      <c r="M829" s="1">
        <v>300</v>
      </c>
      <c r="N829" s="1">
        <v>800</v>
      </c>
      <c r="O829" s="1" t="s">
        <v>24</v>
      </c>
      <c r="P829" s="1">
        <v>23121.3</v>
      </c>
      <c r="Q829" s="1">
        <v>18497.04</v>
      </c>
      <c r="R829" s="1">
        <f t="shared" si="24"/>
        <v>-4624.2599999999984</v>
      </c>
      <c r="S829" s="1">
        <f>Table1__24[[#This Row],[total_women_beneficiaries]]-Table1__24[[#This Row],[total_men_beneficiaries]]</f>
        <v>-200</v>
      </c>
      <c r="T829" s="1" t="str">
        <f t="shared" si="25"/>
        <v>OKAY</v>
      </c>
    </row>
    <row r="830" spans="1:20" x14ac:dyDescent="0.3">
      <c r="A830" s="1">
        <v>1842</v>
      </c>
      <c r="B830" s="1">
        <v>123</v>
      </c>
      <c r="C830" s="1" t="s">
        <v>17</v>
      </c>
      <c r="D830" s="1" t="s">
        <v>28</v>
      </c>
      <c r="E830" s="1" t="s">
        <v>29</v>
      </c>
      <c r="F830" s="1" t="s">
        <v>45</v>
      </c>
      <c r="G830" s="1" t="s">
        <v>21</v>
      </c>
      <c r="H830" s="1" t="s">
        <v>251</v>
      </c>
      <c r="I830" s="1"/>
      <c r="J830" s="1"/>
      <c r="K830" s="1" t="s">
        <v>23</v>
      </c>
      <c r="L830" s="1">
        <v>350</v>
      </c>
      <c r="M830" s="1">
        <v>250</v>
      </c>
      <c r="N830" s="1">
        <v>600</v>
      </c>
      <c r="O830" s="1" t="s">
        <v>24</v>
      </c>
      <c r="P830" s="1">
        <v>22402.93</v>
      </c>
      <c r="Q830" s="1">
        <v>22402.93</v>
      </c>
      <c r="R830" s="1">
        <f t="shared" si="24"/>
        <v>0</v>
      </c>
      <c r="S830" s="1">
        <f>Table1__24[[#This Row],[total_women_beneficiaries]]-Table1__24[[#This Row],[total_men_beneficiaries]]</f>
        <v>-100</v>
      </c>
      <c r="T830" s="1" t="str">
        <f t="shared" si="25"/>
        <v>OKAY</v>
      </c>
    </row>
    <row r="831" spans="1:20" x14ac:dyDescent="0.3">
      <c r="A831" s="1">
        <v>1843</v>
      </c>
      <c r="B831" s="1">
        <v>209</v>
      </c>
      <c r="C831" s="1" t="s">
        <v>25</v>
      </c>
      <c r="D831" s="1" t="s">
        <v>28</v>
      </c>
      <c r="E831" s="1" t="s">
        <v>29</v>
      </c>
      <c r="F831" s="1" t="s">
        <v>45</v>
      </c>
      <c r="G831" s="1" t="s">
        <v>21</v>
      </c>
      <c r="H831" s="1" t="s">
        <v>251</v>
      </c>
      <c r="I831" s="1"/>
      <c r="J831" s="1"/>
      <c r="K831" s="1" t="s">
        <v>23</v>
      </c>
      <c r="L831" s="1">
        <v>140</v>
      </c>
      <c r="M831" s="1">
        <v>160</v>
      </c>
      <c r="N831" s="1">
        <v>300</v>
      </c>
      <c r="O831" s="1" t="s">
        <v>24</v>
      </c>
      <c r="P831" s="1">
        <v>22079.7</v>
      </c>
      <c r="Q831" s="1">
        <v>22079.7</v>
      </c>
      <c r="R831" s="1">
        <f t="shared" si="24"/>
        <v>0</v>
      </c>
      <c r="S831" s="1">
        <f>Table1__24[[#This Row],[total_women_beneficiaries]]-Table1__24[[#This Row],[total_men_beneficiaries]]</f>
        <v>20</v>
      </c>
      <c r="T831" s="1" t="str">
        <f t="shared" si="25"/>
        <v>OKAY</v>
      </c>
    </row>
    <row r="832" spans="1:20" x14ac:dyDescent="0.3">
      <c r="A832" s="1">
        <v>1844</v>
      </c>
      <c r="B832" s="1"/>
      <c r="C832" s="1"/>
      <c r="D832" s="1" t="s">
        <v>28</v>
      </c>
      <c r="E832" s="1" t="s">
        <v>29</v>
      </c>
      <c r="F832" s="1" t="s">
        <v>45</v>
      </c>
      <c r="G832" s="1" t="s">
        <v>21</v>
      </c>
      <c r="H832" s="1" t="s">
        <v>251</v>
      </c>
      <c r="I832" s="1"/>
      <c r="J832" s="1"/>
      <c r="K832" s="1" t="s">
        <v>23</v>
      </c>
      <c r="L832" s="1">
        <v>180</v>
      </c>
      <c r="M832" s="1">
        <v>120</v>
      </c>
      <c r="N832" s="1">
        <v>300</v>
      </c>
      <c r="O832" s="1" t="s">
        <v>24</v>
      </c>
      <c r="P832" s="1">
        <v>22103.82</v>
      </c>
      <c r="Q832" s="1">
        <v>17683.060000000001</v>
      </c>
      <c r="R832" s="1">
        <f t="shared" si="24"/>
        <v>-4420.7599999999984</v>
      </c>
      <c r="S832" s="1">
        <f>Table1__24[[#This Row],[total_women_beneficiaries]]-Table1__24[[#This Row],[total_men_beneficiaries]]</f>
        <v>-60</v>
      </c>
      <c r="T832" s="1" t="str">
        <f t="shared" si="25"/>
        <v>OKAY</v>
      </c>
    </row>
    <row r="833" spans="1:20" x14ac:dyDescent="0.3">
      <c r="A833" s="1">
        <v>1845</v>
      </c>
      <c r="B833" s="1"/>
      <c r="C833" s="1"/>
      <c r="D833" s="1" t="s">
        <v>28</v>
      </c>
      <c r="E833" s="1" t="s">
        <v>29</v>
      </c>
      <c r="F833" s="1" t="s">
        <v>45</v>
      </c>
      <c r="G833" s="1" t="s">
        <v>21</v>
      </c>
      <c r="H833" s="1" t="s">
        <v>251</v>
      </c>
      <c r="I833" s="1"/>
      <c r="J833" s="1"/>
      <c r="K833" s="1" t="s">
        <v>23</v>
      </c>
      <c r="L833" s="1">
        <v>1200</v>
      </c>
      <c r="M833" s="1">
        <v>1300</v>
      </c>
      <c r="N833" s="1">
        <v>2500</v>
      </c>
      <c r="O833" s="1" t="s">
        <v>24</v>
      </c>
      <c r="P833" s="1">
        <v>21094.86</v>
      </c>
      <c r="Q833" s="1">
        <v>16875.89</v>
      </c>
      <c r="R833" s="1">
        <f t="shared" si="24"/>
        <v>-4218.9700000000012</v>
      </c>
      <c r="S833" s="1">
        <f>Table1__24[[#This Row],[total_women_beneficiaries]]-Table1__24[[#This Row],[total_men_beneficiaries]]</f>
        <v>100</v>
      </c>
      <c r="T833" s="1" t="str">
        <f t="shared" si="25"/>
        <v>OKAY</v>
      </c>
    </row>
    <row r="834" spans="1:20" x14ac:dyDescent="0.3">
      <c r="A834" s="1">
        <v>1846</v>
      </c>
      <c r="B834" s="1">
        <v>369</v>
      </c>
      <c r="C834" s="1" t="s">
        <v>25</v>
      </c>
      <c r="D834" s="1" t="s">
        <v>28</v>
      </c>
      <c r="E834" s="1" t="s">
        <v>29</v>
      </c>
      <c r="F834" s="1" t="s">
        <v>45</v>
      </c>
      <c r="G834" s="1" t="s">
        <v>21</v>
      </c>
      <c r="H834" s="1" t="s">
        <v>251</v>
      </c>
      <c r="I834" s="1"/>
      <c r="J834" s="1"/>
      <c r="K834" s="1" t="s">
        <v>23</v>
      </c>
      <c r="L834" s="1">
        <v>1200</v>
      </c>
      <c r="M834" s="1">
        <v>1800</v>
      </c>
      <c r="N834" s="1">
        <v>3000</v>
      </c>
      <c r="O834" s="1" t="s">
        <v>41</v>
      </c>
      <c r="P834" s="1">
        <v>38999.29</v>
      </c>
      <c r="Q834" s="1">
        <v>38999.29</v>
      </c>
      <c r="R834" s="1">
        <f t="shared" ref="R834:R897" si="26">Q834-P834</f>
        <v>0</v>
      </c>
      <c r="S834" s="1">
        <f>Table1__24[[#This Row],[total_women_beneficiaries]]-Table1__24[[#This Row],[total_men_beneficiaries]]</f>
        <v>600</v>
      </c>
      <c r="T834" s="1" t="str">
        <f t="shared" ref="T834:T897" si="27">IF(Q834&gt;P834, "REVIEW REQUIRED", "OKAY")</f>
        <v>OKAY</v>
      </c>
    </row>
    <row r="835" spans="1:20" x14ac:dyDescent="0.3">
      <c r="A835" s="1">
        <v>1847</v>
      </c>
      <c r="B835" s="1">
        <v>253</v>
      </c>
      <c r="C835" s="1" t="s">
        <v>25</v>
      </c>
      <c r="D835" s="1" t="s">
        <v>28</v>
      </c>
      <c r="E835" s="1" t="s">
        <v>29</v>
      </c>
      <c r="F835" s="1" t="s">
        <v>45</v>
      </c>
      <c r="G835" s="1" t="s">
        <v>21</v>
      </c>
      <c r="H835" s="1" t="s">
        <v>251</v>
      </c>
      <c r="I835" s="1"/>
      <c r="J835" s="1"/>
      <c r="K835" s="1" t="s">
        <v>23</v>
      </c>
      <c r="L835" s="1">
        <v>20</v>
      </c>
      <c r="M835" s="1">
        <v>35</v>
      </c>
      <c r="N835" s="1">
        <v>55</v>
      </c>
      <c r="O835" s="1" t="s">
        <v>38</v>
      </c>
      <c r="P835" s="1">
        <v>26155.94</v>
      </c>
      <c r="Q835" s="1">
        <v>26155.94</v>
      </c>
      <c r="R835" s="1">
        <f t="shared" si="26"/>
        <v>0</v>
      </c>
      <c r="S835" s="1">
        <f>Table1__24[[#This Row],[total_women_beneficiaries]]-Table1__24[[#This Row],[total_men_beneficiaries]]</f>
        <v>15</v>
      </c>
      <c r="T835" s="1" t="str">
        <f t="shared" si="27"/>
        <v>OKAY</v>
      </c>
    </row>
    <row r="836" spans="1:20" x14ac:dyDescent="0.3">
      <c r="A836" s="1">
        <v>1848</v>
      </c>
      <c r="B836" s="1">
        <v>251</v>
      </c>
      <c r="C836" s="1" t="s">
        <v>25</v>
      </c>
      <c r="D836" s="1" t="s">
        <v>28</v>
      </c>
      <c r="E836" s="1" t="s">
        <v>29</v>
      </c>
      <c r="F836" s="1" t="s">
        <v>45</v>
      </c>
      <c r="G836" s="1" t="s">
        <v>21</v>
      </c>
      <c r="H836" s="1" t="s">
        <v>251</v>
      </c>
      <c r="I836" s="1"/>
      <c r="J836" s="1"/>
      <c r="K836" s="1" t="s">
        <v>23</v>
      </c>
      <c r="L836" s="1">
        <v>400</v>
      </c>
      <c r="M836" s="1">
        <v>500</v>
      </c>
      <c r="N836" s="1">
        <v>900</v>
      </c>
      <c r="O836" s="1" t="s">
        <v>38</v>
      </c>
      <c r="P836" s="1">
        <v>21746.400000000001</v>
      </c>
      <c r="Q836" s="1">
        <v>21746.400000000001</v>
      </c>
      <c r="R836" s="1">
        <f t="shared" si="26"/>
        <v>0</v>
      </c>
      <c r="S836" s="1">
        <f>Table1__24[[#This Row],[total_women_beneficiaries]]-Table1__24[[#This Row],[total_men_beneficiaries]]</f>
        <v>100</v>
      </c>
      <c r="T836" s="1" t="str">
        <f t="shared" si="27"/>
        <v>OKAY</v>
      </c>
    </row>
    <row r="837" spans="1:20" x14ac:dyDescent="0.3">
      <c r="A837" s="1">
        <v>1849</v>
      </c>
      <c r="B837" s="1">
        <v>253</v>
      </c>
      <c r="C837" s="1" t="s">
        <v>25</v>
      </c>
      <c r="D837" s="1" t="s">
        <v>28</v>
      </c>
      <c r="E837" s="1" t="s">
        <v>29</v>
      </c>
      <c r="F837" s="1" t="s">
        <v>45</v>
      </c>
      <c r="G837" s="1" t="s">
        <v>21</v>
      </c>
      <c r="H837" s="1" t="s">
        <v>251</v>
      </c>
      <c r="I837" s="1"/>
      <c r="J837" s="1"/>
      <c r="K837" s="1" t="s">
        <v>23</v>
      </c>
      <c r="L837" s="1">
        <v>300</v>
      </c>
      <c r="M837" s="1">
        <v>200</v>
      </c>
      <c r="N837" s="1">
        <v>500</v>
      </c>
      <c r="O837" s="1" t="s">
        <v>38</v>
      </c>
      <c r="P837" s="1">
        <v>37270.160000000003</v>
      </c>
      <c r="Q837" s="1">
        <v>37270.160000000003</v>
      </c>
      <c r="R837" s="1">
        <f t="shared" si="26"/>
        <v>0</v>
      </c>
      <c r="S837" s="1">
        <f>Table1__24[[#This Row],[total_women_beneficiaries]]-Table1__24[[#This Row],[total_men_beneficiaries]]</f>
        <v>-100</v>
      </c>
      <c r="T837" s="1" t="str">
        <f t="shared" si="27"/>
        <v>OKAY</v>
      </c>
    </row>
    <row r="838" spans="1:20" x14ac:dyDescent="0.3">
      <c r="A838" s="1">
        <v>1850</v>
      </c>
      <c r="B838" s="1"/>
      <c r="C838" s="1"/>
      <c r="D838" s="1" t="s">
        <v>18</v>
      </c>
      <c r="E838" s="1" t="s">
        <v>19</v>
      </c>
      <c r="F838" s="1" t="s">
        <v>45</v>
      </c>
      <c r="G838" s="1" t="s">
        <v>21</v>
      </c>
      <c r="H838" s="1" t="s">
        <v>251</v>
      </c>
      <c r="I838" s="1"/>
      <c r="J838" s="1"/>
      <c r="K838" s="1" t="s">
        <v>23</v>
      </c>
      <c r="L838" s="1">
        <v>2500</v>
      </c>
      <c r="M838" s="1">
        <v>1500</v>
      </c>
      <c r="N838" s="1">
        <v>4000</v>
      </c>
      <c r="O838" s="1" t="s">
        <v>24</v>
      </c>
      <c r="P838" s="1">
        <v>24121.08</v>
      </c>
      <c r="Q838" s="1">
        <v>19296.86</v>
      </c>
      <c r="R838" s="1">
        <f t="shared" si="26"/>
        <v>-4824.2200000000012</v>
      </c>
      <c r="S838" s="1">
        <f>Table1__24[[#This Row],[total_women_beneficiaries]]-Table1__24[[#This Row],[total_men_beneficiaries]]</f>
        <v>-1000</v>
      </c>
      <c r="T838" s="1" t="str">
        <f t="shared" si="27"/>
        <v>OKAY</v>
      </c>
    </row>
    <row r="839" spans="1:20" x14ac:dyDescent="0.3">
      <c r="A839" s="1">
        <v>1851</v>
      </c>
      <c r="B839" s="1">
        <v>250</v>
      </c>
      <c r="C839" s="1" t="s">
        <v>25</v>
      </c>
      <c r="D839" s="1" t="s">
        <v>28</v>
      </c>
      <c r="E839" s="1" t="s">
        <v>29</v>
      </c>
      <c r="F839" s="1" t="s">
        <v>45</v>
      </c>
      <c r="G839" s="1" t="s">
        <v>21</v>
      </c>
      <c r="H839" s="1" t="s">
        <v>251</v>
      </c>
      <c r="I839" s="1"/>
      <c r="J839" s="1"/>
      <c r="K839" s="1" t="s">
        <v>23</v>
      </c>
      <c r="L839" s="1">
        <v>300</v>
      </c>
      <c r="M839" s="1">
        <v>500</v>
      </c>
      <c r="N839" s="1">
        <v>800</v>
      </c>
      <c r="O839" s="1" t="s">
        <v>41</v>
      </c>
      <c r="P839" s="1">
        <v>37602.1</v>
      </c>
      <c r="Q839" s="1">
        <v>37602.1</v>
      </c>
      <c r="R839" s="1">
        <f t="shared" si="26"/>
        <v>0</v>
      </c>
      <c r="S839" s="1">
        <f>Table1__24[[#This Row],[total_women_beneficiaries]]-Table1__24[[#This Row],[total_men_beneficiaries]]</f>
        <v>200</v>
      </c>
      <c r="T839" s="1" t="str">
        <f t="shared" si="27"/>
        <v>OKAY</v>
      </c>
    </row>
    <row r="840" spans="1:20" x14ac:dyDescent="0.3">
      <c r="A840" s="1">
        <v>1852</v>
      </c>
      <c r="B840" s="1">
        <v>254</v>
      </c>
      <c r="C840" s="1" t="s">
        <v>25</v>
      </c>
      <c r="D840" s="1" t="s">
        <v>28</v>
      </c>
      <c r="E840" s="1" t="s">
        <v>29</v>
      </c>
      <c r="F840" s="1" t="s">
        <v>45</v>
      </c>
      <c r="G840" s="1" t="s">
        <v>21</v>
      </c>
      <c r="H840" s="1" t="s">
        <v>251</v>
      </c>
      <c r="I840" s="1"/>
      <c r="J840" s="1"/>
      <c r="K840" s="1" t="s">
        <v>23</v>
      </c>
      <c r="L840" s="1">
        <v>0</v>
      </c>
      <c r="M840" s="1">
        <v>50</v>
      </c>
      <c r="N840" s="1">
        <v>50</v>
      </c>
      <c r="O840" s="1" t="s">
        <v>26</v>
      </c>
      <c r="P840" s="1">
        <v>12854.87</v>
      </c>
      <c r="Q840" s="1">
        <v>12854.87</v>
      </c>
      <c r="R840" s="1">
        <f t="shared" si="26"/>
        <v>0</v>
      </c>
      <c r="S840" s="1">
        <f>Table1__24[[#This Row],[total_women_beneficiaries]]-Table1__24[[#This Row],[total_men_beneficiaries]]</f>
        <v>50</v>
      </c>
      <c r="T840" s="1" t="str">
        <f t="shared" si="27"/>
        <v>OKAY</v>
      </c>
    </row>
    <row r="841" spans="1:20" x14ac:dyDescent="0.3">
      <c r="A841" s="1">
        <v>1853</v>
      </c>
      <c r="B841" s="1"/>
      <c r="C841" s="1"/>
      <c r="D841" s="1" t="s">
        <v>28</v>
      </c>
      <c r="E841" s="1" t="s">
        <v>29</v>
      </c>
      <c r="F841" s="1" t="s">
        <v>45</v>
      </c>
      <c r="G841" s="1" t="s">
        <v>21</v>
      </c>
      <c r="H841" s="1" t="s">
        <v>251</v>
      </c>
      <c r="I841" s="1"/>
      <c r="J841" s="1"/>
      <c r="K841" s="1" t="s">
        <v>23</v>
      </c>
      <c r="L841" s="1">
        <v>10</v>
      </c>
      <c r="M841" s="1">
        <v>5</v>
      </c>
      <c r="N841" s="1">
        <v>15</v>
      </c>
      <c r="O841" s="1" t="s">
        <v>41</v>
      </c>
      <c r="P841" s="1">
        <v>26628.720000000001</v>
      </c>
      <c r="Q841" s="1">
        <v>21302.98</v>
      </c>
      <c r="R841" s="1">
        <f t="shared" si="26"/>
        <v>-5325.7400000000016</v>
      </c>
      <c r="S841" s="1">
        <f>Table1__24[[#This Row],[total_women_beneficiaries]]-Table1__24[[#This Row],[total_men_beneficiaries]]</f>
        <v>-5</v>
      </c>
      <c r="T841" s="1" t="str">
        <f t="shared" si="27"/>
        <v>OKAY</v>
      </c>
    </row>
    <row r="842" spans="1:20" x14ac:dyDescent="0.3">
      <c r="A842" s="1">
        <v>1854</v>
      </c>
      <c r="B842" s="1">
        <v>200</v>
      </c>
      <c r="C842" s="1" t="s">
        <v>25</v>
      </c>
      <c r="D842" s="1" t="s">
        <v>18</v>
      </c>
      <c r="E842" s="1" t="s">
        <v>181</v>
      </c>
      <c r="F842" s="1" t="s">
        <v>45</v>
      </c>
      <c r="G842" s="1" t="s">
        <v>21</v>
      </c>
      <c r="H842" s="1" t="s">
        <v>251</v>
      </c>
      <c r="I842" s="1"/>
      <c r="J842" s="1"/>
      <c r="K842" s="1" t="s">
        <v>23</v>
      </c>
      <c r="L842" s="1">
        <v>106</v>
      </c>
      <c r="M842" s="1">
        <v>100</v>
      </c>
      <c r="N842" s="1">
        <v>206</v>
      </c>
      <c r="O842" s="1" t="s">
        <v>41</v>
      </c>
      <c r="P842" s="1">
        <v>17827.97</v>
      </c>
      <c r="Q842" s="1">
        <v>17827.97</v>
      </c>
      <c r="R842" s="1">
        <f t="shared" si="26"/>
        <v>0</v>
      </c>
      <c r="S842" s="1">
        <f>Table1__24[[#This Row],[total_women_beneficiaries]]-Table1__24[[#This Row],[total_men_beneficiaries]]</f>
        <v>-6</v>
      </c>
      <c r="T842" s="1" t="str">
        <f t="shared" si="27"/>
        <v>OKAY</v>
      </c>
    </row>
    <row r="843" spans="1:20" x14ac:dyDescent="0.3">
      <c r="A843" s="1">
        <v>1855</v>
      </c>
      <c r="B843" s="1">
        <v>159</v>
      </c>
      <c r="C843" s="1" t="s">
        <v>17</v>
      </c>
      <c r="D843" s="1" t="s">
        <v>28</v>
      </c>
      <c r="E843" s="1" t="s">
        <v>29</v>
      </c>
      <c r="F843" s="1" t="s">
        <v>45</v>
      </c>
      <c r="G843" s="1" t="s">
        <v>21</v>
      </c>
      <c r="H843" s="1" t="s">
        <v>251</v>
      </c>
      <c r="I843" s="1"/>
      <c r="J843" s="1"/>
      <c r="K843" s="1" t="s">
        <v>23</v>
      </c>
      <c r="L843" s="1">
        <v>140</v>
      </c>
      <c r="M843" s="1">
        <v>60</v>
      </c>
      <c r="N843" s="1">
        <v>200</v>
      </c>
      <c r="O843" s="1" t="s">
        <v>32</v>
      </c>
      <c r="P843" s="1">
        <v>15359.52</v>
      </c>
      <c r="Q843" s="1">
        <v>15359.52</v>
      </c>
      <c r="R843" s="1">
        <f t="shared" si="26"/>
        <v>0</v>
      </c>
      <c r="S843" s="1">
        <f>Table1__24[[#This Row],[total_women_beneficiaries]]-Table1__24[[#This Row],[total_men_beneficiaries]]</f>
        <v>-80</v>
      </c>
      <c r="T843" s="1" t="str">
        <f t="shared" si="27"/>
        <v>OKAY</v>
      </c>
    </row>
    <row r="844" spans="1:20" x14ac:dyDescent="0.3">
      <c r="A844" s="1">
        <v>1856</v>
      </c>
      <c r="B844" s="1"/>
      <c r="C844" s="1"/>
      <c r="D844" s="1" t="s">
        <v>28</v>
      </c>
      <c r="E844" s="1" t="s">
        <v>29</v>
      </c>
      <c r="F844" s="1" t="s">
        <v>45</v>
      </c>
      <c r="G844" s="1" t="s">
        <v>21</v>
      </c>
      <c r="H844" s="1" t="s">
        <v>22</v>
      </c>
      <c r="I844" s="1"/>
      <c r="J844" s="1"/>
      <c r="K844" s="1" t="s">
        <v>23</v>
      </c>
      <c r="L844" s="1">
        <v>26</v>
      </c>
      <c r="M844" s="1">
        <v>7</v>
      </c>
      <c r="N844" s="1">
        <v>33</v>
      </c>
      <c r="O844" s="1" t="s">
        <v>35</v>
      </c>
      <c r="P844" s="1">
        <v>43442.89</v>
      </c>
      <c r="Q844" s="1">
        <v>34754.31</v>
      </c>
      <c r="R844" s="1">
        <f t="shared" si="26"/>
        <v>-8688.5800000000017</v>
      </c>
      <c r="S844" s="1">
        <f>Table1__24[[#This Row],[total_women_beneficiaries]]-Table1__24[[#This Row],[total_men_beneficiaries]]</f>
        <v>-19</v>
      </c>
      <c r="T844" s="1" t="str">
        <f t="shared" si="27"/>
        <v>OKAY</v>
      </c>
    </row>
    <row r="845" spans="1:20" x14ac:dyDescent="0.3">
      <c r="A845" s="1">
        <v>1857</v>
      </c>
      <c r="B845" s="1"/>
      <c r="C845" s="1"/>
      <c r="D845" s="1" t="s">
        <v>28</v>
      </c>
      <c r="E845" s="1" t="s">
        <v>29</v>
      </c>
      <c r="F845" s="1" t="s">
        <v>45</v>
      </c>
      <c r="G845" s="1" t="s">
        <v>21</v>
      </c>
      <c r="H845" s="1" t="s">
        <v>22</v>
      </c>
      <c r="I845" s="1"/>
      <c r="J845" s="1"/>
      <c r="K845" s="1" t="s">
        <v>23</v>
      </c>
      <c r="L845" s="1">
        <v>939</v>
      </c>
      <c r="M845" s="1">
        <v>978</v>
      </c>
      <c r="N845" s="1">
        <v>1917</v>
      </c>
      <c r="O845" s="1" t="s">
        <v>24</v>
      </c>
      <c r="P845" s="1">
        <v>41489.839999999997</v>
      </c>
      <c r="Q845" s="1">
        <v>33191.870000000003</v>
      </c>
      <c r="R845" s="1">
        <f t="shared" si="26"/>
        <v>-8297.9699999999939</v>
      </c>
      <c r="S845" s="1">
        <f>Table1__24[[#This Row],[total_women_beneficiaries]]-Table1__24[[#This Row],[total_men_beneficiaries]]</f>
        <v>39</v>
      </c>
      <c r="T845" s="1" t="str">
        <f t="shared" si="27"/>
        <v>OKAY</v>
      </c>
    </row>
    <row r="846" spans="1:20" x14ac:dyDescent="0.3">
      <c r="A846" s="1">
        <v>1858</v>
      </c>
      <c r="B846" s="1"/>
      <c r="C846" s="1"/>
      <c r="D846" s="1" t="s">
        <v>28</v>
      </c>
      <c r="E846" s="1" t="s">
        <v>29</v>
      </c>
      <c r="F846" s="1" t="s">
        <v>30</v>
      </c>
      <c r="G846" s="1" t="s">
        <v>21</v>
      </c>
      <c r="H846" s="1" t="s">
        <v>22</v>
      </c>
      <c r="I846" s="1"/>
      <c r="J846" s="1"/>
      <c r="K846" s="1" t="s">
        <v>23</v>
      </c>
      <c r="L846" s="1">
        <v>7108</v>
      </c>
      <c r="M846" s="1">
        <v>6382</v>
      </c>
      <c r="N846" s="1">
        <v>13490</v>
      </c>
      <c r="O846" s="1" t="s">
        <v>32</v>
      </c>
      <c r="P846" s="1">
        <v>45182.21</v>
      </c>
      <c r="Q846" s="1">
        <v>36145.760000000002</v>
      </c>
      <c r="R846" s="1">
        <f t="shared" si="26"/>
        <v>-9036.4499999999971</v>
      </c>
      <c r="S846" s="1">
        <f>Table1__24[[#This Row],[total_women_beneficiaries]]-Table1__24[[#This Row],[total_men_beneficiaries]]</f>
        <v>-726</v>
      </c>
      <c r="T846" s="1" t="str">
        <f t="shared" si="27"/>
        <v>OKAY</v>
      </c>
    </row>
    <row r="847" spans="1:20" x14ac:dyDescent="0.3">
      <c r="A847" s="1">
        <v>1859</v>
      </c>
      <c r="B847" s="1"/>
      <c r="C847" s="1"/>
      <c r="D847" s="1" t="s">
        <v>28</v>
      </c>
      <c r="E847" s="1" t="s">
        <v>29</v>
      </c>
      <c r="F847" s="1" t="s">
        <v>20</v>
      </c>
      <c r="G847" s="1" t="s">
        <v>21</v>
      </c>
      <c r="H847" s="1" t="s">
        <v>22</v>
      </c>
      <c r="I847" s="1"/>
      <c r="J847" s="1"/>
      <c r="K847" s="1" t="s">
        <v>23</v>
      </c>
      <c r="L847" s="1">
        <v>14</v>
      </c>
      <c r="M847" s="1">
        <v>11</v>
      </c>
      <c r="N847" s="1">
        <v>25</v>
      </c>
      <c r="O847" s="1" t="s">
        <v>35</v>
      </c>
      <c r="P847" s="1">
        <v>40208.839999999997</v>
      </c>
      <c r="Q847" s="1">
        <v>32167.07</v>
      </c>
      <c r="R847" s="1">
        <f t="shared" si="26"/>
        <v>-8041.7699999999968</v>
      </c>
      <c r="S847" s="1">
        <f>Table1__24[[#This Row],[total_women_beneficiaries]]-Table1__24[[#This Row],[total_men_beneficiaries]]</f>
        <v>-3</v>
      </c>
      <c r="T847" s="1" t="str">
        <f t="shared" si="27"/>
        <v>OKAY</v>
      </c>
    </row>
    <row r="848" spans="1:20" x14ac:dyDescent="0.3">
      <c r="A848" s="1">
        <v>1860</v>
      </c>
      <c r="B848" s="1"/>
      <c r="C848" s="1"/>
      <c r="D848" s="1" t="s">
        <v>28</v>
      </c>
      <c r="E848" s="1" t="s">
        <v>29</v>
      </c>
      <c r="F848" s="1" t="s">
        <v>45</v>
      </c>
      <c r="G848" s="1" t="s">
        <v>21</v>
      </c>
      <c r="H848" s="1" t="s">
        <v>22</v>
      </c>
      <c r="I848" s="1"/>
      <c r="J848" s="1"/>
      <c r="K848" s="1" t="s">
        <v>23</v>
      </c>
      <c r="L848" s="1">
        <v>720</v>
      </c>
      <c r="M848" s="1">
        <v>780</v>
      </c>
      <c r="N848" s="1">
        <v>1500</v>
      </c>
      <c r="O848" s="1" t="s">
        <v>24</v>
      </c>
      <c r="P848" s="1">
        <v>43503.41</v>
      </c>
      <c r="Q848" s="1">
        <v>34802.730000000003</v>
      </c>
      <c r="R848" s="1">
        <f t="shared" si="26"/>
        <v>-8700.68</v>
      </c>
      <c r="S848" s="1">
        <f>Table1__24[[#This Row],[total_women_beneficiaries]]-Table1__24[[#This Row],[total_men_beneficiaries]]</f>
        <v>60</v>
      </c>
      <c r="T848" s="1" t="str">
        <f t="shared" si="27"/>
        <v>OKAY</v>
      </c>
    </row>
    <row r="849" spans="1:20" x14ac:dyDescent="0.3">
      <c r="A849" s="1">
        <v>1861</v>
      </c>
      <c r="B849" s="1"/>
      <c r="C849" s="1"/>
      <c r="D849" s="1" t="s">
        <v>28</v>
      </c>
      <c r="E849" s="1" t="s">
        <v>29</v>
      </c>
      <c r="F849" s="1" t="s">
        <v>45</v>
      </c>
      <c r="G849" s="1" t="s">
        <v>21</v>
      </c>
      <c r="H849" s="1" t="s">
        <v>22</v>
      </c>
      <c r="I849" s="1"/>
      <c r="J849" s="1"/>
      <c r="K849" s="1" t="s">
        <v>23</v>
      </c>
      <c r="L849" s="1">
        <v>21</v>
      </c>
      <c r="M849" s="1">
        <v>4</v>
      </c>
      <c r="N849" s="1">
        <v>25</v>
      </c>
      <c r="O849" s="1" t="s">
        <v>31</v>
      </c>
      <c r="P849" s="1">
        <v>44187.74</v>
      </c>
      <c r="Q849" s="1">
        <v>35350.19</v>
      </c>
      <c r="R849" s="1">
        <f t="shared" si="26"/>
        <v>-8837.5499999999956</v>
      </c>
      <c r="S849" s="1">
        <f>Table1__24[[#This Row],[total_women_beneficiaries]]-Table1__24[[#This Row],[total_men_beneficiaries]]</f>
        <v>-17</v>
      </c>
      <c r="T849" s="1" t="str">
        <f t="shared" si="27"/>
        <v>OKAY</v>
      </c>
    </row>
    <row r="850" spans="1:20" x14ac:dyDescent="0.3">
      <c r="A850" s="1">
        <v>1862</v>
      </c>
      <c r="B850" s="1"/>
      <c r="C850" s="1"/>
      <c r="D850" s="1" t="s">
        <v>28</v>
      </c>
      <c r="E850" s="1" t="s">
        <v>29</v>
      </c>
      <c r="F850" s="1" t="s">
        <v>45</v>
      </c>
      <c r="G850" s="1" t="s">
        <v>21</v>
      </c>
      <c r="H850" s="1" t="s">
        <v>22</v>
      </c>
      <c r="I850" s="1"/>
      <c r="J850" s="1"/>
      <c r="K850" s="1" t="s">
        <v>23</v>
      </c>
      <c r="L850" s="1">
        <v>720</v>
      </c>
      <c r="M850" s="1">
        <v>780</v>
      </c>
      <c r="N850" s="1">
        <v>1500</v>
      </c>
      <c r="O850" s="1" t="s">
        <v>24</v>
      </c>
      <c r="P850" s="1">
        <v>43786.31</v>
      </c>
      <c r="Q850" s="1">
        <v>35029.050000000003</v>
      </c>
      <c r="R850" s="1">
        <f t="shared" si="26"/>
        <v>-8757.2599999999948</v>
      </c>
      <c r="S850" s="1">
        <f>Table1__24[[#This Row],[total_women_beneficiaries]]-Table1__24[[#This Row],[total_men_beneficiaries]]</f>
        <v>60</v>
      </c>
      <c r="T850" s="1" t="str">
        <f t="shared" si="27"/>
        <v>OKAY</v>
      </c>
    </row>
    <row r="851" spans="1:20" x14ac:dyDescent="0.3">
      <c r="A851" s="1">
        <v>1863</v>
      </c>
      <c r="B851" s="1"/>
      <c r="C851" s="1"/>
      <c r="D851" s="1" t="s">
        <v>28</v>
      </c>
      <c r="E851" s="1" t="s">
        <v>29</v>
      </c>
      <c r="F851" s="1" t="s">
        <v>45</v>
      </c>
      <c r="G851" s="1" t="s">
        <v>21</v>
      </c>
      <c r="H851" s="1" t="s">
        <v>22</v>
      </c>
      <c r="I851" s="1"/>
      <c r="J851" s="1"/>
      <c r="K851" s="1" t="s">
        <v>23</v>
      </c>
      <c r="L851" s="1">
        <v>953</v>
      </c>
      <c r="M851" s="1">
        <v>1097</v>
      </c>
      <c r="N851" s="1">
        <v>2050</v>
      </c>
      <c r="O851" s="1" t="s">
        <v>24</v>
      </c>
      <c r="P851" s="1">
        <v>41558.949999999997</v>
      </c>
      <c r="Q851" s="1">
        <v>33247.160000000003</v>
      </c>
      <c r="R851" s="1">
        <f t="shared" si="26"/>
        <v>-8311.7899999999936</v>
      </c>
      <c r="S851" s="1">
        <f>Table1__24[[#This Row],[total_women_beneficiaries]]-Table1__24[[#This Row],[total_men_beneficiaries]]</f>
        <v>144</v>
      </c>
      <c r="T851" s="1" t="str">
        <f t="shared" si="27"/>
        <v>OKAY</v>
      </c>
    </row>
    <row r="852" spans="1:20" x14ac:dyDescent="0.3">
      <c r="A852" s="1">
        <v>1864</v>
      </c>
      <c r="B852" s="1"/>
      <c r="C852" s="1"/>
      <c r="D852" s="1" t="s">
        <v>28</v>
      </c>
      <c r="E852" s="1" t="s">
        <v>29</v>
      </c>
      <c r="F852" s="1" t="s">
        <v>45</v>
      </c>
      <c r="G852" s="1" t="s">
        <v>21</v>
      </c>
      <c r="H852" s="1" t="s">
        <v>22</v>
      </c>
      <c r="I852" s="1"/>
      <c r="J852" s="1"/>
      <c r="K852" s="1" t="s">
        <v>23</v>
      </c>
      <c r="L852" s="1">
        <v>719</v>
      </c>
      <c r="M852" s="1">
        <v>901</v>
      </c>
      <c r="N852" s="1">
        <v>1620</v>
      </c>
      <c r="O852" s="1" t="s">
        <v>24</v>
      </c>
      <c r="P852" s="1">
        <v>41557.83</v>
      </c>
      <c r="Q852" s="1">
        <v>33246.26</v>
      </c>
      <c r="R852" s="1">
        <f t="shared" si="26"/>
        <v>-8311.57</v>
      </c>
      <c r="S852" s="1">
        <f>Table1__24[[#This Row],[total_women_beneficiaries]]-Table1__24[[#This Row],[total_men_beneficiaries]]</f>
        <v>182</v>
      </c>
      <c r="T852" s="1" t="str">
        <f t="shared" si="27"/>
        <v>OKAY</v>
      </c>
    </row>
    <row r="853" spans="1:20" x14ac:dyDescent="0.3">
      <c r="A853" s="1">
        <v>1865</v>
      </c>
      <c r="B853" s="1"/>
      <c r="C853" s="1"/>
      <c r="D853" s="1" t="s">
        <v>18</v>
      </c>
      <c r="E853" s="1" t="s">
        <v>19</v>
      </c>
      <c r="F853" s="1" t="s">
        <v>27</v>
      </c>
      <c r="G853" s="1" t="s">
        <v>21</v>
      </c>
      <c r="H853" s="1" t="s">
        <v>22</v>
      </c>
      <c r="I853" s="1"/>
      <c r="J853" s="1"/>
      <c r="K853" s="1" t="s">
        <v>23</v>
      </c>
      <c r="L853" s="1">
        <v>33785</v>
      </c>
      <c r="M853" s="1">
        <v>26441</v>
      </c>
      <c r="N853" s="1">
        <v>60226</v>
      </c>
      <c r="O853" s="1" t="s">
        <v>41</v>
      </c>
      <c r="P853" s="1">
        <v>39424.74</v>
      </c>
      <c r="Q853" s="1">
        <v>31539.79</v>
      </c>
      <c r="R853" s="1">
        <f t="shared" si="26"/>
        <v>-7884.9499999999971</v>
      </c>
      <c r="S853" s="1">
        <f>Table1__24[[#This Row],[total_women_beneficiaries]]-Table1__24[[#This Row],[total_men_beneficiaries]]</f>
        <v>-7344</v>
      </c>
      <c r="T853" s="1" t="str">
        <f t="shared" si="27"/>
        <v>OKAY</v>
      </c>
    </row>
    <row r="854" spans="1:20" x14ac:dyDescent="0.3">
      <c r="A854" s="1">
        <v>1866</v>
      </c>
      <c r="B854" s="1">
        <v>315</v>
      </c>
      <c r="C854" s="1" t="s">
        <v>25</v>
      </c>
      <c r="D854" s="1" t="s">
        <v>18</v>
      </c>
      <c r="E854" s="1" t="s">
        <v>19</v>
      </c>
      <c r="F854" s="1" t="s">
        <v>27</v>
      </c>
      <c r="G854" s="1" t="s">
        <v>21</v>
      </c>
      <c r="H854" s="1" t="s">
        <v>22</v>
      </c>
      <c r="I854" s="1"/>
      <c r="J854" s="1"/>
      <c r="K854" s="1" t="s">
        <v>23</v>
      </c>
      <c r="L854" s="1">
        <v>8000</v>
      </c>
      <c r="M854" s="1">
        <v>9000</v>
      </c>
      <c r="N854" s="1">
        <v>17000</v>
      </c>
      <c r="O854" s="1" t="s">
        <v>41</v>
      </c>
      <c r="P854" s="1">
        <v>43650</v>
      </c>
      <c r="Q854" s="1">
        <v>34920</v>
      </c>
      <c r="R854" s="1">
        <f t="shared" si="26"/>
        <v>-8730</v>
      </c>
      <c r="S854" s="1">
        <f>Table1__24[[#This Row],[total_women_beneficiaries]]-Table1__24[[#This Row],[total_men_beneficiaries]]</f>
        <v>1000</v>
      </c>
      <c r="T854" s="1" t="str">
        <f t="shared" si="27"/>
        <v>OKAY</v>
      </c>
    </row>
    <row r="855" spans="1:20" x14ac:dyDescent="0.3">
      <c r="A855" s="1">
        <v>1867</v>
      </c>
      <c r="B855" s="1">
        <v>240</v>
      </c>
      <c r="C855" s="1" t="s">
        <v>25</v>
      </c>
      <c r="D855" s="1" t="s">
        <v>28</v>
      </c>
      <c r="E855" s="1" t="s">
        <v>29</v>
      </c>
      <c r="F855" s="1" t="s">
        <v>45</v>
      </c>
      <c r="G855" s="1" t="s">
        <v>21</v>
      </c>
      <c r="H855" s="1" t="s">
        <v>22</v>
      </c>
      <c r="I855" s="1"/>
      <c r="J855" s="1"/>
      <c r="K855" s="1" t="s">
        <v>23</v>
      </c>
      <c r="L855" s="1">
        <v>457</v>
      </c>
      <c r="M855" s="1">
        <v>474</v>
      </c>
      <c r="N855" s="1">
        <v>931</v>
      </c>
      <c r="O855" s="1" t="s">
        <v>41</v>
      </c>
      <c r="P855" s="1">
        <v>38528.730000000003</v>
      </c>
      <c r="Q855" s="1">
        <v>38528.730000000003</v>
      </c>
      <c r="R855" s="1">
        <f t="shared" si="26"/>
        <v>0</v>
      </c>
      <c r="S855" s="1">
        <f>Table1__24[[#This Row],[total_women_beneficiaries]]-Table1__24[[#This Row],[total_men_beneficiaries]]</f>
        <v>17</v>
      </c>
      <c r="T855" s="1" t="str">
        <f t="shared" si="27"/>
        <v>OKAY</v>
      </c>
    </row>
    <row r="856" spans="1:20" x14ac:dyDescent="0.3">
      <c r="A856" s="1">
        <v>1868</v>
      </c>
      <c r="B856" s="1"/>
      <c r="C856" s="1"/>
      <c r="D856" s="1" t="s">
        <v>18</v>
      </c>
      <c r="E856" s="1" t="s">
        <v>181</v>
      </c>
      <c r="F856" s="1" t="s">
        <v>30</v>
      </c>
      <c r="G856" s="1" t="s">
        <v>21</v>
      </c>
      <c r="H856" s="1" t="s">
        <v>22</v>
      </c>
      <c r="I856" s="1"/>
      <c r="J856" s="1"/>
      <c r="K856" s="1" t="s">
        <v>23</v>
      </c>
      <c r="L856" s="1">
        <v>11760</v>
      </c>
      <c r="M856" s="1">
        <v>12240</v>
      </c>
      <c r="N856" s="1">
        <v>24000</v>
      </c>
      <c r="O856" s="1" t="s">
        <v>41</v>
      </c>
      <c r="P856" s="1">
        <v>48841.02</v>
      </c>
      <c r="Q856" s="1">
        <v>39072.82</v>
      </c>
      <c r="R856" s="1">
        <f t="shared" si="26"/>
        <v>-9768.1999999999971</v>
      </c>
      <c r="S856" s="1">
        <f>Table1__24[[#This Row],[total_women_beneficiaries]]-Table1__24[[#This Row],[total_men_beneficiaries]]</f>
        <v>480</v>
      </c>
      <c r="T856" s="1" t="str">
        <f t="shared" si="27"/>
        <v>OKAY</v>
      </c>
    </row>
    <row r="857" spans="1:20" x14ac:dyDescent="0.3">
      <c r="A857" s="1">
        <v>1869</v>
      </c>
      <c r="B857" s="1">
        <v>221</v>
      </c>
      <c r="C857" s="1" t="s">
        <v>25</v>
      </c>
      <c r="D857" s="1" t="s">
        <v>28</v>
      </c>
      <c r="E857" s="1" t="s">
        <v>29</v>
      </c>
      <c r="F857" s="1" t="s">
        <v>20</v>
      </c>
      <c r="G857" s="1" t="s">
        <v>21</v>
      </c>
      <c r="H857" s="1" t="s">
        <v>36</v>
      </c>
      <c r="I857" s="1"/>
      <c r="J857" s="1"/>
      <c r="K857" s="1" t="s">
        <v>23</v>
      </c>
      <c r="L857" s="1">
        <v>23</v>
      </c>
      <c r="M857" s="1">
        <v>42</v>
      </c>
      <c r="N857" s="1">
        <v>65</v>
      </c>
      <c r="O857" s="1" t="s">
        <v>24</v>
      </c>
      <c r="P857" s="1">
        <v>19962.27</v>
      </c>
      <c r="Q857" s="1">
        <v>19962.27</v>
      </c>
      <c r="R857" s="1">
        <f t="shared" si="26"/>
        <v>0</v>
      </c>
      <c r="S857" s="1">
        <f>Table1__24[[#This Row],[total_women_beneficiaries]]-Table1__24[[#This Row],[total_men_beneficiaries]]</f>
        <v>19</v>
      </c>
      <c r="T857" s="1" t="str">
        <f t="shared" si="27"/>
        <v>OKAY</v>
      </c>
    </row>
    <row r="858" spans="1:20" x14ac:dyDescent="0.3">
      <c r="A858" s="1">
        <v>1870</v>
      </c>
      <c r="B858" s="1"/>
      <c r="C858" s="1"/>
      <c r="D858" s="1" t="s">
        <v>18</v>
      </c>
      <c r="E858" s="1" t="s">
        <v>19</v>
      </c>
      <c r="F858" s="1" t="s">
        <v>20</v>
      </c>
      <c r="G858" s="1" t="s">
        <v>21</v>
      </c>
      <c r="H858" s="1" t="s">
        <v>36</v>
      </c>
      <c r="I858" s="1"/>
      <c r="J858" s="1"/>
      <c r="K858" s="1" t="s">
        <v>23</v>
      </c>
      <c r="L858" s="1">
        <v>23</v>
      </c>
      <c r="M858" s="1">
        <v>23</v>
      </c>
      <c r="N858" s="1">
        <v>46</v>
      </c>
      <c r="O858" s="1" t="s">
        <v>41</v>
      </c>
      <c r="P858" s="1">
        <v>45856.66</v>
      </c>
      <c r="Q858" s="1">
        <v>36685.33</v>
      </c>
      <c r="R858" s="1">
        <f t="shared" si="26"/>
        <v>-9171.3300000000017</v>
      </c>
      <c r="S858" s="1">
        <f>Table1__24[[#This Row],[total_women_beneficiaries]]-Table1__24[[#This Row],[total_men_beneficiaries]]</f>
        <v>0</v>
      </c>
      <c r="T858" s="1" t="str">
        <f t="shared" si="27"/>
        <v>OKAY</v>
      </c>
    </row>
    <row r="859" spans="1:20" x14ac:dyDescent="0.3">
      <c r="A859" s="1">
        <v>1871</v>
      </c>
      <c r="B859" s="1"/>
      <c r="C859" s="1"/>
      <c r="D859" s="1" t="s">
        <v>18</v>
      </c>
      <c r="E859" s="1" t="s">
        <v>19</v>
      </c>
      <c r="F859" s="1" t="s">
        <v>20</v>
      </c>
      <c r="G859" s="1" t="s">
        <v>21</v>
      </c>
      <c r="H859" s="1" t="s">
        <v>36</v>
      </c>
      <c r="I859" s="1"/>
      <c r="J859" s="1"/>
      <c r="K859" s="1" t="s">
        <v>23</v>
      </c>
      <c r="L859" s="1">
        <v>11</v>
      </c>
      <c r="M859" s="1">
        <v>11</v>
      </c>
      <c r="N859" s="1">
        <v>22</v>
      </c>
      <c r="O859" s="1" t="s">
        <v>41</v>
      </c>
      <c r="P859" s="1">
        <v>43730.68</v>
      </c>
      <c r="Q859" s="1">
        <v>34984.550000000003</v>
      </c>
      <c r="R859" s="1">
        <f t="shared" si="26"/>
        <v>-8746.1299999999974</v>
      </c>
      <c r="S859" s="1">
        <f>Table1__24[[#This Row],[total_women_beneficiaries]]-Table1__24[[#This Row],[total_men_beneficiaries]]</f>
        <v>0</v>
      </c>
      <c r="T859" s="1" t="str">
        <f t="shared" si="27"/>
        <v>OKAY</v>
      </c>
    </row>
    <row r="860" spans="1:20" x14ac:dyDescent="0.3">
      <c r="A860" s="1">
        <v>1872</v>
      </c>
      <c r="B860" s="1"/>
      <c r="C860" s="1"/>
      <c r="D860" s="1" t="s">
        <v>18</v>
      </c>
      <c r="E860" s="1" t="s">
        <v>19</v>
      </c>
      <c r="F860" s="1" t="s">
        <v>20</v>
      </c>
      <c r="G860" s="1" t="s">
        <v>21</v>
      </c>
      <c r="H860" s="1" t="s">
        <v>36</v>
      </c>
      <c r="I860" s="1"/>
      <c r="J860" s="1"/>
      <c r="K860" s="1" t="s">
        <v>23</v>
      </c>
      <c r="L860" s="1">
        <v>11</v>
      </c>
      <c r="M860" s="1">
        <v>11</v>
      </c>
      <c r="N860" s="1">
        <v>22</v>
      </c>
      <c r="O860" s="1" t="s">
        <v>41</v>
      </c>
      <c r="P860" s="1">
        <v>43730.68</v>
      </c>
      <c r="Q860" s="1">
        <v>34984.550000000003</v>
      </c>
      <c r="R860" s="1">
        <f t="shared" si="26"/>
        <v>-8746.1299999999974</v>
      </c>
      <c r="S860" s="1">
        <f>Table1__24[[#This Row],[total_women_beneficiaries]]-Table1__24[[#This Row],[total_men_beneficiaries]]</f>
        <v>0</v>
      </c>
      <c r="T860" s="1" t="str">
        <f t="shared" si="27"/>
        <v>OKAY</v>
      </c>
    </row>
    <row r="861" spans="1:20" x14ac:dyDescent="0.3">
      <c r="A861" s="1">
        <v>1873</v>
      </c>
      <c r="B861" s="1"/>
      <c r="C861" s="1"/>
      <c r="D861" s="1" t="s">
        <v>28</v>
      </c>
      <c r="E861" s="1" t="s">
        <v>29</v>
      </c>
      <c r="F861" s="1" t="s">
        <v>30</v>
      </c>
      <c r="G861" s="1" t="s">
        <v>21</v>
      </c>
      <c r="H861" s="1" t="s">
        <v>36</v>
      </c>
      <c r="I861" s="1"/>
      <c r="J861" s="1"/>
      <c r="K861" s="1" t="s">
        <v>23</v>
      </c>
      <c r="L861" s="1">
        <v>21</v>
      </c>
      <c r="M861" s="1">
        <v>21</v>
      </c>
      <c r="N861" s="1">
        <v>42</v>
      </c>
      <c r="O861" s="1" t="s">
        <v>41</v>
      </c>
      <c r="P861" s="1">
        <v>38963.86</v>
      </c>
      <c r="Q861" s="1">
        <v>31171.09</v>
      </c>
      <c r="R861" s="1">
        <f t="shared" si="26"/>
        <v>-7792.77</v>
      </c>
      <c r="S861" s="1">
        <f>Table1__24[[#This Row],[total_women_beneficiaries]]-Table1__24[[#This Row],[total_men_beneficiaries]]</f>
        <v>0</v>
      </c>
      <c r="T861" s="1" t="str">
        <f t="shared" si="27"/>
        <v>OKAY</v>
      </c>
    </row>
    <row r="862" spans="1:20" x14ac:dyDescent="0.3">
      <c r="A862" s="1">
        <v>1874</v>
      </c>
      <c r="B862" s="1"/>
      <c r="C862" s="1"/>
      <c r="D862" s="1" t="s">
        <v>28</v>
      </c>
      <c r="E862" s="1" t="s">
        <v>29</v>
      </c>
      <c r="F862" s="1" t="s">
        <v>30</v>
      </c>
      <c r="G862" s="1" t="s">
        <v>21</v>
      </c>
      <c r="H862" s="1" t="s">
        <v>42</v>
      </c>
      <c r="I862" s="1"/>
      <c r="J862" s="1"/>
      <c r="K862" s="1" t="s">
        <v>23</v>
      </c>
      <c r="L862" s="1">
        <v>20</v>
      </c>
      <c r="M862" s="1">
        <v>0</v>
      </c>
      <c r="N862" s="1">
        <v>20</v>
      </c>
      <c r="O862" s="1" t="s">
        <v>40</v>
      </c>
      <c r="P862" s="1">
        <v>33082.86</v>
      </c>
      <c r="Q862" s="1">
        <v>26466.29</v>
      </c>
      <c r="R862" s="1">
        <f t="shared" si="26"/>
        <v>-6616.57</v>
      </c>
      <c r="S862" s="1">
        <f>Table1__24[[#This Row],[total_women_beneficiaries]]-Table1__24[[#This Row],[total_men_beneficiaries]]</f>
        <v>-20</v>
      </c>
      <c r="T862" s="1" t="str">
        <f t="shared" si="27"/>
        <v>OKAY</v>
      </c>
    </row>
    <row r="863" spans="1:20" x14ac:dyDescent="0.3">
      <c r="A863" s="1">
        <v>1875</v>
      </c>
      <c r="B863" s="1"/>
      <c r="C863" s="1"/>
      <c r="D863" s="1" t="s">
        <v>28</v>
      </c>
      <c r="E863" s="1" t="s">
        <v>29</v>
      </c>
      <c r="F863" s="1" t="s">
        <v>30</v>
      </c>
      <c r="G863" s="1" t="s">
        <v>21</v>
      </c>
      <c r="H863" s="1" t="s">
        <v>42</v>
      </c>
      <c r="I863" s="1"/>
      <c r="J863" s="1"/>
      <c r="K863" s="1" t="s">
        <v>23</v>
      </c>
      <c r="L863" s="1">
        <v>10228</v>
      </c>
      <c r="M863" s="1">
        <v>1014</v>
      </c>
      <c r="N863" s="1">
        <v>11242</v>
      </c>
      <c r="O863" s="1" t="s">
        <v>24</v>
      </c>
      <c r="P863" s="1">
        <v>40261.06</v>
      </c>
      <c r="Q863" s="1">
        <v>32208.85</v>
      </c>
      <c r="R863" s="1">
        <f t="shared" si="26"/>
        <v>-8052.2099999999991</v>
      </c>
      <c r="S863" s="1">
        <f>Table1__24[[#This Row],[total_women_beneficiaries]]-Table1__24[[#This Row],[total_men_beneficiaries]]</f>
        <v>-9214</v>
      </c>
      <c r="T863" s="1" t="str">
        <f t="shared" si="27"/>
        <v>OKAY</v>
      </c>
    </row>
    <row r="864" spans="1:20" x14ac:dyDescent="0.3">
      <c r="A864" s="1">
        <v>1876</v>
      </c>
      <c r="B864" s="1"/>
      <c r="C864" s="1"/>
      <c r="D864" s="1" t="s">
        <v>39</v>
      </c>
      <c r="E864" s="1" t="s">
        <v>29</v>
      </c>
      <c r="F864" s="1" t="s">
        <v>45</v>
      </c>
      <c r="G864" s="1" t="s">
        <v>21</v>
      </c>
      <c r="H864" s="1" t="s">
        <v>42</v>
      </c>
      <c r="I864" s="1"/>
      <c r="J864" s="1"/>
      <c r="K864" s="1"/>
      <c r="L864" s="1">
        <v>80</v>
      </c>
      <c r="M864" s="1">
        <v>40</v>
      </c>
      <c r="N864" s="1">
        <v>120</v>
      </c>
      <c r="O864" s="1" t="s">
        <v>41</v>
      </c>
      <c r="P864" s="1">
        <v>15380.93</v>
      </c>
      <c r="Q864" s="1">
        <v>12304.74</v>
      </c>
      <c r="R864" s="1">
        <f t="shared" si="26"/>
        <v>-3076.1900000000005</v>
      </c>
      <c r="S864" s="1">
        <f>Table1__24[[#This Row],[total_women_beneficiaries]]-Table1__24[[#This Row],[total_men_beneficiaries]]</f>
        <v>-40</v>
      </c>
      <c r="T864" s="1" t="str">
        <f t="shared" si="27"/>
        <v>OKAY</v>
      </c>
    </row>
    <row r="865" spans="1:20" x14ac:dyDescent="0.3">
      <c r="A865" s="1">
        <v>1877</v>
      </c>
      <c r="B865" s="1"/>
      <c r="C865" s="1"/>
      <c r="D865" s="1" t="s">
        <v>33</v>
      </c>
      <c r="E865" s="1" t="s">
        <v>19</v>
      </c>
      <c r="F865" s="1" t="s">
        <v>30</v>
      </c>
      <c r="G865" s="1" t="s">
        <v>21</v>
      </c>
      <c r="H865" s="1" t="s">
        <v>244</v>
      </c>
      <c r="I865" s="1"/>
      <c r="J865" s="1"/>
      <c r="K865" s="1" t="s">
        <v>23</v>
      </c>
      <c r="L865" s="1"/>
      <c r="M865" s="1"/>
      <c r="N865" s="1"/>
      <c r="O865" s="1" t="s">
        <v>31</v>
      </c>
      <c r="P865" s="1">
        <v>42148.7</v>
      </c>
      <c r="Q865" s="1">
        <v>33718.959999999999</v>
      </c>
      <c r="R865" s="1">
        <f t="shared" si="26"/>
        <v>-8429.739999999998</v>
      </c>
      <c r="S865" s="1">
        <f>Table1__24[[#This Row],[total_women_beneficiaries]]-Table1__24[[#This Row],[total_men_beneficiaries]]</f>
        <v>0</v>
      </c>
      <c r="T865" s="1" t="str">
        <f t="shared" si="27"/>
        <v>OKAY</v>
      </c>
    </row>
    <row r="866" spans="1:20" x14ac:dyDescent="0.3">
      <c r="A866" s="1">
        <v>1878</v>
      </c>
      <c r="B866" s="1"/>
      <c r="C866" s="1"/>
      <c r="D866" s="1" t="s">
        <v>33</v>
      </c>
      <c r="E866" s="1" t="s">
        <v>19</v>
      </c>
      <c r="F866" s="1" t="s">
        <v>45</v>
      </c>
      <c r="G866" s="1" t="s">
        <v>21</v>
      </c>
      <c r="H866" s="1" t="s">
        <v>244</v>
      </c>
      <c r="I866" s="1"/>
      <c r="J866" s="1"/>
      <c r="K866" s="1" t="s">
        <v>23</v>
      </c>
      <c r="L866" s="1">
        <v>0</v>
      </c>
      <c r="M866" s="1">
        <v>6088</v>
      </c>
      <c r="N866" s="1">
        <v>6088</v>
      </c>
      <c r="O866" s="1" t="s">
        <v>31</v>
      </c>
      <c r="P866" s="1">
        <v>36388.550000000003</v>
      </c>
      <c r="Q866" s="1">
        <v>29110.84</v>
      </c>
      <c r="R866" s="1">
        <f t="shared" si="26"/>
        <v>-7277.7100000000028</v>
      </c>
      <c r="S866" s="1">
        <f>Table1__24[[#This Row],[total_women_beneficiaries]]-Table1__24[[#This Row],[total_men_beneficiaries]]</f>
        <v>6088</v>
      </c>
      <c r="T866" s="1" t="str">
        <f t="shared" si="27"/>
        <v>OKAY</v>
      </c>
    </row>
    <row r="867" spans="1:20" x14ac:dyDescent="0.3">
      <c r="A867" s="1">
        <v>1879</v>
      </c>
      <c r="B867" s="1">
        <v>79</v>
      </c>
      <c r="C867" s="1" t="s">
        <v>48</v>
      </c>
      <c r="D867" s="1" t="s">
        <v>28</v>
      </c>
      <c r="E867" s="1" t="s">
        <v>29</v>
      </c>
      <c r="F867" s="1" t="s">
        <v>30</v>
      </c>
      <c r="G867" s="1" t="s">
        <v>43</v>
      </c>
      <c r="H867" s="1" t="s">
        <v>78</v>
      </c>
      <c r="I867" s="1">
        <v>33.35866</v>
      </c>
      <c r="J867" s="1">
        <v>35.576369</v>
      </c>
      <c r="K867" s="1" t="s">
        <v>37</v>
      </c>
      <c r="L867" s="1">
        <v>600</v>
      </c>
      <c r="M867" s="1">
        <v>600</v>
      </c>
      <c r="N867" s="1">
        <v>1200</v>
      </c>
      <c r="O867" s="1" t="s">
        <v>26</v>
      </c>
      <c r="P867" s="1">
        <v>10000</v>
      </c>
      <c r="Q867" s="1">
        <v>10000</v>
      </c>
      <c r="R867" s="1">
        <f t="shared" si="26"/>
        <v>0</v>
      </c>
      <c r="S867" s="1">
        <f>Table1__24[[#This Row],[total_women_beneficiaries]]-Table1__24[[#This Row],[total_men_beneficiaries]]</f>
        <v>0</v>
      </c>
      <c r="T867" s="1" t="str">
        <f t="shared" si="27"/>
        <v>OKAY</v>
      </c>
    </row>
    <row r="868" spans="1:20" x14ac:dyDescent="0.3">
      <c r="A868" s="1">
        <v>1880</v>
      </c>
      <c r="B868" s="1">
        <v>49</v>
      </c>
      <c r="C868" s="1" t="s">
        <v>48</v>
      </c>
      <c r="D868" s="1" t="s">
        <v>28</v>
      </c>
      <c r="E868" s="1" t="s">
        <v>29</v>
      </c>
      <c r="F868" s="1" t="s">
        <v>30</v>
      </c>
      <c r="G868" s="1" t="s">
        <v>43</v>
      </c>
      <c r="H868" s="1" t="s">
        <v>102</v>
      </c>
      <c r="I868" s="1">
        <v>33.231195999999997</v>
      </c>
      <c r="J868" s="1">
        <v>35.514848999999998</v>
      </c>
      <c r="K868" s="1" t="s">
        <v>37</v>
      </c>
      <c r="L868" s="1">
        <v>550</v>
      </c>
      <c r="M868" s="1">
        <v>450</v>
      </c>
      <c r="N868" s="1">
        <v>1000</v>
      </c>
      <c r="O868" s="1" t="s">
        <v>24</v>
      </c>
      <c r="P868" s="1">
        <v>15000</v>
      </c>
      <c r="Q868" s="1">
        <v>15000</v>
      </c>
      <c r="R868" s="1">
        <f t="shared" si="26"/>
        <v>0</v>
      </c>
      <c r="S868" s="1">
        <f>Table1__24[[#This Row],[total_women_beneficiaries]]-Table1__24[[#This Row],[total_men_beneficiaries]]</f>
        <v>-100</v>
      </c>
      <c r="T868" s="1" t="str">
        <f t="shared" si="27"/>
        <v>OKAY</v>
      </c>
    </row>
    <row r="869" spans="1:20" x14ac:dyDescent="0.3">
      <c r="A869" s="1">
        <v>1881</v>
      </c>
      <c r="B869" s="1">
        <v>61</v>
      </c>
      <c r="C869" s="1" t="s">
        <v>48</v>
      </c>
      <c r="D869" s="1" t="s">
        <v>28</v>
      </c>
      <c r="E869" s="1" t="s">
        <v>29</v>
      </c>
      <c r="F869" s="1" t="s">
        <v>30</v>
      </c>
      <c r="G869" s="1" t="s">
        <v>43</v>
      </c>
      <c r="H869" s="1" t="s">
        <v>73</v>
      </c>
      <c r="I869" s="1">
        <v>33.217218000000003</v>
      </c>
      <c r="J869" s="1">
        <v>35.335920999999999</v>
      </c>
      <c r="K869" s="1" t="s">
        <v>37</v>
      </c>
      <c r="L869" s="1">
        <v>775</v>
      </c>
      <c r="M869" s="1">
        <v>775</v>
      </c>
      <c r="N869" s="1">
        <v>1550</v>
      </c>
      <c r="O869" s="1" t="s">
        <v>24</v>
      </c>
      <c r="P869" s="1">
        <v>15000</v>
      </c>
      <c r="Q869" s="1">
        <v>15000</v>
      </c>
      <c r="R869" s="1">
        <f t="shared" si="26"/>
        <v>0</v>
      </c>
      <c r="S869" s="1">
        <f>Table1__24[[#This Row],[total_women_beneficiaries]]-Table1__24[[#This Row],[total_men_beneficiaries]]</f>
        <v>0</v>
      </c>
      <c r="T869" s="1" t="str">
        <f t="shared" si="27"/>
        <v>OKAY</v>
      </c>
    </row>
    <row r="870" spans="1:20" x14ac:dyDescent="0.3">
      <c r="A870" s="1">
        <v>1882</v>
      </c>
      <c r="B870" s="1">
        <v>34</v>
      </c>
      <c r="C870" s="1" t="s">
        <v>48</v>
      </c>
      <c r="D870" s="1" t="s">
        <v>28</v>
      </c>
      <c r="E870" s="1" t="s">
        <v>29</v>
      </c>
      <c r="F870" s="1" t="s">
        <v>30</v>
      </c>
      <c r="G870" s="1" t="s">
        <v>43</v>
      </c>
      <c r="H870" s="1" t="s">
        <v>88</v>
      </c>
      <c r="I870" s="1">
        <v>33.101041000000002</v>
      </c>
      <c r="J870" s="1">
        <v>35.254747000000002</v>
      </c>
      <c r="K870" s="1" t="s">
        <v>23</v>
      </c>
      <c r="L870" s="1">
        <v>1500</v>
      </c>
      <c r="M870" s="1">
        <v>1500</v>
      </c>
      <c r="N870" s="1">
        <v>3000</v>
      </c>
      <c r="O870" s="1" t="s">
        <v>24</v>
      </c>
      <c r="P870" s="1">
        <v>6005</v>
      </c>
      <c r="Q870" s="1">
        <v>6005</v>
      </c>
      <c r="R870" s="1">
        <f t="shared" si="26"/>
        <v>0</v>
      </c>
      <c r="S870" s="1">
        <f>Table1__24[[#This Row],[total_women_beneficiaries]]-Table1__24[[#This Row],[total_men_beneficiaries]]</f>
        <v>0</v>
      </c>
      <c r="T870" s="1" t="str">
        <f t="shared" si="27"/>
        <v>OKAY</v>
      </c>
    </row>
    <row r="871" spans="1:20" x14ac:dyDescent="0.3">
      <c r="A871" s="1">
        <v>1883</v>
      </c>
      <c r="B871" s="1">
        <v>44</v>
      </c>
      <c r="C871" s="1" t="s">
        <v>48</v>
      </c>
      <c r="D871" s="1" t="s">
        <v>18</v>
      </c>
      <c r="E871" s="1" t="s">
        <v>29</v>
      </c>
      <c r="F871" s="1" t="s">
        <v>30</v>
      </c>
      <c r="G871" s="1" t="s">
        <v>43</v>
      </c>
      <c r="H871" s="1" t="s">
        <v>118</v>
      </c>
      <c r="I871" s="1">
        <v>33.207962999999999</v>
      </c>
      <c r="J871" s="1">
        <v>35.300185999999997</v>
      </c>
      <c r="K871" s="1" t="s">
        <v>37</v>
      </c>
      <c r="L871" s="1">
        <v>120</v>
      </c>
      <c r="M871" s="1">
        <v>0</v>
      </c>
      <c r="N871" s="1">
        <v>120</v>
      </c>
      <c r="O871" s="1" t="s">
        <v>51</v>
      </c>
      <c r="P871" s="1">
        <v>7665</v>
      </c>
      <c r="Q871" s="1">
        <v>5870</v>
      </c>
      <c r="R871" s="1">
        <f t="shared" si="26"/>
        <v>-1795</v>
      </c>
      <c r="S871" s="1">
        <f>Table1__24[[#This Row],[total_women_beneficiaries]]-Table1__24[[#This Row],[total_men_beneficiaries]]</f>
        <v>-120</v>
      </c>
      <c r="T871" s="1" t="str">
        <f t="shared" si="27"/>
        <v>OKAY</v>
      </c>
    </row>
    <row r="872" spans="1:20" x14ac:dyDescent="0.3">
      <c r="A872" s="1">
        <v>1884</v>
      </c>
      <c r="B872" s="1">
        <v>9</v>
      </c>
      <c r="C872" s="1" t="s">
        <v>48</v>
      </c>
      <c r="D872" s="1" t="s">
        <v>18</v>
      </c>
      <c r="E872" s="1" t="s">
        <v>29</v>
      </c>
      <c r="F872" s="1" t="s">
        <v>30</v>
      </c>
      <c r="G872" s="1" t="s">
        <v>43</v>
      </c>
      <c r="H872" s="1" t="s">
        <v>46</v>
      </c>
      <c r="I872" s="1">
        <v>33.117975000000001</v>
      </c>
      <c r="J872" s="1">
        <v>35.432941</v>
      </c>
      <c r="K872" s="1" t="s">
        <v>37</v>
      </c>
      <c r="L872" s="1">
        <v>100</v>
      </c>
      <c r="M872" s="1">
        <v>100</v>
      </c>
      <c r="N872" s="1">
        <v>200</v>
      </c>
      <c r="O872" s="1" t="s">
        <v>24</v>
      </c>
      <c r="P872" s="1">
        <v>17867</v>
      </c>
      <c r="Q872" s="1">
        <v>17867</v>
      </c>
      <c r="R872" s="1">
        <f t="shared" si="26"/>
        <v>0</v>
      </c>
      <c r="S872" s="1">
        <f>Table1__24[[#This Row],[total_women_beneficiaries]]-Table1__24[[#This Row],[total_men_beneficiaries]]</f>
        <v>0</v>
      </c>
      <c r="T872" s="1" t="str">
        <f t="shared" si="27"/>
        <v>OKAY</v>
      </c>
    </row>
    <row r="873" spans="1:20" x14ac:dyDescent="0.3">
      <c r="A873" s="1">
        <v>1885</v>
      </c>
      <c r="B873" s="1">
        <v>4</v>
      </c>
      <c r="C873" s="1" t="s">
        <v>48</v>
      </c>
      <c r="D873" s="1" t="s">
        <v>18</v>
      </c>
      <c r="E873" s="1" t="s">
        <v>29</v>
      </c>
      <c r="F873" s="1" t="s">
        <v>30</v>
      </c>
      <c r="G873" s="1" t="s">
        <v>43</v>
      </c>
      <c r="H873" s="1" t="s">
        <v>78</v>
      </c>
      <c r="I873" s="1">
        <v>33.35866</v>
      </c>
      <c r="J873" s="1">
        <v>35.576369</v>
      </c>
      <c r="K873" s="1" t="s">
        <v>37</v>
      </c>
      <c r="L873" s="1">
        <v>25000</v>
      </c>
      <c r="M873" s="1">
        <v>25000</v>
      </c>
      <c r="N873" s="1">
        <v>50000</v>
      </c>
      <c r="O873" s="1" t="s">
        <v>51</v>
      </c>
      <c r="P873" s="1">
        <v>25000</v>
      </c>
      <c r="Q873" s="1">
        <v>25000</v>
      </c>
      <c r="R873" s="1">
        <f t="shared" si="26"/>
        <v>0</v>
      </c>
      <c r="S873" s="1">
        <f>Table1__24[[#This Row],[total_women_beneficiaries]]-Table1__24[[#This Row],[total_men_beneficiaries]]</f>
        <v>0</v>
      </c>
      <c r="T873" s="1" t="str">
        <f t="shared" si="27"/>
        <v>OKAY</v>
      </c>
    </row>
    <row r="874" spans="1:20" x14ac:dyDescent="0.3">
      <c r="A874" s="1">
        <v>1886</v>
      </c>
      <c r="B874" s="1">
        <v>26</v>
      </c>
      <c r="C874" s="1" t="s">
        <v>48</v>
      </c>
      <c r="D874" s="1" t="s">
        <v>18</v>
      </c>
      <c r="E874" s="1" t="s">
        <v>29</v>
      </c>
      <c r="F874" s="1" t="s">
        <v>30</v>
      </c>
      <c r="G874" s="1" t="s">
        <v>43</v>
      </c>
      <c r="H874" s="1" t="s">
        <v>91</v>
      </c>
      <c r="I874" s="1">
        <v>33.278683000000001</v>
      </c>
      <c r="J874" s="1">
        <v>35.519038000000002</v>
      </c>
      <c r="K874" s="1" t="s">
        <v>37</v>
      </c>
      <c r="L874" s="1">
        <v>30000</v>
      </c>
      <c r="M874" s="1">
        <v>30000</v>
      </c>
      <c r="N874" s="1">
        <v>60000</v>
      </c>
      <c r="O874" s="1" t="s">
        <v>51</v>
      </c>
      <c r="P874" s="1">
        <v>25000</v>
      </c>
      <c r="Q874" s="1">
        <v>25000</v>
      </c>
      <c r="R874" s="1">
        <f t="shared" si="26"/>
        <v>0</v>
      </c>
      <c r="S874" s="1">
        <f>Table1__24[[#This Row],[total_women_beneficiaries]]-Table1__24[[#This Row],[total_men_beneficiaries]]</f>
        <v>0</v>
      </c>
      <c r="T874" s="1" t="str">
        <f t="shared" si="27"/>
        <v>OKAY</v>
      </c>
    </row>
    <row r="875" spans="1:20" x14ac:dyDescent="0.3">
      <c r="A875" s="1">
        <v>1887</v>
      </c>
      <c r="B875" s="1">
        <v>7</v>
      </c>
      <c r="C875" s="1" t="s">
        <v>48</v>
      </c>
      <c r="D875" s="1" t="s">
        <v>18</v>
      </c>
      <c r="E875" s="1" t="s">
        <v>29</v>
      </c>
      <c r="F875" s="1" t="s">
        <v>30</v>
      </c>
      <c r="G875" s="1" t="s">
        <v>43</v>
      </c>
      <c r="H875" s="1" t="s">
        <v>122</v>
      </c>
      <c r="I875" s="1">
        <v>33.190651000000003</v>
      </c>
      <c r="J875" s="1">
        <v>35.406502000000003</v>
      </c>
      <c r="K875" s="1" t="s">
        <v>37</v>
      </c>
      <c r="L875" s="1">
        <v>300</v>
      </c>
      <c r="M875" s="1">
        <v>100</v>
      </c>
      <c r="N875" s="1">
        <v>400</v>
      </c>
      <c r="O875" s="1" t="s">
        <v>51</v>
      </c>
      <c r="P875" s="1">
        <v>20105</v>
      </c>
      <c r="Q875" s="1">
        <v>20105</v>
      </c>
      <c r="R875" s="1">
        <f t="shared" si="26"/>
        <v>0</v>
      </c>
      <c r="S875" s="1">
        <f>Table1__24[[#This Row],[total_women_beneficiaries]]-Table1__24[[#This Row],[total_men_beneficiaries]]</f>
        <v>-200</v>
      </c>
      <c r="T875" s="1" t="str">
        <f t="shared" si="27"/>
        <v>OKAY</v>
      </c>
    </row>
    <row r="876" spans="1:20" x14ac:dyDescent="0.3">
      <c r="A876" s="1">
        <v>1888</v>
      </c>
      <c r="B876" s="1">
        <v>13</v>
      </c>
      <c r="C876" s="1" t="s">
        <v>48</v>
      </c>
      <c r="D876" s="1" t="s">
        <v>18</v>
      </c>
      <c r="E876" s="1" t="s">
        <v>29</v>
      </c>
      <c r="F876" s="1" t="s">
        <v>30</v>
      </c>
      <c r="G876" s="1" t="s">
        <v>43</v>
      </c>
      <c r="H876" s="1" t="s">
        <v>46</v>
      </c>
      <c r="I876" s="1">
        <v>33.117975000000001</v>
      </c>
      <c r="J876" s="1">
        <v>35.432941</v>
      </c>
      <c r="K876" s="1" t="s">
        <v>37</v>
      </c>
      <c r="L876" s="1">
        <v>300</v>
      </c>
      <c r="M876" s="1">
        <v>150</v>
      </c>
      <c r="N876" s="1">
        <v>450</v>
      </c>
      <c r="O876" s="1" t="s">
        <v>51</v>
      </c>
      <c r="P876" s="1">
        <v>23007</v>
      </c>
      <c r="Q876" s="1">
        <v>23007</v>
      </c>
      <c r="R876" s="1">
        <f t="shared" si="26"/>
        <v>0</v>
      </c>
      <c r="S876" s="1">
        <f>Table1__24[[#This Row],[total_women_beneficiaries]]-Table1__24[[#This Row],[total_men_beneficiaries]]</f>
        <v>-150</v>
      </c>
      <c r="T876" s="1" t="str">
        <f t="shared" si="27"/>
        <v>OKAY</v>
      </c>
    </row>
    <row r="877" spans="1:20" x14ac:dyDescent="0.3">
      <c r="A877" s="1">
        <v>1889</v>
      </c>
      <c r="B877" s="1">
        <v>112</v>
      </c>
      <c r="C877" s="1" t="s">
        <v>17</v>
      </c>
      <c r="D877" s="1" t="s">
        <v>28</v>
      </c>
      <c r="E877" s="1" t="s">
        <v>29</v>
      </c>
      <c r="F877" s="1" t="s">
        <v>30</v>
      </c>
      <c r="G877" s="1" t="s">
        <v>43</v>
      </c>
      <c r="H877" s="1" t="s">
        <v>95</v>
      </c>
      <c r="I877" s="1">
        <v>33.387785999999998</v>
      </c>
      <c r="J877" s="1">
        <v>35.632739999999998</v>
      </c>
      <c r="K877" s="1" t="s">
        <v>23</v>
      </c>
      <c r="L877" s="1">
        <v>500</v>
      </c>
      <c r="M877" s="1">
        <v>500</v>
      </c>
      <c r="N877" s="1">
        <v>1000</v>
      </c>
      <c r="O877" s="1" t="s">
        <v>24</v>
      </c>
      <c r="P877" s="1">
        <v>10292</v>
      </c>
      <c r="Q877" s="1">
        <v>10292</v>
      </c>
      <c r="R877" s="1">
        <f t="shared" si="26"/>
        <v>0</v>
      </c>
      <c r="S877" s="1">
        <f>Table1__24[[#This Row],[total_women_beneficiaries]]-Table1__24[[#This Row],[total_men_beneficiaries]]</f>
        <v>0</v>
      </c>
      <c r="T877" s="1" t="str">
        <f t="shared" si="27"/>
        <v>OKAY</v>
      </c>
    </row>
    <row r="878" spans="1:20" x14ac:dyDescent="0.3">
      <c r="A878" s="1">
        <v>1890</v>
      </c>
      <c r="B878" s="1">
        <v>68</v>
      </c>
      <c r="C878" s="1" t="s">
        <v>48</v>
      </c>
      <c r="D878" s="1" t="s">
        <v>18</v>
      </c>
      <c r="E878" s="1" t="s">
        <v>29</v>
      </c>
      <c r="F878" s="1" t="s">
        <v>30</v>
      </c>
      <c r="G878" s="1" t="s">
        <v>43</v>
      </c>
      <c r="H878" s="1" t="s">
        <v>78</v>
      </c>
      <c r="I878" s="1">
        <v>33.35866</v>
      </c>
      <c r="J878" s="1">
        <v>35.576369</v>
      </c>
      <c r="K878" s="1" t="s">
        <v>37</v>
      </c>
      <c r="L878" s="1">
        <v>120</v>
      </c>
      <c r="M878" s="1">
        <v>90</v>
      </c>
      <c r="N878" s="1">
        <v>210</v>
      </c>
      <c r="O878" s="1" t="s">
        <v>51</v>
      </c>
      <c r="P878" s="1">
        <v>10000</v>
      </c>
      <c r="Q878" s="1">
        <v>10000</v>
      </c>
      <c r="R878" s="1">
        <f t="shared" si="26"/>
        <v>0</v>
      </c>
      <c r="S878" s="1">
        <f>Table1__24[[#This Row],[total_women_beneficiaries]]-Table1__24[[#This Row],[total_men_beneficiaries]]</f>
        <v>-30</v>
      </c>
      <c r="T878" s="1" t="str">
        <f t="shared" si="27"/>
        <v>OKAY</v>
      </c>
    </row>
    <row r="879" spans="1:20" x14ac:dyDescent="0.3">
      <c r="A879" s="1">
        <v>1891</v>
      </c>
      <c r="B879" s="1">
        <v>5</v>
      </c>
      <c r="C879" s="1" t="s">
        <v>48</v>
      </c>
      <c r="D879" s="1" t="s">
        <v>18</v>
      </c>
      <c r="E879" s="1" t="s">
        <v>29</v>
      </c>
      <c r="F879" s="1" t="s">
        <v>30</v>
      </c>
      <c r="G879" s="1" t="s">
        <v>43</v>
      </c>
      <c r="H879" s="1" t="s">
        <v>81</v>
      </c>
      <c r="I879" s="1">
        <v>33.178851000000002</v>
      </c>
      <c r="J879" s="1">
        <v>35.469143000000003</v>
      </c>
      <c r="K879" s="1" t="s">
        <v>37</v>
      </c>
      <c r="L879" s="1">
        <v>8000</v>
      </c>
      <c r="M879" s="1">
        <v>8000</v>
      </c>
      <c r="N879" s="1">
        <v>16000</v>
      </c>
      <c r="O879" s="1" t="s">
        <v>24</v>
      </c>
      <c r="P879" s="1">
        <v>12492</v>
      </c>
      <c r="Q879" s="1">
        <v>12492</v>
      </c>
      <c r="R879" s="1">
        <f t="shared" si="26"/>
        <v>0</v>
      </c>
      <c r="S879" s="1">
        <f>Table1__24[[#This Row],[total_women_beneficiaries]]-Table1__24[[#This Row],[total_men_beneficiaries]]</f>
        <v>0</v>
      </c>
      <c r="T879" s="1" t="str">
        <f t="shared" si="27"/>
        <v>OKAY</v>
      </c>
    </row>
    <row r="880" spans="1:20" x14ac:dyDescent="0.3">
      <c r="A880" s="1">
        <v>1892</v>
      </c>
      <c r="B880" s="1">
        <v>218</v>
      </c>
      <c r="C880" s="1" t="s">
        <v>25</v>
      </c>
      <c r="D880" s="1" t="s">
        <v>18</v>
      </c>
      <c r="E880" s="1" t="s">
        <v>29</v>
      </c>
      <c r="F880" s="1" t="s">
        <v>30</v>
      </c>
      <c r="G880" s="1" t="s">
        <v>43</v>
      </c>
      <c r="H880" s="1" t="s">
        <v>109</v>
      </c>
      <c r="I880" s="1">
        <v>33.264173</v>
      </c>
      <c r="J880" s="1">
        <v>35.211266999999999</v>
      </c>
      <c r="K880" s="1" t="s">
        <v>37</v>
      </c>
      <c r="L880" s="1">
        <v>75</v>
      </c>
      <c r="M880" s="1">
        <v>75</v>
      </c>
      <c r="N880" s="1">
        <v>150</v>
      </c>
      <c r="O880" s="1" t="s">
        <v>51</v>
      </c>
      <c r="P880" s="1">
        <v>14930</v>
      </c>
      <c r="Q880" s="1">
        <v>14930</v>
      </c>
      <c r="R880" s="1">
        <f t="shared" si="26"/>
        <v>0</v>
      </c>
      <c r="S880" s="1">
        <f>Table1__24[[#This Row],[total_women_beneficiaries]]-Table1__24[[#This Row],[total_men_beneficiaries]]</f>
        <v>0</v>
      </c>
      <c r="T880" s="1" t="str">
        <f t="shared" si="27"/>
        <v>OKAY</v>
      </c>
    </row>
    <row r="881" spans="1:20" x14ac:dyDescent="0.3">
      <c r="A881" s="1">
        <v>1893</v>
      </c>
      <c r="B881" s="1">
        <v>19</v>
      </c>
      <c r="C881" s="1" t="s">
        <v>48</v>
      </c>
      <c r="D881" s="1" t="s">
        <v>18</v>
      </c>
      <c r="E881" s="1" t="s">
        <v>29</v>
      </c>
      <c r="F881" s="1" t="s">
        <v>30</v>
      </c>
      <c r="G881" s="1" t="s">
        <v>43</v>
      </c>
      <c r="H881" s="1" t="s">
        <v>109</v>
      </c>
      <c r="I881" s="1">
        <v>33.264173</v>
      </c>
      <c r="J881" s="1">
        <v>35.211266999999999</v>
      </c>
      <c r="K881" s="1" t="s">
        <v>37</v>
      </c>
      <c r="L881" s="1">
        <v>75</v>
      </c>
      <c r="M881" s="1">
        <v>75</v>
      </c>
      <c r="N881" s="1">
        <v>150</v>
      </c>
      <c r="O881" s="1" t="s">
        <v>51</v>
      </c>
      <c r="P881" s="1">
        <v>8171</v>
      </c>
      <c r="Q881" s="1">
        <v>8171</v>
      </c>
      <c r="R881" s="1">
        <f t="shared" si="26"/>
        <v>0</v>
      </c>
      <c r="S881" s="1">
        <f>Table1__24[[#This Row],[total_women_beneficiaries]]-Table1__24[[#This Row],[total_men_beneficiaries]]</f>
        <v>0</v>
      </c>
      <c r="T881" s="1" t="str">
        <f t="shared" si="27"/>
        <v>OKAY</v>
      </c>
    </row>
    <row r="882" spans="1:20" x14ac:dyDescent="0.3">
      <c r="A882" s="1">
        <v>1894</v>
      </c>
      <c r="B882" s="1">
        <v>150</v>
      </c>
      <c r="C882" s="1" t="s">
        <v>17</v>
      </c>
      <c r="D882" s="1" t="s">
        <v>55</v>
      </c>
      <c r="E882" s="1" t="s">
        <v>34</v>
      </c>
      <c r="F882" s="1" t="s">
        <v>45</v>
      </c>
      <c r="G882" s="1" t="s">
        <v>43</v>
      </c>
      <c r="H882" s="1"/>
      <c r="I882" s="1">
        <v>35.350067000000003</v>
      </c>
      <c r="J882" s="1">
        <v>33.269672</v>
      </c>
      <c r="K882" s="1" t="s">
        <v>37</v>
      </c>
      <c r="L882" s="1">
        <v>0</v>
      </c>
      <c r="M882" s="1">
        <v>20</v>
      </c>
      <c r="N882" s="1">
        <v>20</v>
      </c>
      <c r="O882" s="1" t="s">
        <v>26</v>
      </c>
      <c r="P882" s="1">
        <v>13894</v>
      </c>
      <c r="Q882" s="1">
        <v>13894</v>
      </c>
      <c r="R882" s="1">
        <f t="shared" si="26"/>
        <v>0</v>
      </c>
      <c r="S882" s="1">
        <f>Table1__24[[#This Row],[total_women_beneficiaries]]-Table1__24[[#This Row],[total_men_beneficiaries]]</f>
        <v>20</v>
      </c>
      <c r="T882" s="1" t="str">
        <f t="shared" si="27"/>
        <v>OKAY</v>
      </c>
    </row>
    <row r="883" spans="1:20" x14ac:dyDescent="0.3">
      <c r="A883" s="1">
        <v>1895</v>
      </c>
      <c r="B883" s="1">
        <v>33</v>
      </c>
      <c r="C883" s="1" t="s">
        <v>48</v>
      </c>
      <c r="D883" s="1" t="s">
        <v>55</v>
      </c>
      <c r="E883" s="1" t="s">
        <v>29</v>
      </c>
      <c r="F883" s="1" t="s">
        <v>45</v>
      </c>
      <c r="G883" s="1" t="s">
        <v>43</v>
      </c>
      <c r="H883" s="1" t="s">
        <v>65</v>
      </c>
      <c r="I883" s="1">
        <v>33.234124999999999</v>
      </c>
      <c r="J883" s="1">
        <v>35.442058000000003</v>
      </c>
      <c r="K883" s="1" t="s">
        <v>37</v>
      </c>
      <c r="L883" s="1">
        <v>0</v>
      </c>
      <c r="M883" s="1">
        <v>60</v>
      </c>
      <c r="N883" s="1">
        <v>60</v>
      </c>
      <c r="O883" s="1" t="s">
        <v>26</v>
      </c>
      <c r="P883" s="1">
        <v>3050</v>
      </c>
      <c r="Q883" s="1">
        <v>3050</v>
      </c>
      <c r="R883" s="1">
        <f t="shared" si="26"/>
        <v>0</v>
      </c>
      <c r="S883" s="1">
        <f>Table1__24[[#This Row],[total_women_beneficiaries]]-Table1__24[[#This Row],[total_men_beneficiaries]]</f>
        <v>60</v>
      </c>
      <c r="T883" s="1" t="str">
        <f t="shared" si="27"/>
        <v>OKAY</v>
      </c>
    </row>
    <row r="884" spans="1:20" x14ac:dyDescent="0.3">
      <c r="A884" s="1">
        <v>1896</v>
      </c>
      <c r="B884" s="1">
        <v>33</v>
      </c>
      <c r="C884" s="1" t="s">
        <v>48</v>
      </c>
      <c r="D884" s="1" t="s">
        <v>28</v>
      </c>
      <c r="E884" s="1" t="s">
        <v>29</v>
      </c>
      <c r="F884" s="1" t="s">
        <v>45</v>
      </c>
      <c r="G884" s="1" t="s">
        <v>43</v>
      </c>
      <c r="H884" s="1" t="s">
        <v>122</v>
      </c>
      <c r="I884" s="1">
        <v>33.190651000000003</v>
      </c>
      <c r="J884" s="1">
        <v>35.406502000000003</v>
      </c>
      <c r="K884" s="1" t="s">
        <v>37</v>
      </c>
      <c r="L884" s="1">
        <v>45</v>
      </c>
      <c r="M884" s="1">
        <v>45</v>
      </c>
      <c r="N884" s="1">
        <v>90</v>
      </c>
      <c r="O884" s="1" t="s">
        <v>32</v>
      </c>
      <c r="P884" s="1">
        <v>8750</v>
      </c>
      <c r="Q884" s="1">
        <v>8750</v>
      </c>
      <c r="R884" s="1">
        <f t="shared" si="26"/>
        <v>0</v>
      </c>
      <c r="S884" s="1">
        <f>Table1__24[[#This Row],[total_women_beneficiaries]]-Table1__24[[#This Row],[total_men_beneficiaries]]</f>
        <v>0</v>
      </c>
      <c r="T884" s="1" t="str">
        <f t="shared" si="27"/>
        <v>OKAY</v>
      </c>
    </row>
    <row r="885" spans="1:20" x14ac:dyDescent="0.3">
      <c r="A885" s="1">
        <v>1897</v>
      </c>
      <c r="B885" s="1">
        <v>74</v>
      </c>
      <c r="C885" s="1" t="s">
        <v>48</v>
      </c>
      <c r="D885" s="1" t="s">
        <v>28</v>
      </c>
      <c r="E885" s="1" t="s">
        <v>29</v>
      </c>
      <c r="F885" s="1" t="s">
        <v>30</v>
      </c>
      <c r="G885" s="1" t="s">
        <v>43</v>
      </c>
      <c r="H885" s="1"/>
      <c r="I885" s="1">
        <v>35.236018999999999</v>
      </c>
      <c r="J885" s="1">
        <v>33.127930999999997</v>
      </c>
      <c r="K885" s="1" t="s">
        <v>23</v>
      </c>
      <c r="L885" s="1">
        <v>600</v>
      </c>
      <c r="M885" s="1">
        <v>600</v>
      </c>
      <c r="N885" s="1">
        <v>1200</v>
      </c>
      <c r="O885" s="1" t="s">
        <v>51</v>
      </c>
      <c r="P885" s="1">
        <v>4440</v>
      </c>
      <c r="Q885" s="1">
        <v>4440</v>
      </c>
      <c r="R885" s="1">
        <f t="shared" si="26"/>
        <v>0</v>
      </c>
      <c r="S885" s="1">
        <f>Table1__24[[#This Row],[total_women_beneficiaries]]-Table1__24[[#This Row],[total_men_beneficiaries]]</f>
        <v>0</v>
      </c>
      <c r="T885" s="1" t="str">
        <f t="shared" si="27"/>
        <v>OKAY</v>
      </c>
    </row>
    <row r="886" spans="1:20" x14ac:dyDescent="0.3">
      <c r="A886" s="1">
        <v>1898</v>
      </c>
      <c r="B886" s="1">
        <v>175</v>
      </c>
      <c r="C886" s="1" t="s">
        <v>17</v>
      </c>
      <c r="D886" s="1" t="s">
        <v>55</v>
      </c>
      <c r="E886" s="1" t="s">
        <v>29</v>
      </c>
      <c r="F886" s="1" t="s">
        <v>45</v>
      </c>
      <c r="G886" s="1" t="s">
        <v>43</v>
      </c>
      <c r="H886" s="1" t="s">
        <v>378</v>
      </c>
      <c r="I886" s="1">
        <v>35.247540000000001</v>
      </c>
      <c r="J886" s="1">
        <v>33.220008</v>
      </c>
      <c r="K886" s="1" t="s">
        <v>37</v>
      </c>
      <c r="L886" s="1">
        <v>60</v>
      </c>
      <c r="M886" s="1">
        <v>100</v>
      </c>
      <c r="N886" s="1">
        <v>160</v>
      </c>
      <c r="O886" s="1" t="s">
        <v>26</v>
      </c>
      <c r="P886" s="1">
        <v>9100</v>
      </c>
      <c r="Q886" s="1">
        <v>9100</v>
      </c>
      <c r="R886" s="1">
        <f t="shared" si="26"/>
        <v>0</v>
      </c>
      <c r="S886" s="1">
        <f>Table1__24[[#This Row],[total_women_beneficiaries]]-Table1__24[[#This Row],[total_men_beneficiaries]]</f>
        <v>40</v>
      </c>
      <c r="T886" s="1" t="str">
        <f t="shared" si="27"/>
        <v>OKAY</v>
      </c>
    </row>
    <row r="887" spans="1:20" x14ac:dyDescent="0.3">
      <c r="A887" s="1">
        <v>1899</v>
      </c>
      <c r="B887" s="1">
        <v>97</v>
      </c>
      <c r="C887" s="1" t="s">
        <v>17</v>
      </c>
      <c r="D887" s="1" t="s">
        <v>55</v>
      </c>
      <c r="E887" s="1" t="s">
        <v>29</v>
      </c>
      <c r="F887" s="1" t="s">
        <v>30</v>
      </c>
      <c r="G887" s="1" t="s">
        <v>43</v>
      </c>
      <c r="H887" s="1" t="s">
        <v>44</v>
      </c>
      <c r="I887" s="1">
        <v>33.130401999999997</v>
      </c>
      <c r="J887" s="1">
        <v>35.447144999999999</v>
      </c>
      <c r="K887" s="1" t="s">
        <v>37</v>
      </c>
      <c r="L887" s="1">
        <v>1500</v>
      </c>
      <c r="M887" s="1">
        <v>1500</v>
      </c>
      <c r="N887" s="1">
        <v>3000</v>
      </c>
      <c r="O887" s="1" t="s">
        <v>26</v>
      </c>
      <c r="P887" s="1">
        <v>10000</v>
      </c>
      <c r="Q887" s="1">
        <v>10000</v>
      </c>
      <c r="R887" s="1">
        <f t="shared" si="26"/>
        <v>0</v>
      </c>
      <c r="S887" s="1">
        <f>Table1__24[[#This Row],[total_women_beneficiaries]]-Table1__24[[#This Row],[total_men_beneficiaries]]</f>
        <v>0</v>
      </c>
      <c r="T887" s="1" t="str">
        <f t="shared" si="27"/>
        <v>OKAY</v>
      </c>
    </row>
    <row r="888" spans="1:20" x14ac:dyDescent="0.3">
      <c r="A888" s="1">
        <v>1900</v>
      </c>
      <c r="B888" s="1">
        <v>32</v>
      </c>
      <c r="C888" s="1" t="s">
        <v>48</v>
      </c>
      <c r="D888" s="1" t="s">
        <v>55</v>
      </c>
      <c r="E888" s="1" t="s">
        <v>29</v>
      </c>
      <c r="F888" s="1" t="s">
        <v>30</v>
      </c>
      <c r="G888" s="1" t="s">
        <v>43</v>
      </c>
      <c r="H888" s="1"/>
      <c r="I888" s="1">
        <v>35.456491999999997</v>
      </c>
      <c r="J888" s="1">
        <v>33.290163999999997</v>
      </c>
      <c r="K888" s="1" t="s">
        <v>37</v>
      </c>
      <c r="L888" s="1">
        <v>450</v>
      </c>
      <c r="M888" s="1">
        <v>450</v>
      </c>
      <c r="N888" s="1">
        <v>900</v>
      </c>
      <c r="O888" s="1" t="s">
        <v>24</v>
      </c>
      <c r="P888" s="1">
        <v>10000</v>
      </c>
      <c r="Q888" s="1">
        <v>10000</v>
      </c>
      <c r="R888" s="1">
        <f t="shared" si="26"/>
        <v>0</v>
      </c>
      <c r="S888" s="1">
        <f>Table1__24[[#This Row],[total_women_beneficiaries]]-Table1__24[[#This Row],[total_men_beneficiaries]]</f>
        <v>0</v>
      </c>
      <c r="T888" s="1" t="str">
        <f t="shared" si="27"/>
        <v>OKAY</v>
      </c>
    </row>
    <row r="889" spans="1:20" x14ac:dyDescent="0.3">
      <c r="A889" s="1">
        <v>1901</v>
      </c>
      <c r="B889" s="1">
        <v>78</v>
      </c>
      <c r="C889" s="1" t="s">
        <v>48</v>
      </c>
      <c r="D889" s="1" t="s">
        <v>28</v>
      </c>
      <c r="E889" s="1" t="s">
        <v>29</v>
      </c>
      <c r="F889" s="1" t="s">
        <v>30</v>
      </c>
      <c r="G889" s="1" t="s">
        <v>43</v>
      </c>
      <c r="H889" s="1" t="s">
        <v>56</v>
      </c>
      <c r="I889" s="1">
        <v>33.349831999999999</v>
      </c>
      <c r="J889" s="1">
        <v>35.748932000000003</v>
      </c>
      <c r="K889" s="1" t="s">
        <v>23</v>
      </c>
      <c r="L889" s="1">
        <v>7500</v>
      </c>
      <c r="M889" s="1">
        <v>7500</v>
      </c>
      <c r="N889" s="1">
        <v>15000</v>
      </c>
      <c r="O889" s="1" t="s">
        <v>24</v>
      </c>
      <c r="P889" s="1">
        <v>23298</v>
      </c>
      <c r="Q889" s="1">
        <v>23298</v>
      </c>
      <c r="R889" s="1">
        <f t="shared" si="26"/>
        <v>0</v>
      </c>
      <c r="S889" s="1">
        <f>Table1__24[[#This Row],[total_women_beneficiaries]]-Table1__24[[#This Row],[total_men_beneficiaries]]</f>
        <v>0</v>
      </c>
      <c r="T889" s="1" t="str">
        <f t="shared" si="27"/>
        <v>OKAY</v>
      </c>
    </row>
    <row r="890" spans="1:20" x14ac:dyDescent="0.3">
      <c r="A890" s="1">
        <v>1902</v>
      </c>
      <c r="B890" s="1">
        <v>32</v>
      </c>
      <c r="C890" s="1" t="s">
        <v>48</v>
      </c>
      <c r="D890" s="1" t="s">
        <v>28</v>
      </c>
      <c r="E890" s="1" t="s">
        <v>29</v>
      </c>
      <c r="F890" s="1" t="s">
        <v>30</v>
      </c>
      <c r="G890" s="1" t="s">
        <v>43</v>
      </c>
      <c r="H890" s="1" t="s">
        <v>54</v>
      </c>
      <c r="I890" s="1">
        <v>33.264173</v>
      </c>
      <c r="J890" s="1">
        <v>35.211266999999999</v>
      </c>
      <c r="K890" s="1" t="s">
        <v>37</v>
      </c>
      <c r="L890" s="1">
        <v>40</v>
      </c>
      <c r="M890" s="1">
        <v>10</v>
      </c>
      <c r="N890" s="1">
        <v>50</v>
      </c>
      <c r="O890" s="1" t="s">
        <v>51</v>
      </c>
      <c r="P890" s="1">
        <v>5550</v>
      </c>
      <c r="Q890" s="1">
        <v>5550</v>
      </c>
      <c r="R890" s="1">
        <f t="shared" si="26"/>
        <v>0</v>
      </c>
      <c r="S890" s="1">
        <f>Table1__24[[#This Row],[total_women_beneficiaries]]-Table1__24[[#This Row],[total_men_beneficiaries]]</f>
        <v>-30</v>
      </c>
      <c r="T890" s="1" t="str">
        <f t="shared" si="27"/>
        <v>OKAY</v>
      </c>
    </row>
    <row r="891" spans="1:20" x14ac:dyDescent="0.3">
      <c r="A891" s="1">
        <v>1903</v>
      </c>
      <c r="B891" s="1">
        <v>118</v>
      </c>
      <c r="C891" s="1" t="s">
        <v>17</v>
      </c>
      <c r="D891" s="1" t="s">
        <v>28</v>
      </c>
      <c r="E891" s="1" t="s">
        <v>29</v>
      </c>
      <c r="F891" s="1" t="s">
        <v>45</v>
      </c>
      <c r="G891" s="1" t="s">
        <v>125</v>
      </c>
      <c r="H891" s="1"/>
      <c r="I891" s="1"/>
      <c r="J891" s="1"/>
      <c r="K891" s="1" t="s">
        <v>37</v>
      </c>
      <c r="L891" s="1">
        <v>4000</v>
      </c>
      <c r="M891" s="1">
        <v>3000</v>
      </c>
      <c r="N891" s="1">
        <v>7000</v>
      </c>
      <c r="O891" s="1" t="s">
        <v>31</v>
      </c>
      <c r="P891" s="1">
        <v>38600</v>
      </c>
      <c r="Q891" s="1">
        <v>30880</v>
      </c>
      <c r="R891" s="1">
        <f t="shared" si="26"/>
        <v>-7720</v>
      </c>
      <c r="S891" s="1">
        <f>Table1__24[[#This Row],[total_women_beneficiaries]]-Table1__24[[#This Row],[total_men_beneficiaries]]</f>
        <v>-1000</v>
      </c>
      <c r="T891" s="1" t="str">
        <f t="shared" si="27"/>
        <v>OKAY</v>
      </c>
    </row>
    <row r="892" spans="1:20" x14ac:dyDescent="0.3">
      <c r="A892" s="1">
        <v>1904</v>
      </c>
      <c r="B892" s="1">
        <v>127</v>
      </c>
      <c r="C892" s="1" t="s">
        <v>17</v>
      </c>
      <c r="D892" s="1" t="s">
        <v>28</v>
      </c>
      <c r="E892" s="1" t="s">
        <v>29</v>
      </c>
      <c r="F892" s="1" t="s">
        <v>129</v>
      </c>
      <c r="G892" s="1" t="s">
        <v>125</v>
      </c>
      <c r="H892" s="1" t="s">
        <v>135</v>
      </c>
      <c r="I892" s="1"/>
      <c r="J892" s="1"/>
      <c r="K892" s="1" t="s">
        <v>23</v>
      </c>
      <c r="L892" s="1">
        <v>2000</v>
      </c>
      <c r="M892" s="1">
        <v>500</v>
      </c>
      <c r="N892" s="1">
        <v>2500</v>
      </c>
      <c r="O892" s="1" t="s">
        <v>31</v>
      </c>
      <c r="P892" s="1">
        <v>25677.279999999999</v>
      </c>
      <c r="Q892" s="1">
        <v>20541.82</v>
      </c>
      <c r="R892" s="1">
        <f t="shared" si="26"/>
        <v>-5135.4599999999991</v>
      </c>
      <c r="S892" s="1">
        <f>Table1__24[[#This Row],[total_women_beneficiaries]]-Table1__24[[#This Row],[total_men_beneficiaries]]</f>
        <v>-1500</v>
      </c>
      <c r="T892" s="1" t="str">
        <f t="shared" si="27"/>
        <v>OKAY</v>
      </c>
    </row>
    <row r="893" spans="1:20" x14ac:dyDescent="0.3">
      <c r="A893" s="1">
        <v>1905</v>
      </c>
      <c r="B893" s="1">
        <v>133</v>
      </c>
      <c r="C893" s="1" t="s">
        <v>17</v>
      </c>
      <c r="D893" s="1" t="s">
        <v>28</v>
      </c>
      <c r="E893" s="1" t="s">
        <v>29</v>
      </c>
      <c r="F893" s="1" t="s">
        <v>129</v>
      </c>
      <c r="G893" s="1" t="s">
        <v>125</v>
      </c>
      <c r="H893" s="1" t="s">
        <v>135</v>
      </c>
      <c r="I893" s="1"/>
      <c r="J893" s="1"/>
      <c r="K893" s="1" t="s">
        <v>23</v>
      </c>
      <c r="L893" s="1">
        <v>2000</v>
      </c>
      <c r="M893" s="1">
        <v>500</v>
      </c>
      <c r="N893" s="1">
        <v>2500</v>
      </c>
      <c r="O893" s="1" t="s">
        <v>31</v>
      </c>
      <c r="P893" s="1">
        <v>18675.79</v>
      </c>
      <c r="Q893" s="1">
        <v>14940.63</v>
      </c>
      <c r="R893" s="1">
        <f t="shared" si="26"/>
        <v>-3735.1600000000017</v>
      </c>
      <c r="S893" s="1">
        <f>Table1__24[[#This Row],[total_women_beneficiaries]]-Table1__24[[#This Row],[total_men_beneficiaries]]</f>
        <v>-1500</v>
      </c>
      <c r="T893" s="1" t="str">
        <f t="shared" si="27"/>
        <v>OKAY</v>
      </c>
    </row>
    <row r="894" spans="1:20" x14ac:dyDescent="0.3">
      <c r="A894" s="1">
        <v>1906</v>
      </c>
      <c r="B894" s="1">
        <v>103</v>
      </c>
      <c r="C894" s="1" t="s">
        <v>17</v>
      </c>
      <c r="D894" s="1" t="s">
        <v>39</v>
      </c>
      <c r="E894" s="1" t="s">
        <v>29</v>
      </c>
      <c r="F894" s="1" t="s">
        <v>45</v>
      </c>
      <c r="G894" s="1" t="s">
        <v>125</v>
      </c>
      <c r="H894" s="1" t="s">
        <v>126</v>
      </c>
      <c r="I894" s="1"/>
      <c r="J894" s="1"/>
      <c r="K894" s="1" t="s">
        <v>23</v>
      </c>
      <c r="L894" s="1">
        <v>5000</v>
      </c>
      <c r="M894" s="1">
        <v>3000</v>
      </c>
      <c r="N894" s="1">
        <v>8000</v>
      </c>
      <c r="O894" s="1" t="s">
        <v>41</v>
      </c>
      <c r="P894" s="1">
        <v>12815.28</v>
      </c>
      <c r="Q894" s="1">
        <v>10252.219999999999</v>
      </c>
      <c r="R894" s="1">
        <f t="shared" si="26"/>
        <v>-2563.0600000000013</v>
      </c>
      <c r="S894" s="1">
        <f>Table1__24[[#This Row],[total_women_beneficiaries]]-Table1__24[[#This Row],[total_men_beneficiaries]]</f>
        <v>-2000</v>
      </c>
      <c r="T894" s="1" t="str">
        <f t="shared" si="27"/>
        <v>OKAY</v>
      </c>
    </row>
    <row r="895" spans="1:20" x14ac:dyDescent="0.3">
      <c r="A895" s="1">
        <v>1907</v>
      </c>
      <c r="B895" s="1">
        <v>66</v>
      </c>
      <c r="C895" s="1" t="s">
        <v>48</v>
      </c>
      <c r="D895" s="1" t="s">
        <v>39</v>
      </c>
      <c r="E895" s="1" t="s">
        <v>29</v>
      </c>
      <c r="F895" s="1" t="s">
        <v>45</v>
      </c>
      <c r="G895" s="1" t="s">
        <v>125</v>
      </c>
      <c r="H895" s="1" t="s">
        <v>126</v>
      </c>
      <c r="I895" s="1"/>
      <c r="J895" s="1"/>
      <c r="K895" s="1" t="s">
        <v>23</v>
      </c>
      <c r="L895" s="1">
        <v>5000</v>
      </c>
      <c r="M895" s="1">
        <v>3000</v>
      </c>
      <c r="N895" s="1">
        <v>8000</v>
      </c>
      <c r="O895" s="1" t="s">
        <v>31</v>
      </c>
      <c r="P895" s="1">
        <v>26895.31</v>
      </c>
      <c r="Q895" s="1">
        <v>21516.25</v>
      </c>
      <c r="R895" s="1">
        <f t="shared" si="26"/>
        <v>-5379.0600000000013</v>
      </c>
      <c r="S895" s="1">
        <f>Table1__24[[#This Row],[total_women_beneficiaries]]-Table1__24[[#This Row],[total_men_beneficiaries]]</f>
        <v>-2000</v>
      </c>
      <c r="T895" s="1" t="str">
        <f t="shared" si="27"/>
        <v>OKAY</v>
      </c>
    </row>
    <row r="896" spans="1:20" x14ac:dyDescent="0.3">
      <c r="A896" s="1">
        <v>1908</v>
      </c>
      <c r="B896" s="1">
        <v>28</v>
      </c>
      <c r="C896" s="1" t="s">
        <v>48</v>
      </c>
      <c r="D896" s="1" t="s">
        <v>28</v>
      </c>
      <c r="E896" s="1" t="s">
        <v>29</v>
      </c>
      <c r="F896" s="1" t="s">
        <v>129</v>
      </c>
      <c r="G896" s="1" t="s">
        <v>125</v>
      </c>
      <c r="H896" s="1"/>
      <c r="I896" s="1"/>
      <c r="J896" s="1"/>
      <c r="K896" s="1" t="s">
        <v>23</v>
      </c>
      <c r="L896" s="1">
        <v>250</v>
      </c>
      <c r="M896" s="1">
        <v>250</v>
      </c>
      <c r="N896" s="1">
        <v>500</v>
      </c>
      <c r="O896" s="1" t="s">
        <v>41</v>
      </c>
      <c r="P896" s="1">
        <v>44829.64</v>
      </c>
      <c r="Q896" s="1">
        <v>35863.71</v>
      </c>
      <c r="R896" s="1">
        <f t="shared" si="26"/>
        <v>-8965.93</v>
      </c>
      <c r="S896" s="1">
        <f>Table1__24[[#This Row],[total_women_beneficiaries]]-Table1__24[[#This Row],[total_men_beneficiaries]]</f>
        <v>0</v>
      </c>
      <c r="T896" s="1" t="str">
        <f t="shared" si="27"/>
        <v>OKAY</v>
      </c>
    </row>
    <row r="897" spans="1:20" x14ac:dyDescent="0.3">
      <c r="A897" s="1">
        <v>1909</v>
      </c>
      <c r="B897" s="1">
        <v>34</v>
      </c>
      <c r="C897" s="1" t="s">
        <v>48</v>
      </c>
      <c r="D897" s="1" t="s">
        <v>28</v>
      </c>
      <c r="E897" s="1" t="s">
        <v>29</v>
      </c>
      <c r="F897" s="1" t="s">
        <v>129</v>
      </c>
      <c r="G897" s="1" t="s">
        <v>125</v>
      </c>
      <c r="H897" s="1"/>
      <c r="I897" s="1"/>
      <c r="J897" s="1"/>
      <c r="K897" s="1" t="s">
        <v>23</v>
      </c>
      <c r="L897" s="1">
        <v>250</v>
      </c>
      <c r="M897" s="1">
        <v>250</v>
      </c>
      <c r="N897" s="1">
        <v>500</v>
      </c>
      <c r="O897" s="1" t="s">
        <v>41</v>
      </c>
      <c r="P897" s="1">
        <v>44829.64</v>
      </c>
      <c r="Q897" s="1">
        <v>35863.71</v>
      </c>
      <c r="R897" s="1">
        <f t="shared" si="26"/>
        <v>-8965.93</v>
      </c>
      <c r="S897" s="1">
        <f>Table1__24[[#This Row],[total_women_beneficiaries]]-Table1__24[[#This Row],[total_men_beneficiaries]]</f>
        <v>0</v>
      </c>
      <c r="T897" s="1" t="str">
        <f t="shared" si="27"/>
        <v>OKAY</v>
      </c>
    </row>
    <row r="898" spans="1:20" x14ac:dyDescent="0.3">
      <c r="A898" s="1">
        <v>1910</v>
      </c>
      <c r="B898" s="1">
        <v>44</v>
      </c>
      <c r="C898" s="1" t="s">
        <v>48</v>
      </c>
      <c r="D898" s="1" t="s">
        <v>28</v>
      </c>
      <c r="E898" s="1" t="s">
        <v>29</v>
      </c>
      <c r="F898" s="1" t="s">
        <v>129</v>
      </c>
      <c r="G898" s="1" t="s">
        <v>125</v>
      </c>
      <c r="H898" s="1"/>
      <c r="I898" s="1"/>
      <c r="J898" s="1"/>
      <c r="K898" s="1" t="s">
        <v>23</v>
      </c>
      <c r="L898" s="1">
        <v>250</v>
      </c>
      <c r="M898" s="1">
        <v>250</v>
      </c>
      <c r="N898" s="1">
        <v>500</v>
      </c>
      <c r="O898" s="1" t="s">
        <v>41</v>
      </c>
      <c r="P898" s="1">
        <v>44829.64</v>
      </c>
      <c r="Q898" s="1">
        <v>35863.71</v>
      </c>
      <c r="R898" s="1">
        <f t="shared" ref="R898:R961" si="28">Q898-P898</f>
        <v>-8965.93</v>
      </c>
      <c r="S898" s="1">
        <f>Table1__24[[#This Row],[total_women_beneficiaries]]-Table1__24[[#This Row],[total_men_beneficiaries]]</f>
        <v>0</v>
      </c>
      <c r="T898" s="1" t="str">
        <f t="shared" ref="T898:T961" si="29">IF(Q898&gt;P898, "REVIEW REQUIRED", "OKAY")</f>
        <v>OKAY</v>
      </c>
    </row>
    <row r="899" spans="1:20" x14ac:dyDescent="0.3">
      <c r="A899" s="1">
        <v>1911</v>
      </c>
      <c r="B899" s="1">
        <v>88</v>
      </c>
      <c r="C899" s="1" t="s">
        <v>48</v>
      </c>
      <c r="D899" s="1" t="s">
        <v>28</v>
      </c>
      <c r="E899" s="1" t="s">
        <v>29</v>
      </c>
      <c r="F899" s="1" t="s">
        <v>129</v>
      </c>
      <c r="G899" s="1" t="s">
        <v>125</v>
      </c>
      <c r="H899" s="1"/>
      <c r="I899" s="1"/>
      <c r="J899" s="1"/>
      <c r="K899" s="1" t="s">
        <v>23</v>
      </c>
      <c r="L899" s="1">
        <v>200</v>
      </c>
      <c r="M899" s="1">
        <v>200</v>
      </c>
      <c r="N899" s="1">
        <v>400</v>
      </c>
      <c r="O899" s="1" t="s">
        <v>41</v>
      </c>
      <c r="P899" s="1">
        <v>49431.040000000001</v>
      </c>
      <c r="Q899" s="1">
        <v>39544.83</v>
      </c>
      <c r="R899" s="1">
        <f t="shared" si="28"/>
        <v>-9886.2099999999991</v>
      </c>
      <c r="S899" s="1">
        <f>Table1__24[[#This Row],[total_women_beneficiaries]]-Table1__24[[#This Row],[total_men_beneficiaries]]</f>
        <v>0</v>
      </c>
      <c r="T899" s="1" t="str">
        <f t="shared" si="29"/>
        <v>OKAY</v>
      </c>
    </row>
    <row r="900" spans="1:20" x14ac:dyDescent="0.3">
      <c r="A900" s="1">
        <v>1912</v>
      </c>
      <c r="B900" s="1">
        <v>73</v>
      </c>
      <c r="C900" s="1" t="s">
        <v>48</v>
      </c>
      <c r="D900" s="1" t="s">
        <v>28</v>
      </c>
      <c r="E900" s="1" t="s">
        <v>29</v>
      </c>
      <c r="F900" s="1" t="s">
        <v>129</v>
      </c>
      <c r="G900" s="1" t="s">
        <v>125</v>
      </c>
      <c r="H900" s="1"/>
      <c r="I900" s="1"/>
      <c r="J900" s="1"/>
      <c r="K900" s="1" t="s">
        <v>37</v>
      </c>
      <c r="L900" s="1">
        <v>500</v>
      </c>
      <c r="M900" s="1">
        <v>500</v>
      </c>
      <c r="N900" s="1">
        <v>1000</v>
      </c>
      <c r="O900" s="1" t="s">
        <v>41</v>
      </c>
      <c r="P900" s="1">
        <v>20230.95</v>
      </c>
      <c r="Q900" s="1">
        <v>16184.76</v>
      </c>
      <c r="R900" s="1">
        <f t="shared" si="28"/>
        <v>-4046.1900000000005</v>
      </c>
      <c r="S900" s="1">
        <f>Table1__24[[#This Row],[total_women_beneficiaries]]-Table1__24[[#This Row],[total_men_beneficiaries]]</f>
        <v>0</v>
      </c>
      <c r="T900" s="1" t="str">
        <f t="shared" si="29"/>
        <v>OKAY</v>
      </c>
    </row>
    <row r="901" spans="1:20" x14ac:dyDescent="0.3">
      <c r="A901" s="1">
        <v>1913</v>
      </c>
      <c r="B901" s="1">
        <v>75</v>
      </c>
      <c r="C901" s="1" t="s">
        <v>48</v>
      </c>
      <c r="D901" s="1" t="s">
        <v>28</v>
      </c>
      <c r="E901" s="1" t="s">
        <v>29</v>
      </c>
      <c r="F901" s="1" t="s">
        <v>45</v>
      </c>
      <c r="G901" s="1" t="s">
        <v>125</v>
      </c>
      <c r="H901" s="1"/>
      <c r="I901" s="1"/>
      <c r="J901" s="1"/>
      <c r="K901" s="1" t="s">
        <v>37</v>
      </c>
      <c r="L901" s="1">
        <v>2500</v>
      </c>
      <c r="M901" s="1">
        <v>1500</v>
      </c>
      <c r="N901" s="1">
        <v>4000</v>
      </c>
      <c r="O901" s="1" t="s">
        <v>41</v>
      </c>
      <c r="P901" s="1">
        <v>26140</v>
      </c>
      <c r="Q901" s="1">
        <v>20912</v>
      </c>
      <c r="R901" s="1">
        <f t="shared" si="28"/>
        <v>-5228</v>
      </c>
      <c r="S901" s="1">
        <f>Table1__24[[#This Row],[total_women_beneficiaries]]-Table1__24[[#This Row],[total_men_beneficiaries]]</f>
        <v>-1000</v>
      </c>
      <c r="T901" s="1" t="str">
        <f t="shared" si="29"/>
        <v>OKAY</v>
      </c>
    </row>
    <row r="902" spans="1:20" x14ac:dyDescent="0.3">
      <c r="A902" s="1">
        <v>1914</v>
      </c>
      <c r="B902" s="1"/>
      <c r="C902" s="1"/>
      <c r="D902" s="1" t="s">
        <v>28</v>
      </c>
      <c r="E902" s="1" t="s">
        <v>29</v>
      </c>
      <c r="F902" s="1" t="s">
        <v>45</v>
      </c>
      <c r="G902" s="1" t="s">
        <v>125</v>
      </c>
      <c r="H902" s="1"/>
      <c r="I902" s="1"/>
      <c r="J902" s="1"/>
      <c r="K902" s="1" t="s">
        <v>23</v>
      </c>
      <c r="L902" s="1">
        <v>350</v>
      </c>
      <c r="M902" s="1">
        <v>350</v>
      </c>
      <c r="N902" s="1">
        <v>700</v>
      </c>
      <c r="O902" s="1" t="s">
        <v>41</v>
      </c>
      <c r="P902" s="1">
        <v>37678</v>
      </c>
      <c r="Q902" s="1">
        <v>30142.400000000001</v>
      </c>
      <c r="R902" s="1">
        <f t="shared" si="28"/>
        <v>-7535.5999999999985</v>
      </c>
      <c r="S902" s="1">
        <f>Table1__24[[#This Row],[total_women_beneficiaries]]-Table1__24[[#This Row],[total_men_beneficiaries]]</f>
        <v>0</v>
      </c>
      <c r="T902" s="1" t="str">
        <f t="shared" si="29"/>
        <v>OKAY</v>
      </c>
    </row>
    <row r="903" spans="1:20" x14ac:dyDescent="0.3">
      <c r="A903" s="1">
        <v>1915</v>
      </c>
      <c r="B903" s="1">
        <v>143</v>
      </c>
      <c r="C903" s="1" t="s">
        <v>17</v>
      </c>
      <c r="D903" s="1" t="s">
        <v>28</v>
      </c>
      <c r="E903" s="1" t="s">
        <v>29</v>
      </c>
      <c r="F903" s="1" t="s">
        <v>45</v>
      </c>
      <c r="G903" s="1" t="s">
        <v>125</v>
      </c>
      <c r="H903" s="1"/>
      <c r="I903" s="1"/>
      <c r="J903" s="1"/>
      <c r="K903" s="1" t="s">
        <v>37</v>
      </c>
      <c r="L903" s="1">
        <v>4000</v>
      </c>
      <c r="M903" s="1">
        <v>3000</v>
      </c>
      <c r="N903" s="1">
        <v>7000</v>
      </c>
      <c r="O903" s="1" t="s">
        <v>31</v>
      </c>
      <c r="P903" s="1">
        <v>47873.5</v>
      </c>
      <c r="Q903" s="1">
        <v>38298.800000000003</v>
      </c>
      <c r="R903" s="1">
        <f t="shared" si="28"/>
        <v>-9574.6999999999971</v>
      </c>
      <c r="S903" s="1">
        <f>Table1__24[[#This Row],[total_women_beneficiaries]]-Table1__24[[#This Row],[total_men_beneficiaries]]</f>
        <v>-1000</v>
      </c>
      <c r="T903" s="1" t="str">
        <f t="shared" si="29"/>
        <v>OKAY</v>
      </c>
    </row>
    <row r="904" spans="1:20" x14ac:dyDescent="0.3">
      <c r="A904" s="1">
        <v>1916</v>
      </c>
      <c r="B904" s="1">
        <v>153</v>
      </c>
      <c r="C904" s="1" t="s">
        <v>17</v>
      </c>
      <c r="D904" s="1" t="s">
        <v>28</v>
      </c>
      <c r="E904" s="1" t="s">
        <v>29</v>
      </c>
      <c r="F904" s="1" t="s">
        <v>45</v>
      </c>
      <c r="G904" s="1" t="s">
        <v>125</v>
      </c>
      <c r="H904" s="1"/>
      <c r="I904" s="1"/>
      <c r="J904" s="1"/>
      <c r="K904" s="1" t="s">
        <v>37</v>
      </c>
      <c r="L904" s="1">
        <v>4000</v>
      </c>
      <c r="M904" s="1">
        <v>3000</v>
      </c>
      <c r="N904" s="1">
        <v>7000</v>
      </c>
      <c r="O904" s="1" t="s">
        <v>31</v>
      </c>
      <c r="P904" s="1">
        <v>48578.400000000001</v>
      </c>
      <c r="Q904" s="1">
        <v>38862.720000000001</v>
      </c>
      <c r="R904" s="1">
        <f t="shared" si="28"/>
        <v>-9715.68</v>
      </c>
      <c r="S904" s="1">
        <f>Table1__24[[#This Row],[total_women_beneficiaries]]-Table1__24[[#This Row],[total_men_beneficiaries]]</f>
        <v>-1000</v>
      </c>
      <c r="T904" s="1" t="str">
        <f t="shared" si="29"/>
        <v>OKAY</v>
      </c>
    </row>
    <row r="905" spans="1:20" x14ac:dyDescent="0.3">
      <c r="A905" s="1">
        <v>1917</v>
      </c>
      <c r="B905" s="1">
        <v>161</v>
      </c>
      <c r="C905" s="1" t="s">
        <v>17</v>
      </c>
      <c r="D905" s="1" t="s">
        <v>28</v>
      </c>
      <c r="E905" s="1" t="s">
        <v>29</v>
      </c>
      <c r="F905" s="1" t="s">
        <v>45</v>
      </c>
      <c r="G905" s="1" t="s">
        <v>125</v>
      </c>
      <c r="H905" s="1"/>
      <c r="I905" s="1"/>
      <c r="J905" s="1"/>
      <c r="K905" s="1" t="s">
        <v>37</v>
      </c>
      <c r="L905" s="1">
        <v>4000</v>
      </c>
      <c r="M905" s="1">
        <v>3000</v>
      </c>
      <c r="N905" s="1">
        <v>7000</v>
      </c>
      <c r="O905" s="1" t="s">
        <v>31</v>
      </c>
      <c r="P905" s="1">
        <v>12832.5</v>
      </c>
      <c r="Q905" s="1">
        <v>10266</v>
      </c>
      <c r="R905" s="1">
        <f t="shared" si="28"/>
        <v>-2566.5</v>
      </c>
      <c r="S905" s="1">
        <f>Table1__24[[#This Row],[total_women_beneficiaries]]-Table1__24[[#This Row],[total_men_beneficiaries]]</f>
        <v>-1000</v>
      </c>
      <c r="T905" s="1" t="str">
        <f t="shared" si="29"/>
        <v>OKAY</v>
      </c>
    </row>
    <row r="906" spans="1:20" x14ac:dyDescent="0.3">
      <c r="A906" s="1">
        <v>1918</v>
      </c>
      <c r="B906" s="1"/>
      <c r="C906" s="1"/>
      <c r="D906" s="1" t="s">
        <v>28</v>
      </c>
      <c r="E906" s="1" t="s">
        <v>19</v>
      </c>
      <c r="F906" s="1" t="s">
        <v>45</v>
      </c>
      <c r="G906" s="1" t="s">
        <v>367</v>
      </c>
      <c r="H906" s="1" t="s">
        <v>368</v>
      </c>
      <c r="I906" s="1">
        <v>5.7652780000000003</v>
      </c>
      <c r="J906" s="1">
        <v>20.674167000000001</v>
      </c>
      <c r="K906" s="1" t="s">
        <v>23</v>
      </c>
      <c r="L906" s="1">
        <v>2500</v>
      </c>
      <c r="M906" s="1">
        <v>5000</v>
      </c>
      <c r="N906" s="1">
        <v>7500</v>
      </c>
      <c r="O906" s="1" t="s">
        <v>41</v>
      </c>
      <c r="P906" s="1">
        <v>42088.2</v>
      </c>
      <c r="Q906" s="1">
        <v>34854.01</v>
      </c>
      <c r="R906" s="1">
        <f t="shared" si="28"/>
        <v>-7234.1899999999951</v>
      </c>
      <c r="S906" s="1">
        <f>Table1__24[[#This Row],[total_women_beneficiaries]]-Table1__24[[#This Row],[total_men_beneficiaries]]</f>
        <v>2500</v>
      </c>
      <c r="T906" s="1" t="str">
        <f t="shared" si="29"/>
        <v>OKAY</v>
      </c>
    </row>
    <row r="907" spans="1:20" x14ac:dyDescent="0.3">
      <c r="A907" s="1">
        <v>1919</v>
      </c>
      <c r="B907" s="1"/>
      <c r="C907" s="1"/>
      <c r="D907" s="1" t="s">
        <v>28</v>
      </c>
      <c r="E907" s="1" t="s">
        <v>29</v>
      </c>
      <c r="F907" s="1" t="s">
        <v>45</v>
      </c>
      <c r="G907" s="1" t="s">
        <v>367</v>
      </c>
      <c r="H907" s="1" t="s">
        <v>375</v>
      </c>
      <c r="I907" s="1">
        <v>4.7378609999999997</v>
      </c>
      <c r="J907" s="1">
        <v>22.816509</v>
      </c>
      <c r="K907" s="1" t="s">
        <v>23</v>
      </c>
      <c r="L907" s="1">
        <v>20</v>
      </c>
      <c r="M907" s="1">
        <v>3</v>
      </c>
      <c r="N907" s="1">
        <v>23</v>
      </c>
      <c r="O907" s="1" t="s">
        <v>24</v>
      </c>
      <c r="P907" s="1">
        <v>39940.26</v>
      </c>
      <c r="Q907" s="1">
        <v>15976.1</v>
      </c>
      <c r="R907" s="1">
        <f t="shared" si="28"/>
        <v>-23964.160000000003</v>
      </c>
      <c r="S907" s="1">
        <f>Table1__24[[#This Row],[total_women_beneficiaries]]-Table1__24[[#This Row],[total_men_beneficiaries]]</f>
        <v>-17</v>
      </c>
      <c r="T907" s="1" t="str">
        <f t="shared" si="29"/>
        <v>OKAY</v>
      </c>
    </row>
    <row r="908" spans="1:20" x14ac:dyDescent="0.3">
      <c r="A908" s="1">
        <v>1920</v>
      </c>
      <c r="B908" s="1"/>
      <c r="C908" s="1"/>
      <c r="D908" s="1" t="s">
        <v>28</v>
      </c>
      <c r="E908" s="1" t="s">
        <v>29</v>
      </c>
      <c r="F908" s="1" t="s">
        <v>45</v>
      </c>
      <c r="G908" s="1" t="s">
        <v>367</v>
      </c>
      <c r="H908" s="1" t="s">
        <v>370</v>
      </c>
      <c r="I908" s="1">
        <v>4.3946740000000002</v>
      </c>
      <c r="J908" s="1">
        <v>18.55819</v>
      </c>
      <c r="K908" s="1" t="s">
        <v>23</v>
      </c>
      <c r="L908" s="1">
        <v>55000</v>
      </c>
      <c r="M908" s="1">
        <v>43000</v>
      </c>
      <c r="N908" s="1">
        <v>98000</v>
      </c>
      <c r="O908" s="1" t="s">
        <v>31</v>
      </c>
      <c r="P908" s="1">
        <v>45097</v>
      </c>
      <c r="Q908" s="1">
        <v>17736.5</v>
      </c>
      <c r="R908" s="1">
        <f t="shared" si="28"/>
        <v>-27360.5</v>
      </c>
      <c r="S908" s="1">
        <f>Table1__24[[#This Row],[total_women_beneficiaries]]-Table1__24[[#This Row],[total_men_beneficiaries]]</f>
        <v>-12000</v>
      </c>
      <c r="T908" s="1" t="str">
        <f t="shared" si="29"/>
        <v>OKAY</v>
      </c>
    </row>
    <row r="909" spans="1:20" x14ac:dyDescent="0.3">
      <c r="A909" s="1">
        <v>1921</v>
      </c>
      <c r="B909" s="1">
        <v>164</v>
      </c>
      <c r="C909" s="1" t="s">
        <v>17</v>
      </c>
      <c r="D909" s="1" t="s">
        <v>55</v>
      </c>
      <c r="E909" s="1" t="s">
        <v>19</v>
      </c>
      <c r="F909" s="1" t="s">
        <v>45</v>
      </c>
      <c r="G909" s="1" t="s">
        <v>367</v>
      </c>
      <c r="H909" s="1" t="s">
        <v>379</v>
      </c>
      <c r="I909" s="1">
        <v>10.293380000000001</v>
      </c>
      <c r="J909" s="1">
        <v>22.782914000000002</v>
      </c>
      <c r="K909" s="1" t="s">
        <v>23</v>
      </c>
      <c r="L909" s="1">
        <v>0</v>
      </c>
      <c r="M909" s="1">
        <v>8000</v>
      </c>
      <c r="N909" s="1">
        <v>8000</v>
      </c>
      <c r="O909" s="1" t="s">
        <v>26</v>
      </c>
      <c r="P909" s="1">
        <v>42355.73</v>
      </c>
      <c r="Q909" s="1">
        <v>42355.73</v>
      </c>
      <c r="R909" s="1">
        <f t="shared" si="28"/>
        <v>0</v>
      </c>
      <c r="S909" s="1">
        <f>Table1__24[[#This Row],[total_women_beneficiaries]]-Table1__24[[#This Row],[total_men_beneficiaries]]</f>
        <v>8000</v>
      </c>
      <c r="T909" s="1" t="str">
        <f t="shared" si="29"/>
        <v>OKAY</v>
      </c>
    </row>
    <row r="910" spans="1:20" x14ac:dyDescent="0.3">
      <c r="A910" s="1">
        <v>1922</v>
      </c>
      <c r="B910" s="1">
        <v>204</v>
      </c>
      <c r="C910" s="1" t="s">
        <v>25</v>
      </c>
      <c r="D910" s="1" t="s">
        <v>55</v>
      </c>
      <c r="E910" s="1" t="s">
        <v>29</v>
      </c>
      <c r="F910" s="1" t="s">
        <v>129</v>
      </c>
      <c r="G910" s="1" t="s">
        <v>367</v>
      </c>
      <c r="H910" s="1" t="s">
        <v>379</v>
      </c>
      <c r="I910" s="1">
        <v>10.293380000000001</v>
      </c>
      <c r="J910" s="1">
        <v>22.782914000000002</v>
      </c>
      <c r="K910" s="1" t="s">
        <v>23</v>
      </c>
      <c r="L910" s="1">
        <v>1840</v>
      </c>
      <c r="M910" s="1">
        <v>160</v>
      </c>
      <c r="N910" s="1">
        <v>2000</v>
      </c>
      <c r="O910" s="1" t="s">
        <v>24</v>
      </c>
      <c r="P910" s="1">
        <v>50000</v>
      </c>
      <c r="Q910" s="1">
        <v>50000</v>
      </c>
      <c r="R910" s="1">
        <f t="shared" si="28"/>
        <v>0</v>
      </c>
      <c r="S910" s="1">
        <f>Table1__24[[#This Row],[total_women_beneficiaries]]-Table1__24[[#This Row],[total_men_beneficiaries]]</f>
        <v>-1680</v>
      </c>
      <c r="T910" s="1" t="str">
        <f t="shared" si="29"/>
        <v>OKAY</v>
      </c>
    </row>
    <row r="911" spans="1:20" x14ac:dyDescent="0.3">
      <c r="A911" s="1">
        <v>1923</v>
      </c>
      <c r="B911" s="1">
        <v>204</v>
      </c>
      <c r="C911" s="1" t="s">
        <v>25</v>
      </c>
      <c r="D911" s="1" t="s">
        <v>55</v>
      </c>
      <c r="E911" s="1" t="s">
        <v>29</v>
      </c>
      <c r="F911" s="1" t="s">
        <v>129</v>
      </c>
      <c r="G911" s="1" t="s">
        <v>367</v>
      </c>
      <c r="H911" s="1" t="s">
        <v>379</v>
      </c>
      <c r="I911" s="1">
        <v>10.293380000000001</v>
      </c>
      <c r="J911" s="1">
        <v>22.782914000000002</v>
      </c>
      <c r="K911" s="1" t="s">
        <v>23</v>
      </c>
      <c r="L911" s="1">
        <v>2750</v>
      </c>
      <c r="M911" s="1">
        <v>250</v>
      </c>
      <c r="N911" s="1">
        <v>3000</v>
      </c>
      <c r="O911" s="1" t="s">
        <v>24</v>
      </c>
      <c r="P911" s="1">
        <v>50000</v>
      </c>
      <c r="Q911" s="1">
        <v>50000</v>
      </c>
      <c r="R911" s="1">
        <f t="shared" si="28"/>
        <v>0</v>
      </c>
      <c r="S911" s="1">
        <f>Table1__24[[#This Row],[total_women_beneficiaries]]-Table1__24[[#This Row],[total_men_beneficiaries]]</f>
        <v>-2500</v>
      </c>
      <c r="T911" s="1" t="str">
        <f t="shared" si="29"/>
        <v>OKAY</v>
      </c>
    </row>
    <row r="912" spans="1:20" x14ac:dyDescent="0.3">
      <c r="A912" s="1">
        <v>1924</v>
      </c>
      <c r="B912" s="1"/>
      <c r="C912" s="1"/>
      <c r="D912" s="1" t="s">
        <v>28</v>
      </c>
      <c r="E912" s="1" t="s">
        <v>29</v>
      </c>
      <c r="F912" s="1" t="s">
        <v>45</v>
      </c>
      <c r="G912" s="1" t="s">
        <v>367</v>
      </c>
      <c r="H912" s="1" t="s">
        <v>380</v>
      </c>
      <c r="I912" s="1">
        <v>7.2466090000000003</v>
      </c>
      <c r="J912" s="1">
        <v>16.434698000000001</v>
      </c>
      <c r="K912" s="1" t="s">
        <v>23</v>
      </c>
      <c r="L912" s="1">
        <v>230000</v>
      </c>
      <c r="M912" s="1">
        <v>50000</v>
      </c>
      <c r="N912" s="1">
        <v>280000</v>
      </c>
      <c r="O912" s="1" t="s">
        <v>24</v>
      </c>
      <c r="P912" s="1">
        <v>46530.27</v>
      </c>
      <c r="Q912" s="1">
        <v>18300.2</v>
      </c>
      <c r="R912" s="1">
        <f t="shared" si="28"/>
        <v>-28230.069999999996</v>
      </c>
      <c r="S912" s="1">
        <f>Table1__24[[#This Row],[total_women_beneficiaries]]-Table1__24[[#This Row],[total_men_beneficiaries]]</f>
        <v>-180000</v>
      </c>
      <c r="T912" s="1" t="str">
        <f t="shared" si="29"/>
        <v>OKAY</v>
      </c>
    </row>
    <row r="913" spans="1:20" x14ac:dyDescent="0.3">
      <c r="A913" s="1">
        <v>1925</v>
      </c>
      <c r="B913" s="1"/>
      <c r="C913" s="1"/>
      <c r="D913" s="1" t="s">
        <v>28</v>
      </c>
      <c r="E913" s="1" t="s">
        <v>29</v>
      </c>
      <c r="F913" s="1" t="s">
        <v>129</v>
      </c>
      <c r="G913" s="1" t="s">
        <v>367</v>
      </c>
      <c r="H913" s="1" t="s">
        <v>380</v>
      </c>
      <c r="I913" s="1">
        <v>7.2466090000000003</v>
      </c>
      <c r="J913" s="1">
        <v>16.434698000000001</v>
      </c>
      <c r="K913" s="1" t="s">
        <v>23</v>
      </c>
      <c r="L913" s="1">
        <v>77308</v>
      </c>
      <c r="M913" s="1">
        <v>16970</v>
      </c>
      <c r="N913" s="1">
        <v>94278</v>
      </c>
      <c r="O913" s="1" t="s">
        <v>24</v>
      </c>
      <c r="P913" s="1">
        <v>50000</v>
      </c>
      <c r="Q913" s="1">
        <v>50000</v>
      </c>
      <c r="R913" s="1">
        <f t="shared" si="28"/>
        <v>0</v>
      </c>
      <c r="S913" s="1">
        <f>Table1__24[[#This Row],[total_women_beneficiaries]]-Table1__24[[#This Row],[total_men_beneficiaries]]</f>
        <v>-60338</v>
      </c>
      <c r="T913" s="1" t="str">
        <f t="shared" si="29"/>
        <v>OKAY</v>
      </c>
    </row>
    <row r="914" spans="1:20" x14ac:dyDescent="0.3">
      <c r="A914" s="1">
        <v>1926</v>
      </c>
      <c r="B914" s="1"/>
      <c r="C914" s="1"/>
      <c r="D914" s="1" t="s">
        <v>39</v>
      </c>
      <c r="E914" s="1" t="s">
        <v>29</v>
      </c>
      <c r="F914" s="1" t="s">
        <v>129</v>
      </c>
      <c r="G914" s="1" t="s">
        <v>367</v>
      </c>
      <c r="H914" s="1" t="s">
        <v>380</v>
      </c>
      <c r="I914" s="1">
        <v>7.2466090000000003</v>
      </c>
      <c r="J914" s="1">
        <v>16.434698000000001</v>
      </c>
      <c r="K914" s="1" t="s">
        <v>23</v>
      </c>
      <c r="L914" s="1">
        <v>77308</v>
      </c>
      <c r="M914" s="1">
        <v>16970</v>
      </c>
      <c r="N914" s="1">
        <v>94278</v>
      </c>
      <c r="O914" s="1" t="s">
        <v>40</v>
      </c>
      <c r="P914" s="1">
        <v>49821</v>
      </c>
      <c r="Q914" s="1">
        <v>49821</v>
      </c>
      <c r="R914" s="1">
        <f t="shared" si="28"/>
        <v>0</v>
      </c>
      <c r="S914" s="1">
        <f>Table1__24[[#This Row],[total_women_beneficiaries]]-Table1__24[[#This Row],[total_men_beneficiaries]]</f>
        <v>-60338</v>
      </c>
      <c r="T914" s="1" t="str">
        <f t="shared" si="29"/>
        <v>OKAY</v>
      </c>
    </row>
    <row r="915" spans="1:20" x14ac:dyDescent="0.3">
      <c r="A915" s="1">
        <v>1927</v>
      </c>
      <c r="B915" s="1"/>
      <c r="C915" s="1"/>
      <c r="D915" s="1" t="s">
        <v>39</v>
      </c>
      <c r="E915" s="1" t="s">
        <v>29</v>
      </c>
      <c r="F915" s="1" t="s">
        <v>129</v>
      </c>
      <c r="G915" s="1" t="s">
        <v>367</v>
      </c>
      <c r="H915" s="1" t="s">
        <v>380</v>
      </c>
      <c r="I915" s="1">
        <v>7.2466090000000003</v>
      </c>
      <c r="J915" s="1">
        <v>16.434698000000001</v>
      </c>
      <c r="K915" s="1" t="s">
        <v>23</v>
      </c>
      <c r="L915" s="1">
        <v>76300</v>
      </c>
      <c r="M915" s="1">
        <v>19620</v>
      </c>
      <c r="N915" s="1">
        <v>95920</v>
      </c>
      <c r="O915" s="1" t="s">
        <v>40</v>
      </c>
      <c r="P915" s="1">
        <v>49821</v>
      </c>
      <c r="Q915" s="1">
        <v>49821</v>
      </c>
      <c r="R915" s="1">
        <f t="shared" si="28"/>
        <v>0</v>
      </c>
      <c r="S915" s="1">
        <f>Table1__24[[#This Row],[total_women_beneficiaries]]-Table1__24[[#This Row],[total_men_beneficiaries]]</f>
        <v>-56680</v>
      </c>
      <c r="T915" s="1" t="str">
        <f t="shared" si="29"/>
        <v>OKAY</v>
      </c>
    </row>
    <row r="916" spans="1:20" x14ac:dyDescent="0.3">
      <c r="A916" s="1">
        <v>1928</v>
      </c>
      <c r="B916" s="1">
        <v>72</v>
      </c>
      <c r="C916" s="1" t="s">
        <v>48</v>
      </c>
      <c r="D916" s="1" t="s">
        <v>28</v>
      </c>
      <c r="E916" s="1" t="s">
        <v>29</v>
      </c>
      <c r="F916" s="1" t="s">
        <v>45</v>
      </c>
      <c r="G916" s="1" t="s">
        <v>367</v>
      </c>
      <c r="H916" s="1" t="s">
        <v>370</v>
      </c>
      <c r="I916" s="1">
        <v>4.3946740000000002</v>
      </c>
      <c r="J916" s="1">
        <v>18.55819</v>
      </c>
      <c r="K916" s="1" t="s">
        <v>23</v>
      </c>
      <c r="L916" s="1">
        <v>3000</v>
      </c>
      <c r="M916" s="1">
        <v>2000</v>
      </c>
      <c r="N916" s="1">
        <v>5000</v>
      </c>
      <c r="O916" s="1" t="s">
        <v>35</v>
      </c>
      <c r="P916" s="1">
        <v>4990.57</v>
      </c>
      <c r="Q916" s="1">
        <v>4990.57</v>
      </c>
      <c r="R916" s="1">
        <f t="shared" si="28"/>
        <v>0</v>
      </c>
      <c r="S916" s="1">
        <f>Table1__24[[#This Row],[total_women_beneficiaries]]-Table1__24[[#This Row],[total_men_beneficiaries]]</f>
        <v>-1000</v>
      </c>
      <c r="T916" s="1" t="str">
        <f t="shared" si="29"/>
        <v>OKAY</v>
      </c>
    </row>
    <row r="917" spans="1:20" x14ac:dyDescent="0.3">
      <c r="A917" s="1">
        <v>1929</v>
      </c>
      <c r="B917" s="1"/>
      <c r="C917" s="1"/>
      <c r="D917" s="1" t="s">
        <v>28</v>
      </c>
      <c r="E917" s="1" t="s">
        <v>29</v>
      </c>
      <c r="F917" s="1" t="s">
        <v>45</v>
      </c>
      <c r="G917" s="1" t="s">
        <v>367</v>
      </c>
      <c r="H917" s="1" t="s">
        <v>375</v>
      </c>
      <c r="I917" s="1">
        <v>4.7378609999999997</v>
      </c>
      <c r="J917" s="1">
        <v>22.816509</v>
      </c>
      <c r="K917" s="1" t="s">
        <v>23</v>
      </c>
      <c r="L917" s="1">
        <v>300</v>
      </c>
      <c r="M917" s="1">
        <v>200</v>
      </c>
      <c r="N917" s="1">
        <v>500</v>
      </c>
      <c r="O917" s="1" t="s">
        <v>32</v>
      </c>
      <c r="P917" s="1">
        <v>42018.21</v>
      </c>
      <c r="Q917" s="1">
        <v>16613.919999999998</v>
      </c>
      <c r="R917" s="1">
        <f t="shared" si="28"/>
        <v>-25404.29</v>
      </c>
      <c r="S917" s="1">
        <f>Table1__24[[#This Row],[total_women_beneficiaries]]-Table1__24[[#This Row],[total_men_beneficiaries]]</f>
        <v>-100</v>
      </c>
      <c r="T917" s="1" t="str">
        <f t="shared" si="29"/>
        <v>OKAY</v>
      </c>
    </row>
    <row r="918" spans="1:20" x14ac:dyDescent="0.3">
      <c r="A918" s="1">
        <v>1930</v>
      </c>
      <c r="B918" s="1">
        <v>316</v>
      </c>
      <c r="C918" s="1" t="s">
        <v>25</v>
      </c>
      <c r="D918" s="1" t="s">
        <v>28</v>
      </c>
      <c r="E918" s="1" t="s">
        <v>29</v>
      </c>
      <c r="F918" s="1" t="s">
        <v>45</v>
      </c>
      <c r="G918" s="1" t="s">
        <v>367</v>
      </c>
      <c r="H918" s="1" t="s">
        <v>375</v>
      </c>
      <c r="I918" s="1">
        <v>4.7378609999999997</v>
      </c>
      <c r="J918" s="1">
        <v>22.816509</v>
      </c>
      <c r="K918" s="1" t="s">
        <v>23</v>
      </c>
      <c r="L918" s="1">
        <v>25</v>
      </c>
      <c r="M918" s="1">
        <v>15</v>
      </c>
      <c r="N918" s="1">
        <v>40</v>
      </c>
      <c r="O918" s="1" t="s">
        <v>31</v>
      </c>
      <c r="P918" s="1">
        <v>42065.03</v>
      </c>
      <c r="Q918" s="1">
        <v>42065.03</v>
      </c>
      <c r="R918" s="1">
        <f t="shared" si="28"/>
        <v>0</v>
      </c>
      <c r="S918" s="1">
        <f>Table1__24[[#This Row],[total_women_beneficiaries]]-Table1__24[[#This Row],[total_men_beneficiaries]]</f>
        <v>-10</v>
      </c>
      <c r="T918" s="1" t="str">
        <f t="shared" si="29"/>
        <v>OKAY</v>
      </c>
    </row>
    <row r="919" spans="1:20" x14ac:dyDescent="0.3">
      <c r="A919" s="1">
        <v>1931</v>
      </c>
      <c r="B919" s="1"/>
      <c r="C919" s="1"/>
      <c r="D919" s="1" t="s">
        <v>28</v>
      </c>
      <c r="E919" s="1" t="s">
        <v>34</v>
      </c>
      <c r="F919" s="1" t="s">
        <v>45</v>
      </c>
      <c r="G919" s="1" t="s">
        <v>367</v>
      </c>
      <c r="H919" s="1" t="s">
        <v>375</v>
      </c>
      <c r="I919" s="1">
        <v>4.7378609999999997</v>
      </c>
      <c r="J919" s="1">
        <v>22.816509</v>
      </c>
      <c r="K919" s="1" t="s">
        <v>23</v>
      </c>
      <c r="L919" s="1">
        <v>35000</v>
      </c>
      <c r="M919" s="1">
        <v>40000</v>
      </c>
      <c r="N919" s="1">
        <v>75000</v>
      </c>
      <c r="O919" s="1" t="s">
        <v>35</v>
      </c>
      <c r="P919" s="1">
        <v>40678.230000000003</v>
      </c>
      <c r="Q919" s="1">
        <v>16084.09</v>
      </c>
      <c r="R919" s="1">
        <f t="shared" si="28"/>
        <v>-24594.140000000003</v>
      </c>
      <c r="S919" s="1">
        <f>Table1__24[[#This Row],[total_women_beneficiaries]]-Table1__24[[#This Row],[total_men_beneficiaries]]</f>
        <v>5000</v>
      </c>
      <c r="T919" s="1" t="str">
        <f t="shared" si="29"/>
        <v>OKAY</v>
      </c>
    </row>
    <row r="920" spans="1:20" x14ac:dyDescent="0.3">
      <c r="A920" s="1">
        <v>1932</v>
      </c>
      <c r="B920" s="1">
        <v>312</v>
      </c>
      <c r="C920" s="1" t="s">
        <v>25</v>
      </c>
      <c r="D920" s="1" t="s">
        <v>28</v>
      </c>
      <c r="E920" s="1" t="s">
        <v>29</v>
      </c>
      <c r="F920" s="1" t="s">
        <v>45</v>
      </c>
      <c r="G920" s="1" t="s">
        <v>367</v>
      </c>
      <c r="H920" s="1" t="s">
        <v>375</v>
      </c>
      <c r="I920" s="1">
        <v>4.7378609999999997</v>
      </c>
      <c r="J920" s="1">
        <v>22.816509</v>
      </c>
      <c r="K920" s="1" t="s">
        <v>23</v>
      </c>
      <c r="L920" s="1">
        <v>10</v>
      </c>
      <c r="M920" s="1">
        <v>0</v>
      </c>
      <c r="N920" s="1">
        <v>10</v>
      </c>
      <c r="O920" s="1" t="s">
        <v>40</v>
      </c>
      <c r="P920" s="1">
        <v>42005.120000000003</v>
      </c>
      <c r="Q920" s="1">
        <v>42005.120000000003</v>
      </c>
      <c r="R920" s="1">
        <f t="shared" si="28"/>
        <v>0</v>
      </c>
      <c r="S920" s="1">
        <f>Table1__24[[#This Row],[total_women_beneficiaries]]-Table1__24[[#This Row],[total_men_beneficiaries]]</f>
        <v>-10</v>
      </c>
      <c r="T920" s="1" t="str">
        <f t="shared" si="29"/>
        <v>OKAY</v>
      </c>
    </row>
    <row r="921" spans="1:20" x14ac:dyDescent="0.3">
      <c r="A921" s="1">
        <v>1933</v>
      </c>
      <c r="B921" s="1">
        <v>312</v>
      </c>
      <c r="C921" s="1" t="s">
        <v>25</v>
      </c>
      <c r="D921" s="1" t="s">
        <v>28</v>
      </c>
      <c r="E921" s="1" t="s">
        <v>29</v>
      </c>
      <c r="F921" s="1" t="s">
        <v>45</v>
      </c>
      <c r="G921" s="1" t="s">
        <v>367</v>
      </c>
      <c r="H921" s="1" t="s">
        <v>369</v>
      </c>
      <c r="I921" s="1">
        <v>6.53477</v>
      </c>
      <c r="J921" s="1">
        <v>21.994738999999999</v>
      </c>
      <c r="K921" s="1" t="s">
        <v>23</v>
      </c>
      <c r="L921" s="1">
        <v>34290</v>
      </c>
      <c r="M921" s="1">
        <v>25550</v>
      </c>
      <c r="N921" s="1">
        <v>59840</v>
      </c>
      <c r="O921" s="1" t="s">
        <v>31</v>
      </c>
      <c r="P921" s="1">
        <v>42125.62</v>
      </c>
      <c r="Q921" s="1">
        <v>42125.62</v>
      </c>
      <c r="R921" s="1">
        <f t="shared" si="28"/>
        <v>0</v>
      </c>
      <c r="S921" s="1">
        <f>Table1__24[[#This Row],[total_women_beneficiaries]]-Table1__24[[#This Row],[total_men_beneficiaries]]</f>
        <v>-8740</v>
      </c>
      <c r="T921" s="1" t="str">
        <f t="shared" si="29"/>
        <v>OKAY</v>
      </c>
    </row>
    <row r="922" spans="1:20" x14ac:dyDescent="0.3">
      <c r="A922" s="1">
        <v>1934</v>
      </c>
      <c r="B922" s="1">
        <v>105</v>
      </c>
      <c r="C922" s="1" t="s">
        <v>17</v>
      </c>
      <c r="D922" s="1" t="s">
        <v>28</v>
      </c>
      <c r="E922" s="1" t="s">
        <v>29</v>
      </c>
      <c r="F922" s="1" t="s">
        <v>27</v>
      </c>
      <c r="G922" s="1" t="s">
        <v>367</v>
      </c>
      <c r="H922" s="1" t="s">
        <v>369</v>
      </c>
      <c r="I922" s="1">
        <v>6.53477</v>
      </c>
      <c r="J922" s="1">
        <v>21.994738999999999</v>
      </c>
      <c r="K922" s="1" t="s">
        <v>23</v>
      </c>
      <c r="L922" s="1">
        <v>48</v>
      </c>
      <c r="M922" s="1">
        <v>9</v>
      </c>
      <c r="N922" s="1">
        <v>57</v>
      </c>
      <c r="O922" s="1" t="s">
        <v>31</v>
      </c>
      <c r="P922" s="1">
        <v>42072.1</v>
      </c>
      <c r="Q922" s="1">
        <v>42072.1</v>
      </c>
      <c r="R922" s="1">
        <f t="shared" si="28"/>
        <v>0</v>
      </c>
      <c r="S922" s="1">
        <f>Table1__24[[#This Row],[total_women_beneficiaries]]-Table1__24[[#This Row],[total_men_beneficiaries]]</f>
        <v>-39</v>
      </c>
      <c r="T922" s="1" t="str">
        <f t="shared" si="29"/>
        <v>OKAY</v>
      </c>
    </row>
    <row r="923" spans="1:20" x14ac:dyDescent="0.3">
      <c r="A923" s="1">
        <v>1935</v>
      </c>
      <c r="B923" s="1">
        <v>233</v>
      </c>
      <c r="C923" s="1" t="s">
        <v>25</v>
      </c>
      <c r="D923" s="1" t="s">
        <v>28</v>
      </c>
      <c r="E923" s="1" t="s">
        <v>29</v>
      </c>
      <c r="F923" s="1" t="s">
        <v>45</v>
      </c>
      <c r="G923" s="1" t="s">
        <v>367</v>
      </c>
      <c r="H923" s="1" t="s">
        <v>381</v>
      </c>
      <c r="I923" s="1">
        <v>5.9430230000000002</v>
      </c>
      <c r="J923" s="1">
        <v>15.600201999999999</v>
      </c>
      <c r="K923" s="1" t="s">
        <v>23</v>
      </c>
      <c r="L923" s="1">
        <v>4550</v>
      </c>
      <c r="M923" s="1">
        <v>2450</v>
      </c>
      <c r="N923" s="1">
        <v>7000</v>
      </c>
      <c r="O923" s="1" t="s">
        <v>35</v>
      </c>
      <c r="P923" s="1">
        <v>36195.599999999999</v>
      </c>
      <c r="Q923" s="1">
        <v>36195.599999999999</v>
      </c>
      <c r="R923" s="1">
        <f t="shared" si="28"/>
        <v>0</v>
      </c>
      <c r="S923" s="1">
        <f>Table1__24[[#This Row],[total_women_beneficiaries]]-Table1__24[[#This Row],[total_men_beneficiaries]]</f>
        <v>-2100</v>
      </c>
      <c r="T923" s="1" t="str">
        <f t="shared" si="29"/>
        <v>OKAY</v>
      </c>
    </row>
    <row r="924" spans="1:20" x14ac:dyDescent="0.3">
      <c r="A924" s="1">
        <v>1936</v>
      </c>
      <c r="B924" s="1">
        <v>279</v>
      </c>
      <c r="C924" s="1" t="s">
        <v>25</v>
      </c>
      <c r="D924" s="1" t="s">
        <v>28</v>
      </c>
      <c r="E924" s="1" t="s">
        <v>29</v>
      </c>
      <c r="F924" s="1" t="s">
        <v>45</v>
      </c>
      <c r="G924" s="1" t="s">
        <v>367</v>
      </c>
      <c r="H924" s="1" t="s">
        <v>381</v>
      </c>
      <c r="I924" s="1">
        <v>5.9430230000000002</v>
      </c>
      <c r="J924" s="1">
        <v>15.600201999999999</v>
      </c>
      <c r="K924" s="1" t="s">
        <v>23</v>
      </c>
      <c r="L924" s="1">
        <v>6400</v>
      </c>
      <c r="M924" s="1">
        <v>9600</v>
      </c>
      <c r="N924" s="1">
        <v>16000</v>
      </c>
      <c r="O924" s="1" t="s">
        <v>38</v>
      </c>
      <c r="P924" s="1">
        <v>42072.1</v>
      </c>
      <c r="Q924" s="1">
        <v>42072.1</v>
      </c>
      <c r="R924" s="1">
        <f t="shared" si="28"/>
        <v>0</v>
      </c>
      <c r="S924" s="1">
        <f>Table1__24[[#This Row],[total_women_beneficiaries]]-Table1__24[[#This Row],[total_men_beneficiaries]]</f>
        <v>3200</v>
      </c>
      <c r="T924" s="1" t="str">
        <f t="shared" si="29"/>
        <v>OKAY</v>
      </c>
    </row>
    <row r="925" spans="1:20" x14ac:dyDescent="0.3">
      <c r="A925" s="1">
        <v>1937</v>
      </c>
      <c r="B925" s="1">
        <v>14</v>
      </c>
      <c r="C925" s="1" t="s">
        <v>48</v>
      </c>
      <c r="D925" s="1" t="s">
        <v>28</v>
      </c>
      <c r="E925" s="1" t="s">
        <v>29</v>
      </c>
      <c r="F925" s="1" t="s">
        <v>45</v>
      </c>
      <c r="G925" s="1" t="s">
        <v>367</v>
      </c>
      <c r="H925" s="1" t="s">
        <v>368</v>
      </c>
      <c r="I925" s="1">
        <v>5.7652780000000003</v>
      </c>
      <c r="J925" s="1">
        <v>20.674167000000001</v>
      </c>
      <c r="K925" s="1" t="s">
        <v>23</v>
      </c>
      <c r="L925" s="1">
        <v>350</v>
      </c>
      <c r="M925" s="1">
        <v>150</v>
      </c>
      <c r="N925" s="1">
        <v>500</v>
      </c>
      <c r="O925" s="1" t="s">
        <v>24</v>
      </c>
      <c r="P925" s="1">
        <v>39334.71</v>
      </c>
      <c r="Q925" s="1">
        <v>39334.71</v>
      </c>
      <c r="R925" s="1">
        <f t="shared" si="28"/>
        <v>0</v>
      </c>
      <c r="S925" s="1">
        <f>Table1__24[[#This Row],[total_women_beneficiaries]]-Table1__24[[#This Row],[total_men_beneficiaries]]</f>
        <v>-200</v>
      </c>
      <c r="T925" s="1" t="str">
        <f t="shared" si="29"/>
        <v>OKAY</v>
      </c>
    </row>
    <row r="926" spans="1:20" x14ac:dyDescent="0.3">
      <c r="A926" s="1">
        <v>1938</v>
      </c>
      <c r="B926" s="1"/>
      <c r="C926" s="1"/>
      <c r="D926" s="1" t="s">
        <v>28</v>
      </c>
      <c r="E926" s="1" t="s">
        <v>29</v>
      </c>
      <c r="F926" s="1" t="s">
        <v>45</v>
      </c>
      <c r="G926" s="1" t="s">
        <v>367</v>
      </c>
      <c r="H926" s="1" t="s">
        <v>370</v>
      </c>
      <c r="I926" s="1">
        <v>4.3946740000000002</v>
      </c>
      <c r="J926" s="1">
        <v>18.55819</v>
      </c>
      <c r="K926" s="1" t="s">
        <v>23</v>
      </c>
      <c r="L926" s="1">
        <v>500</v>
      </c>
      <c r="M926" s="1">
        <v>1000</v>
      </c>
      <c r="N926" s="1">
        <v>1500</v>
      </c>
      <c r="O926" s="1" t="s">
        <v>38</v>
      </c>
      <c r="P926" s="1">
        <v>41681.18</v>
      </c>
      <c r="Q926" s="1">
        <v>33344.949999999997</v>
      </c>
      <c r="R926" s="1">
        <f t="shared" si="28"/>
        <v>-8336.2300000000032</v>
      </c>
      <c r="S926" s="1">
        <f>Table1__24[[#This Row],[total_women_beneficiaries]]-Table1__24[[#This Row],[total_men_beneficiaries]]</f>
        <v>500</v>
      </c>
      <c r="T926" s="1" t="str">
        <f t="shared" si="29"/>
        <v>OKAY</v>
      </c>
    </row>
    <row r="927" spans="1:20" x14ac:dyDescent="0.3">
      <c r="A927" s="1">
        <v>1939</v>
      </c>
      <c r="B927" s="1">
        <v>100</v>
      </c>
      <c r="C927" s="1" t="s">
        <v>17</v>
      </c>
      <c r="D927" s="1" t="s">
        <v>39</v>
      </c>
      <c r="E927" s="1" t="s">
        <v>29</v>
      </c>
      <c r="F927" s="1" t="s">
        <v>45</v>
      </c>
      <c r="G927" s="1" t="s">
        <v>367</v>
      </c>
      <c r="H927" s="1" t="s">
        <v>370</v>
      </c>
      <c r="I927" s="1">
        <v>4.3946740000000002</v>
      </c>
      <c r="J927" s="1">
        <v>18.55819</v>
      </c>
      <c r="K927" s="1" t="s">
        <v>23</v>
      </c>
      <c r="L927" s="1">
        <v>13</v>
      </c>
      <c r="M927" s="1">
        <v>10</v>
      </c>
      <c r="N927" s="1">
        <v>23</v>
      </c>
      <c r="O927" s="1" t="s">
        <v>31</v>
      </c>
      <c r="P927" s="1">
        <v>48794.85</v>
      </c>
      <c r="Q927" s="1">
        <v>48794.85</v>
      </c>
      <c r="R927" s="1">
        <f t="shared" si="28"/>
        <v>0</v>
      </c>
      <c r="S927" s="1">
        <f>Table1__24[[#This Row],[total_women_beneficiaries]]-Table1__24[[#This Row],[total_men_beneficiaries]]</f>
        <v>-3</v>
      </c>
      <c r="T927" s="1" t="str">
        <f t="shared" si="29"/>
        <v>OKAY</v>
      </c>
    </row>
    <row r="928" spans="1:20" x14ac:dyDescent="0.3">
      <c r="A928" s="1">
        <v>1940</v>
      </c>
      <c r="B928" s="1"/>
      <c r="C928" s="1"/>
      <c r="D928" s="1" t="s">
        <v>28</v>
      </c>
      <c r="E928" s="1" t="s">
        <v>29</v>
      </c>
      <c r="F928" s="1" t="s">
        <v>45</v>
      </c>
      <c r="G928" s="1" t="s">
        <v>367</v>
      </c>
      <c r="H928" s="1" t="s">
        <v>370</v>
      </c>
      <c r="I928" s="1">
        <v>4.3946740000000002</v>
      </c>
      <c r="J928" s="1">
        <v>18.55819</v>
      </c>
      <c r="K928" s="1" t="s">
        <v>23</v>
      </c>
      <c r="L928" s="1">
        <v>500</v>
      </c>
      <c r="M928" s="1">
        <v>1000</v>
      </c>
      <c r="N928" s="1">
        <v>1500</v>
      </c>
      <c r="O928" s="1" t="s">
        <v>38</v>
      </c>
      <c r="P928" s="1">
        <v>38910.43</v>
      </c>
      <c r="Q928" s="1">
        <v>32084.41</v>
      </c>
      <c r="R928" s="1">
        <f t="shared" si="28"/>
        <v>-6826.02</v>
      </c>
      <c r="S928" s="1">
        <f>Table1__24[[#This Row],[total_women_beneficiaries]]-Table1__24[[#This Row],[total_men_beneficiaries]]</f>
        <v>500</v>
      </c>
      <c r="T928" s="1" t="str">
        <f t="shared" si="29"/>
        <v>OKAY</v>
      </c>
    </row>
    <row r="929" spans="1:20" x14ac:dyDescent="0.3">
      <c r="A929" s="1">
        <v>1941</v>
      </c>
      <c r="B929" s="1">
        <v>57</v>
      </c>
      <c r="C929" s="1" t="s">
        <v>48</v>
      </c>
      <c r="D929" s="1" t="s">
        <v>28</v>
      </c>
      <c r="E929" s="1" t="s">
        <v>29</v>
      </c>
      <c r="F929" s="1" t="s">
        <v>45</v>
      </c>
      <c r="G929" s="1" t="s">
        <v>367</v>
      </c>
      <c r="H929" s="1" t="s">
        <v>381</v>
      </c>
      <c r="I929" s="1">
        <v>5.9430230000000002</v>
      </c>
      <c r="J929" s="1">
        <v>15.600201999999999</v>
      </c>
      <c r="K929" s="1" t="s">
        <v>23</v>
      </c>
      <c r="L929" s="1">
        <v>3014</v>
      </c>
      <c r="M929" s="1">
        <v>2010</v>
      </c>
      <c r="N929" s="1">
        <v>5024</v>
      </c>
      <c r="O929" s="1" t="s">
        <v>24</v>
      </c>
      <c r="P929" s="1">
        <v>22476.76</v>
      </c>
      <c r="Q929" s="1">
        <v>22476.76</v>
      </c>
      <c r="R929" s="1">
        <f t="shared" si="28"/>
        <v>0</v>
      </c>
      <c r="S929" s="1">
        <f>Table1__24[[#This Row],[total_women_beneficiaries]]-Table1__24[[#This Row],[total_men_beneficiaries]]</f>
        <v>-1004</v>
      </c>
      <c r="T929" s="1" t="str">
        <f t="shared" si="29"/>
        <v>OKAY</v>
      </c>
    </row>
    <row r="930" spans="1:20" x14ac:dyDescent="0.3">
      <c r="A930" s="1">
        <v>1942</v>
      </c>
      <c r="B930" s="1">
        <v>180</v>
      </c>
      <c r="C930" s="1" t="s">
        <v>17</v>
      </c>
      <c r="D930" s="1" t="s">
        <v>28</v>
      </c>
      <c r="E930" s="1" t="s">
        <v>29</v>
      </c>
      <c r="F930" s="1" t="s">
        <v>45</v>
      </c>
      <c r="G930" s="1" t="s">
        <v>367</v>
      </c>
      <c r="H930" s="1" t="s">
        <v>381</v>
      </c>
      <c r="I930" s="1">
        <v>5.9430230000000002</v>
      </c>
      <c r="J930" s="1">
        <v>15.600201999999999</v>
      </c>
      <c r="K930" s="1" t="s">
        <v>23</v>
      </c>
      <c r="L930" s="1">
        <v>120</v>
      </c>
      <c r="M930" s="1">
        <v>280</v>
      </c>
      <c r="N930" s="1">
        <v>400</v>
      </c>
      <c r="O930" s="1" t="s">
        <v>24</v>
      </c>
      <c r="P930" s="1">
        <v>17229.63</v>
      </c>
      <c r="Q930" s="1">
        <v>17229.63</v>
      </c>
      <c r="R930" s="1">
        <f t="shared" si="28"/>
        <v>0</v>
      </c>
      <c r="S930" s="1">
        <f>Table1__24[[#This Row],[total_women_beneficiaries]]-Table1__24[[#This Row],[total_men_beneficiaries]]</f>
        <v>160</v>
      </c>
      <c r="T930" s="1" t="str">
        <f t="shared" si="29"/>
        <v>OKAY</v>
      </c>
    </row>
    <row r="931" spans="1:20" x14ac:dyDescent="0.3">
      <c r="A931" s="1">
        <v>1943</v>
      </c>
      <c r="B931" s="1">
        <v>30</v>
      </c>
      <c r="C931" s="1" t="s">
        <v>48</v>
      </c>
      <c r="D931" s="1" t="s">
        <v>28</v>
      </c>
      <c r="E931" s="1" t="s">
        <v>29</v>
      </c>
      <c r="F931" s="1" t="s">
        <v>45</v>
      </c>
      <c r="G931" s="1" t="s">
        <v>367</v>
      </c>
      <c r="H931" s="1" t="s">
        <v>381</v>
      </c>
      <c r="I931" s="1">
        <v>5.9430230000000002</v>
      </c>
      <c r="J931" s="1">
        <v>15.600201999999999</v>
      </c>
      <c r="K931" s="1" t="s">
        <v>23</v>
      </c>
      <c r="L931" s="1">
        <v>15</v>
      </c>
      <c r="M931" s="1">
        <v>45</v>
      </c>
      <c r="N931" s="1">
        <v>60</v>
      </c>
      <c r="O931" s="1" t="s">
        <v>24</v>
      </c>
      <c r="P931" s="1">
        <v>19642.89</v>
      </c>
      <c r="Q931" s="1">
        <v>19642.89</v>
      </c>
      <c r="R931" s="1">
        <f t="shared" si="28"/>
        <v>0</v>
      </c>
      <c r="S931" s="1">
        <f>Table1__24[[#This Row],[total_women_beneficiaries]]-Table1__24[[#This Row],[total_men_beneficiaries]]</f>
        <v>30</v>
      </c>
      <c r="T931" s="1" t="str">
        <f t="shared" si="29"/>
        <v>OKAY</v>
      </c>
    </row>
    <row r="932" spans="1:20" x14ac:dyDescent="0.3">
      <c r="A932" s="1">
        <v>1944</v>
      </c>
      <c r="B932" s="1">
        <v>252</v>
      </c>
      <c r="C932" s="1" t="s">
        <v>25</v>
      </c>
      <c r="D932" s="1" t="s">
        <v>33</v>
      </c>
      <c r="E932" s="1" t="s">
        <v>19</v>
      </c>
      <c r="F932" s="1" t="s">
        <v>45</v>
      </c>
      <c r="G932" s="1" t="s">
        <v>367</v>
      </c>
      <c r="H932" s="1" t="s">
        <v>371</v>
      </c>
      <c r="I932" s="1">
        <v>6.4977270000000003</v>
      </c>
      <c r="J932" s="1">
        <v>17.449940000000002</v>
      </c>
      <c r="K932" s="1" t="s">
        <v>23</v>
      </c>
      <c r="L932" s="1">
        <v>53000</v>
      </c>
      <c r="M932" s="1">
        <v>22000</v>
      </c>
      <c r="N932" s="1">
        <v>75000</v>
      </c>
      <c r="O932" s="1" t="s">
        <v>24</v>
      </c>
      <c r="P932" s="1">
        <v>21044.04</v>
      </c>
      <c r="Q932" s="1">
        <v>21044.04</v>
      </c>
      <c r="R932" s="1">
        <f t="shared" si="28"/>
        <v>0</v>
      </c>
      <c r="S932" s="1">
        <f>Table1__24[[#This Row],[total_women_beneficiaries]]-Table1__24[[#This Row],[total_men_beneficiaries]]</f>
        <v>-31000</v>
      </c>
      <c r="T932" s="1" t="str">
        <f t="shared" si="29"/>
        <v>OKAY</v>
      </c>
    </row>
    <row r="933" spans="1:20" x14ac:dyDescent="0.3">
      <c r="A933" s="1">
        <v>1945</v>
      </c>
      <c r="B933" s="1">
        <v>25</v>
      </c>
      <c r="C933" s="1" t="s">
        <v>48</v>
      </c>
      <c r="D933" s="1" t="s">
        <v>33</v>
      </c>
      <c r="E933" s="1" t="s">
        <v>19</v>
      </c>
      <c r="F933" s="1" t="s">
        <v>45</v>
      </c>
      <c r="G933" s="1" t="s">
        <v>367</v>
      </c>
      <c r="H933" s="1" t="s">
        <v>373</v>
      </c>
      <c r="I933" s="1">
        <v>4.2613890000000003</v>
      </c>
      <c r="J933" s="1">
        <v>15.789444</v>
      </c>
      <c r="K933" s="1" t="s">
        <v>23</v>
      </c>
      <c r="L933" s="1">
        <v>131612</v>
      </c>
      <c r="M933" s="1">
        <v>57938</v>
      </c>
      <c r="N933" s="1">
        <v>189550</v>
      </c>
      <c r="O933" s="1" t="s">
        <v>24</v>
      </c>
      <c r="P933" s="1">
        <v>41889.54</v>
      </c>
      <c r="Q933" s="1">
        <v>41889.54</v>
      </c>
      <c r="R933" s="1">
        <f t="shared" si="28"/>
        <v>0</v>
      </c>
      <c r="S933" s="1">
        <f>Table1__24[[#This Row],[total_women_beneficiaries]]-Table1__24[[#This Row],[total_men_beneficiaries]]</f>
        <v>-73674</v>
      </c>
      <c r="T933" s="1" t="str">
        <f t="shared" si="29"/>
        <v>OKAY</v>
      </c>
    </row>
    <row r="934" spans="1:20" x14ac:dyDescent="0.3">
      <c r="A934" s="1">
        <v>1946</v>
      </c>
      <c r="B934" s="1">
        <v>72</v>
      </c>
      <c r="C934" s="1" t="s">
        <v>48</v>
      </c>
      <c r="D934" s="1" t="s">
        <v>33</v>
      </c>
      <c r="E934" s="1" t="s">
        <v>19</v>
      </c>
      <c r="F934" s="1" t="s">
        <v>45</v>
      </c>
      <c r="G934" s="1" t="s">
        <v>367</v>
      </c>
      <c r="H934" s="1" t="s">
        <v>369</v>
      </c>
      <c r="I934" s="1">
        <v>6.53477</v>
      </c>
      <c r="J934" s="1">
        <v>21.994738999999999</v>
      </c>
      <c r="K934" s="1" t="s">
        <v>23</v>
      </c>
      <c r="L934" s="1">
        <v>14500</v>
      </c>
      <c r="M934" s="1">
        <v>500</v>
      </c>
      <c r="N934" s="1">
        <v>15000</v>
      </c>
      <c r="O934" s="1" t="s">
        <v>24</v>
      </c>
      <c r="P934" s="1">
        <v>44295.97</v>
      </c>
      <c r="Q934" s="1">
        <v>44295.97</v>
      </c>
      <c r="R934" s="1">
        <f t="shared" si="28"/>
        <v>0</v>
      </c>
      <c r="S934" s="1">
        <f>Table1__24[[#This Row],[total_women_beneficiaries]]-Table1__24[[#This Row],[total_men_beneficiaries]]</f>
        <v>-14000</v>
      </c>
      <c r="T934" s="1" t="str">
        <f t="shared" si="29"/>
        <v>OKAY</v>
      </c>
    </row>
    <row r="935" spans="1:20" x14ac:dyDescent="0.3">
      <c r="A935" s="1">
        <v>1947</v>
      </c>
      <c r="B935" s="1"/>
      <c r="C935" s="1"/>
      <c r="D935" s="1" t="s">
        <v>33</v>
      </c>
      <c r="E935" s="1" t="s">
        <v>19</v>
      </c>
      <c r="F935" s="1" t="s">
        <v>45</v>
      </c>
      <c r="G935" s="1" t="s">
        <v>367</v>
      </c>
      <c r="H935" s="1" t="s">
        <v>379</v>
      </c>
      <c r="I935" s="1">
        <v>10.293380000000001</v>
      </c>
      <c r="J935" s="1">
        <v>22.782914000000002</v>
      </c>
      <c r="K935" s="1" t="s">
        <v>23</v>
      </c>
      <c r="L935" s="1">
        <v>1440</v>
      </c>
      <c r="M935" s="1">
        <v>1560</v>
      </c>
      <c r="N935" s="1">
        <v>3000</v>
      </c>
      <c r="O935" s="1" t="s">
        <v>24</v>
      </c>
      <c r="P935" s="1">
        <v>50141.93</v>
      </c>
      <c r="Q935" s="1">
        <v>40113.54</v>
      </c>
      <c r="R935" s="1">
        <f t="shared" si="28"/>
        <v>-10028.39</v>
      </c>
      <c r="S935" s="1">
        <f>Table1__24[[#This Row],[total_women_beneficiaries]]-Table1__24[[#This Row],[total_men_beneficiaries]]</f>
        <v>120</v>
      </c>
      <c r="T935" s="1" t="str">
        <f t="shared" si="29"/>
        <v>OKAY</v>
      </c>
    </row>
    <row r="936" spans="1:20" x14ac:dyDescent="0.3">
      <c r="A936" s="1">
        <v>1948</v>
      </c>
      <c r="B936" s="1">
        <v>105</v>
      </c>
      <c r="C936" s="1" t="s">
        <v>17</v>
      </c>
      <c r="D936" s="1" t="s">
        <v>33</v>
      </c>
      <c r="E936" s="1" t="s">
        <v>29</v>
      </c>
      <c r="F936" s="1" t="s">
        <v>45</v>
      </c>
      <c r="G936" s="1" t="s">
        <v>367</v>
      </c>
      <c r="H936" s="1" t="s">
        <v>372</v>
      </c>
      <c r="I936" s="1">
        <v>6.9960370000000003</v>
      </c>
      <c r="J936" s="1">
        <v>19.185032</v>
      </c>
      <c r="K936" s="1" t="s">
        <v>23</v>
      </c>
      <c r="L936" s="1">
        <v>11773</v>
      </c>
      <c r="M936" s="1">
        <v>21865</v>
      </c>
      <c r="N936" s="1">
        <v>33638</v>
      </c>
      <c r="O936" s="1" t="s">
        <v>24</v>
      </c>
      <c r="P936" s="1">
        <v>33486.730000000003</v>
      </c>
      <c r="Q936" s="1">
        <v>33486.730000000003</v>
      </c>
      <c r="R936" s="1">
        <f t="shared" si="28"/>
        <v>0</v>
      </c>
      <c r="S936" s="1">
        <f>Table1__24[[#This Row],[total_women_beneficiaries]]-Table1__24[[#This Row],[total_men_beneficiaries]]</f>
        <v>10092</v>
      </c>
      <c r="T936" s="1" t="str">
        <f t="shared" si="29"/>
        <v>OKAY</v>
      </c>
    </row>
    <row r="937" spans="1:20" x14ac:dyDescent="0.3">
      <c r="A937" s="1">
        <v>1949</v>
      </c>
      <c r="B937" s="1">
        <v>259</v>
      </c>
      <c r="C937" s="1" t="s">
        <v>25</v>
      </c>
      <c r="D937" s="1" t="s">
        <v>33</v>
      </c>
      <c r="E937" s="1" t="s">
        <v>19</v>
      </c>
      <c r="F937" s="1" t="s">
        <v>45</v>
      </c>
      <c r="G937" s="1" t="s">
        <v>367</v>
      </c>
      <c r="H937" s="1" t="s">
        <v>369</v>
      </c>
      <c r="I937" s="1">
        <v>6.53477</v>
      </c>
      <c r="J937" s="1">
        <v>21.994738999999999</v>
      </c>
      <c r="K937" s="1" t="s">
        <v>23</v>
      </c>
      <c r="L937" s="1">
        <v>33800</v>
      </c>
      <c r="M937" s="1">
        <v>36200</v>
      </c>
      <c r="N937" s="1">
        <v>70000</v>
      </c>
      <c r="O937" s="1" t="s">
        <v>24</v>
      </c>
      <c r="P937" s="1">
        <v>30594.37</v>
      </c>
      <c r="Q937" s="1">
        <v>30594.37</v>
      </c>
      <c r="R937" s="1">
        <f t="shared" si="28"/>
        <v>0</v>
      </c>
      <c r="S937" s="1">
        <f>Table1__24[[#This Row],[total_women_beneficiaries]]-Table1__24[[#This Row],[total_men_beneficiaries]]</f>
        <v>2400</v>
      </c>
      <c r="T937" s="1" t="str">
        <f t="shared" si="29"/>
        <v>OKAY</v>
      </c>
    </row>
    <row r="938" spans="1:20" x14ac:dyDescent="0.3">
      <c r="A938" s="1">
        <v>1950</v>
      </c>
      <c r="B938" s="1">
        <v>66</v>
      </c>
      <c r="C938" s="1" t="s">
        <v>48</v>
      </c>
      <c r="D938" s="1" t="s">
        <v>33</v>
      </c>
      <c r="E938" s="1" t="s">
        <v>19</v>
      </c>
      <c r="F938" s="1" t="s">
        <v>45</v>
      </c>
      <c r="G938" s="1" t="s">
        <v>367</v>
      </c>
      <c r="H938" s="1" t="s">
        <v>375</v>
      </c>
      <c r="I938" s="1">
        <v>6.4977270000000003</v>
      </c>
      <c r="J938" s="1">
        <v>17.449940000000002</v>
      </c>
      <c r="K938" s="1" t="s">
        <v>23</v>
      </c>
      <c r="L938" s="1">
        <v>85000</v>
      </c>
      <c r="M938" s="1">
        <v>65000</v>
      </c>
      <c r="N938" s="1">
        <v>150000</v>
      </c>
      <c r="O938" s="1" t="s">
        <v>24</v>
      </c>
      <c r="P938" s="1">
        <v>20874.23</v>
      </c>
      <c r="Q938" s="1">
        <v>20874.23</v>
      </c>
      <c r="R938" s="1">
        <f t="shared" si="28"/>
        <v>0</v>
      </c>
      <c r="S938" s="1">
        <f>Table1__24[[#This Row],[total_women_beneficiaries]]-Table1__24[[#This Row],[total_men_beneficiaries]]</f>
        <v>-20000</v>
      </c>
      <c r="T938" s="1" t="str">
        <f t="shared" si="29"/>
        <v>OKAY</v>
      </c>
    </row>
    <row r="939" spans="1:20" x14ac:dyDescent="0.3">
      <c r="A939" s="1">
        <v>1951</v>
      </c>
      <c r="B939" s="1">
        <v>154</v>
      </c>
      <c r="C939" s="1" t="s">
        <v>17</v>
      </c>
      <c r="D939" s="1" t="s">
        <v>33</v>
      </c>
      <c r="E939" s="1" t="s">
        <v>19</v>
      </c>
      <c r="F939" s="1" t="s">
        <v>45</v>
      </c>
      <c r="G939" s="1" t="s">
        <v>367</v>
      </c>
      <c r="H939" s="1" t="s">
        <v>375</v>
      </c>
      <c r="I939" s="1">
        <v>4.7378609999999997</v>
      </c>
      <c r="J939" s="1">
        <v>22.816509</v>
      </c>
      <c r="K939" s="1" t="s">
        <v>23</v>
      </c>
      <c r="L939" s="1">
        <v>45000</v>
      </c>
      <c r="M939" s="1">
        <v>55000</v>
      </c>
      <c r="N939" s="1">
        <v>100000</v>
      </c>
      <c r="O939" s="1" t="s">
        <v>24</v>
      </c>
      <c r="P939" s="1">
        <v>36598.49</v>
      </c>
      <c r="Q939" s="1">
        <v>36598.49</v>
      </c>
      <c r="R939" s="1">
        <f t="shared" si="28"/>
        <v>0</v>
      </c>
      <c r="S939" s="1">
        <f>Table1__24[[#This Row],[total_women_beneficiaries]]-Table1__24[[#This Row],[total_men_beneficiaries]]</f>
        <v>10000</v>
      </c>
      <c r="T939" s="1" t="str">
        <f t="shared" si="29"/>
        <v>OKAY</v>
      </c>
    </row>
    <row r="940" spans="1:20" x14ac:dyDescent="0.3">
      <c r="A940" s="1">
        <v>1952</v>
      </c>
      <c r="B940" s="1">
        <v>250</v>
      </c>
      <c r="C940" s="1" t="s">
        <v>25</v>
      </c>
      <c r="D940" s="1" t="s">
        <v>28</v>
      </c>
      <c r="E940" s="1" t="s">
        <v>34</v>
      </c>
      <c r="F940" s="1" t="s">
        <v>45</v>
      </c>
      <c r="G940" s="1" t="s">
        <v>367</v>
      </c>
      <c r="H940" s="1" t="s">
        <v>375</v>
      </c>
      <c r="I940" s="1">
        <v>4.7378609999999997</v>
      </c>
      <c r="J940" s="1">
        <v>22.816509</v>
      </c>
      <c r="K940" s="1" t="s">
        <v>23</v>
      </c>
      <c r="L940" s="1">
        <v>20000</v>
      </c>
      <c r="M940" s="1">
        <v>19000</v>
      </c>
      <c r="N940" s="1">
        <v>39000</v>
      </c>
      <c r="O940" s="1" t="s">
        <v>24</v>
      </c>
      <c r="P940" s="1">
        <v>29379.55</v>
      </c>
      <c r="Q940" s="1">
        <v>29379.55</v>
      </c>
      <c r="R940" s="1">
        <f t="shared" si="28"/>
        <v>0</v>
      </c>
      <c r="S940" s="1">
        <f>Table1__24[[#This Row],[total_women_beneficiaries]]-Table1__24[[#This Row],[total_men_beneficiaries]]</f>
        <v>-1000</v>
      </c>
      <c r="T940" s="1" t="str">
        <f t="shared" si="29"/>
        <v>OKAY</v>
      </c>
    </row>
    <row r="941" spans="1:20" x14ac:dyDescent="0.3">
      <c r="A941" s="1">
        <v>1953</v>
      </c>
      <c r="B941" s="1">
        <v>68</v>
      </c>
      <c r="C941" s="1" t="s">
        <v>48</v>
      </c>
      <c r="D941" s="1" t="s">
        <v>33</v>
      </c>
      <c r="E941" s="1" t="s">
        <v>19</v>
      </c>
      <c r="F941" s="1" t="s">
        <v>45</v>
      </c>
      <c r="G941" s="1" t="s">
        <v>367</v>
      </c>
      <c r="H941" s="1" t="s">
        <v>369</v>
      </c>
      <c r="I941" s="1">
        <v>6.53477</v>
      </c>
      <c r="J941" s="1">
        <v>21.994738999999999</v>
      </c>
      <c r="K941" s="1" t="s">
        <v>23</v>
      </c>
      <c r="L941" s="1">
        <v>0</v>
      </c>
      <c r="M941" s="1">
        <v>200</v>
      </c>
      <c r="N941" s="1">
        <v>200</v>
      </c>
      <c r="O941" s="1" t="s">
        <v>26</v>
      </c>
      <c r="P941" s="1">
        <v>44295.97</v>
      </c>
      <c r="Q941" s="1">
        <v>44295.97</v>
      </c>
      <c r="R941" s="1">
        <f t="shared" si="28"/>
        <v>0</v>
      </c>
      <c r="S941" s="1">
        <f>Table1__24[[#This Row],[total_women_beneficiaries]]-Table1__24[[#This Row],[total_men_beneficiaries]]</f>
        <v>200</v>
      </c>
      <c r="T941" s="1" t="str">
        <f t="shared" si="29"/>
        <v>OKAY</v>
      </c>
    </row>
    <row r="942" spans="1:20" x14ac:dyDescent="0.3">
      <c r="A942" s="1">
        <v>1954</v>
      </c>
      <c r="B942" s="1">
        <v>8</v>
      </c>
      <c r="C942" s="1" t="s">
        <v>48</v>
      </c>
      <c r="D942" s="1" t="s">
        <v>33</v>
      </c>
      <c r="E942" s="1" t="s">
        <v>29</v>
      </c>
      <c r="F942" s="1" t="s">
        <v>45</v>
      </c>
      <c r="G942" s="1" t="s">
        <v>367</v>
      </c>
      <c r="H942" s="1" t="s">
        <v>372</v>
      </c>
      <c r="I942" s="1">
        <v>6.9960370000000003</v>
      </c>
      <c r="J942" s="1">
        <v>19.185032</v>
      </c>
      <c r="K942" s="1" t="s">
        <v>23</v>
      </c>
      <c r="L942" s="1">
        <v>11873</v>
      </c>
      <c r="M942" s="1">
        <v>22040</v>
      </c>
      <c r="N942" s="1">
        <v>33913</v>
      </c>
      <c r="O942" s="1" t="s">
        <v>24</v>
      </c>
      <c r="P942" s="1">
        <v>16506.12</v>
      </c>
      <c r="Q942" s="1">
        <v>16506.12</v>
      </c>
      <c r="R942" s="1">
        <f t="shared" si="28"/>
        <v>0</v>
      </c>
      <c r="S942" s="1">
        <f>Table1__24[[#This Row],[total_women_beneficiaries]]-Table1__24[[#This Row],[total_men_beneficiaries]]</f>
        <v>10167</v>
      </c>
      <c r="T942" s="1" t="str">
        <f t="shared" si="29"/>
        <v>OKAY</v>
      </c>
    </row>
    <row r="943" spans="1:20" x14ac:dyDescent="0.3">
      <c r="A943" s="1">
        <v>1955</v>
      </c>
      <c r="B943" s="1">
        <v>53</v>
      </c>
      <c r="C943" s="1" t="s">
        <v>48</v>
      </c>
      <c r="D943" s="1" t="s">
        <v>28</v>
      </c>
      <c r="E943" s="1" t="s">
        <v>29</v>
      </c>
      <c r="F943" s="1" t="s">
        <v>45</v>
      </c>
      <c r="G943" s="1" t="s">
        <v>367</v>
      </c>
      <c r="H943" s="1" t="s">
        <v>373</v>
      </c>
      <c r="I943" s="1">
        <v>4.2613890000000003</v>
      </c>
      <c r="J943" s="1">
        <v>15.789444</v>
      </c>
      <c r="K943" s="1" t="s">
        <v>23</v>
      </c>
      <c r="L943" s="1">
        <v>1150</v>
      </c>
      <c r="M943" s="1">
        <v>1150</v>
      </c>
      <c r="N943" s="1">
        <v>2300</v>
      </c>
      <c r="O943" s="1" t="s">
        <v>24</v>
      </c>
      <c r="P943" s="1">
        <v>35225.68</v>
      </c>
      <c r="Q943" s="1">
        <v>35225.68</v>
      </c>
      <c r="R943" s="1">
        <f t="shared" si="28"/>
        <v>0</v>
      </c>
      <c r="S943" s="1">
        <f>Table1__24[[#This Row],[total_women_beneficiaries]]-Table1__24[[#This Row],[total_men_beneficiaries]]</f>
        <v>0</v>
      </c>
      <c r="T943" s="1" t="str">
        <f t="shared" si="29"/>
        <v>OKAY</v>
      </c>
    </row>
    <row r="944" spans="1:20" x14ac:dyDescent="0.3">
      <c r="A944" s="1">
        <v>1956</v>
      </c>
      <c r="B944" s="1">
        <v>335</v>
      </c>
      <c r="C944" s="1" t="s">
        <v>25</v>
      </c>
      <c r="D944" s="1" t="s">
        <v>33</v>
      </c>
      <c r="E944" s="1" t="s">
        <v>29</v>
      </c>
      <c r="F944" s="1" t="s">
        <v>45</v>
      </c>
      <c r="G944" s="1" t="s">
        <v>367</v>
      </c>
      <c r="H944" s="1" t="s">
        <v>374</v>
      </c>
      <c r="I944" s="1">
        <v>8.4091670000000001</v>
      </c>
      <c r="J944" s="1">
        <v>20.653055999999999</v>
      </c>
      <c r="K944" s="1" t="s">
        <v>23</v>
      </c>
      <c r="L944" s="1">
        <v>50472</v>
      </c>
      <c r="M944" s="1">
        <v>41295</v>
      </c>
      <c r="N944" s="1">
        <v>91767</v>
      </c>
      <c r="O944" s="1" t="s">
        <v>24</v>
      </c>
      <c r="P944" s="1">
        <v>17118.580000000002</v>
      </c>
      <c r="Q944" s="1">
        <v>17118.580000000002</v>
      </c>
      <c r="R944" s="1">
        <f t="shared" si="28"/>
        <v>0</v>
      </c>
      <c r="S944" s="1">
        <f>Table1__24[[#This Row],[total_women_beneficiaries]]-Table1__24[[#This Row],[total_men_beneficiaries]]</f>
        <v>-9177</v>
      </c>
      <c r="T944" s="1" t="str">
        <f t="shared" si="29"/>
        <v>OKAY</v>
      </c>
    </row>
    <row r="945" spans="1:20" x14ac:dyDescent="0.3">
      <c r="A945" s="1">
        <v>1957</v>
      </c>
      <c r="B945" s="1">
        <v>333</v>
      </c>
      <c r="C945" s="1" t="s">
        <v>25</v>
      </c>
      <c r="D945" s="1" t="s">
        <v>33</v>
      </c>
      <c r="E945" s="1" t="s">
        <v>29</v>
      </c>
      <c r="F945" s="1" t="s">
        <v>45</v>
      </c>
      <c r="G945" s="1" t="s">
        <v>367</v>
      </c>
      <c r="H945" s="1" t="s">
        <v>380</v>
      </c>
      <c r="I945" s="1">
        <v>7.2466090000000003</v>
      </c>
      <c r="J945" s="1">
        <v>16.434698000000001</v>
      </c>
      <c r="K945" s="1" t="s">
        <v>23</v>
      </c>
      <c r="L945" s="1">
        <v>0</v>
      </c>
      <c r="M945" s="1">
        <v>1200</v>
      </c>
      <c r="N945" s="1">
        <v>1200</v>
      </c>
      <c r="O945" s="1" t="s">
        <v>26</v>
      </c>
      <c r="P945" s="1">
        <v>22511.06</v>
      </c>
      <c r="Q945" s="1">
        <v>22511.06</v>
      </c>
      <c r="R945" s="1">
        <f t="shared" si="28"/>
        <v>0</v>
      </c>
      <c r="S945" s="1">
        <f>Table1__24[[#This Row],[total_women_beneficiaries]]-Table1__24[[#This Row],[total_men_beneficiaries]]</f>
        <v>1200</v>
      </c>
      <c r="T945" s="1" t="str">
        <f t="shared" si="29"/>
        <v>OKAY</v>
      </c>
    </row>
    <row r="946" spans="1:20" x14ac:dyDescent="0.3">
      <c r="A946" s="1">
        <v>1958</v>
      </c>
      <c r="B946" s="1"/>
      <c r="C946" s="1"/>
      <c r="D946" s="1" t="s">
        <v>33</v>
      </c>
      <c r="E946" s="1" t="s">
        <v>19</v>
      </c>
      <c r="F946" s="1" t="s">
        <v>45</v>
      </c>
      <c r="G946" s="1" t="s">
        <v>367</v>
      </c>
      <c r="H946" s="1" t="s">
        <v>382</v>
      </c>
      <c r="I946" s="1">
        <v>5.3956</v>
      </c>
      <c r="J946" s="1">
        <v>26.491700000000002</v>
      </c>
      <c r="K946" s="1" t="s">
        <v>23</v>
      </c>
      <c r="L946" s="1">
        <v>24278</v>
      </c>
      <c r="M946" s="1">
        <v>38080</v>
      </c>
      <c r="N946" s="1">
        <v>62358</v>
      </c>
      <c r="O946" s="1" t="s">
        <v>24</v>
      </c>
      <c r="P946" s="1">
        <v>16995.740000000002</v>
      </c>
      <c r="Q946" s="1">
        <v>13596.59</v>
      </c>
      <c r="R946" s="1">
        <f t="shared" si="28"/>
        <v>-3399.1500000000015</v>
      </c>
      <c r="S946" s="1">
        <f>Table1__24[[#This Row],[total_women_beneficiaries]]-Table1__24[[#This Row],[total_men_beneficiaries]]</f>
        <v>13802</v>
      </c>
      <c r="T946" s="1" t="str">
        <f t="shared" si="29"/>
        <v>OKAY</v>
      </c>
    </row>
    <row r="947" spans="1:20" x14ac:dyDescent="0.3">
      <c r="A947" s="1">
        <v>1959</v>
      </c>
      <c r="B947" s="1">
        <v>60</v>
      </c>
      <c r="C947" s="1" t="s">
        <v>48</v>
      </c>
      <c r="D947" s="1" t="s">
        <v>28</v>
      </c>
      <c r="E947" s="1" t="s">
        <v>29</v>
      </c>
      <c r="F947" s="1" t="s">
        <v>45</v>
      </c>
      <c r="G947" s="1" t="s">
        <v>155</v>
      </c>
      <c r="H947" s="1" t="s">
        <v>183</v>
      </c>
      <c r="I947" s="1">
        <v>2.5123000000000002</v>
      </c>
      <c r="J947" s="1">
        <v>28.847999999999999</v>
      </c>
      <c r="K947" s="1" t="s">
        <v>37</v>
      </c>
      <c r="L947" s="1">
        <v>11</v>
      </c>
      <c r="M947" s="1">
        <v>5</v>
      </c>
      <c r="N947" s="1">
        <v>16</v>
      </c>
      <c r="O947" s="1" t="s">
        <v>31</v>
      </c>
      <c r="P947" s="1">
        <v>19347</v>
      </c>
      <c r="Q947" s="1">
        <v>19347</v>
      </c>
      <c r="R947" s="1">
        <f t="shared" si="28"/>
        <v>0</v>
      </c>
      <c r="S947" s="1">
        <f>Table1__24[[#This Row],[total_women_beneficiaries]]-Table1__24[[#This Row],[total_men_beneficiaries]]</f>
        <v>-6</v>
      </c>
      <c r="T947" s="1" t="str">
        <f t="shared" si="29"/>
        <v>OKAY</v>
      </c>
    </row>
    <row r="948" spans="1:20" x14ac:dyDescent="0.3">
      <c r="A948" s="1">
        <v>1960</v>
      </c>
      <c r="B948" s="1">
        <v>90</v>
      </c>
      <c r="C948" s="1" t="s">
        <v>17</v>
      </c>
      <c r="D948" s="1" t="s">
        <v>28</v>
      </c>
      <c r="E948" s="1" t="s">
        <v>29</v>
      </c>
      <c r="F948" s="1" t="s">
        <v>45</v>
      </c>
      <c r="G948" s="1" t="s">
        <v>155</v>
      </c>
      <c r="H948" s="1"/>
      <c r="I948" s="1">
        <v>-2.49682</v>
      </c>
      <c r="J948" s="1">
        <v>28.79081</v>
      </c>
      <c r="K948" s="1" t="s">
        <v>37</v>
      </c>
      <c r="L948" s="1">
        <v>15000</v>
      </c>
      <c r="M948" s="1">
        <v>1200</v>
      </c>
      <c r="N948" s="1">
        <v>16200</v>
      </c>
      <c r="O948" s="1" t="s">
        <v>31</v>
      </c>
      <c r="P948" s="1">
        <v>31445</v>
      </c>
      <c r="Q948" s="1">
        <v>31445</v>
      </c>
      <c r="R948" s="1">
        <f t="shared" si="28"/>
        <v>0</v>
      </c>
      <c r="S948" s="1">
        <f>Table1__24[[#This Row],[total_women_beneficiaries]]-Table1__24[[#This Row],[total_men_beneficiaries]]</f>
        <v>-13800</v>
      </c>
      <c r="T948" s="1" t="str">
        <f t="shared" si="29"/>
        <v>OKAY</v>
      </c>
    </row>
    <row r="949" spans="1:20" x14ac:dyDescent="0.3">
      <c r="A949" s="1">
        <v>1961</v>
      </c>
      <c r="B949" s="1">
        <v>90</v>
      </c>
      <c r="C949" s="1" t="s">
        <v>17</v>
      </c>
      <c r="D949" s="1" t="s">
        <v>28</v>
      </c>
      <c r="E949" s="1" t="s">
        <v>29</v>
      </c>
      <c r="F949" s="1" t="s">
        <v>45</v>
      </c>
      <c r="G949" s="1" t="s">
        <v>155</v>
      </c>
      <c r="H949" s="1" t="s">
        <v>183</v>
      </c>
      <c r="I949" s="1">
        <v>2.5123000000000002</v>
      </c>
      <c r="J949" s="1">
        <v>28.847999999999999</v>
      </c>
      <c r="K949" s="1" t="s">
        <v>37</v>
      </c>
      <c r="L949" s="1">
        <v>42000</v>
      </c>
      <c r="M949" s="1">
        <v>50000</v>
      </c>
      <c r="N949" s="1">
        <v>92000</v>
      </c>
      <c r="O949" s="1" t="s">
        <v>38</v>
      </c>
      <c r="P949" s="1">
        <v>19616</v>
      </c>
      <c r="Q949" s="1">
        <v>19616</v>
      </c>
      <c r="R949" s="1">
        <f t="shared" si="28"/>
        <v>0</v>
      </c>
      <c r="S949" s="1">
        <f>Table1__24[[#This Row],[total_women_beneficiaries]]-Table1__24[[#This Row],[total_men_beneficiaries]]</f>
        <v>8000</v>
      </c>
      <c r="T949" s="1" t="str">
        <f t="shared" si="29"/>
        <v>OKAY</v>
      </c>
    </row>
    <row r="950" spans="1:20" x14ac:dyDescent="0.3">
      <c r="A950" s="1">
        <v>1962</v>
      </c>
      <c r="B950" s="1">
        <v>90</v>
      </c>
      <c r="C950" s="1" t="s">
        <v>17</v>
      </c>
      <c r="D950" s="1" t="s">
        <v>28</v>
      </c>
      <c r="E950" s="1" t="s">
        <v>29</v>
      </c>
      <c r="F950" s="1" t="s">
        <v>45</v>
      </c>
      <c r="G950" s="1" t="s">
        <v>155</v>
      </c>
      <c r="H950" s="1"/>
      <c r="I950" s="1">
        <v>6.5850999999999997</v>
      </c>
      <c r="J950" s="1">
        <v>29.478200000000001</v>
      </c>
      <c r="K950" s="1" t="s">
        <v>37</v>
      </c>
      <c r="L950" s="1">
        <v>400</v>
      </c>
      <c r="M950" s="1">
        <v>150</v>
      </c>
      <c r="N950" s="1">
        <v>550</v>
      </c>
      <c r="O950" s="1" t="s">
        <v>38</v>
      </c>
      <c r="P950" s="1">
        <v>15480</v>
      </c>
      <c r="Q950" s="1">
        <v>15480</v>
      </c>
      <c r="R950" s="1">
        <f t="shared" si="28"/>
        <v>0</v>
      </c>
      <c r="S950" s="1">
        <f>Table1__24[[#This Row],[total_women_beneficiaries]]-Table1__24[[#This Row],[total_men_beneficiaries]]</f>
        <v>-250</v>
      </c>
      <c r="T950" s="1" t="str">
        <f t="shared" si="29"/>
        <v>OKAY</v>
      </c>
    </row>
    <row r="951" spans="1:20" x14ac:dyDescent="0.3">
      <c r="A951" s="1">
        <v>1963</v>
      </c>
      <c r="B951" s="1">
        <v>90</v>
      </c>
      <c r="C951" s="1" t="s">
        <v>17</v>
      </c>
      <c r="D951" s="1" t="s">
        <v>28</v>
      </c>
      <c r="E951" s="1" t="s">
        <v>29</v>
      </c>
      <c r="F951" s="1" t="s">
        <v>45</v>
      </c>
      <c r="G951" s="1" t="s">
        <v>155</v>
      </c>
      <c r="H951" s="1"/>
      <c r="I951" s="1">
        <v>6.5850999999999997</v>
      </c>
      <c r="J951" s="1">
        <v>29.478200000000001</v>
      </c>
      <c r="K951" s="1" t="s">
        <v>37</v>
      </c>
      <c r="L951" s="1">
        <v>500</v>
      </c>
      <c r="M951" s="1">
        <v>275</v>
      </c>
      <c r="N951" s="1">
        <v>775</v>
      </c>
      <c r="O951" s="1" t="s">
        <v>38</v>
      </c>
      <c r="P951" s="1">
        <v>16720</v>
      </c>
      <c r="Q951" s="1">
        <v>16720</v>
      </c>
      <c r="R951" s="1">
        <f t="shared" si="28"/>
        <v>0</v>
      </c>
      <c r="S951" s="1">
        <f>Table1__24[[#This Row],[total_women_beneficiaries]]-Table1__24[[#This Row],[total_men_beneficiaries]]</f>
        <v>-225</v>
      </c>
      <c r="T951" s="1" t="str">
        <f t="shared" si="29"/>
        <v>OKAY</v>
      </c>
    </row>
    <row r="952" spans="1:20" x14ac:dyDescent="0.3">
      <c r="A952" s="1">
        <v>1964</v>
      </c>
      <c r="B952" s="1"/>
      <c r="C952" s="1"/>
      <c r="D952" s="1" t="s">
        <v>39</v>
      </c>
      <c r="E952" s="1" t="s">
        <v>29</v>
      </c>
      <c r="F952" s="1" t="s">
        <v>45</v>
      </c>
      <c r="G952" s="1" t="s">
        <v>155</v>
      </c>
      <c r="H952" s="1" t="s">
        <v>169</v>
      </c>
      <c r="I952" s="1">
        <v>5.9127000000000001</v>
      </c>
      <c r="J952" s="1">
        <v>29.191400000000002</v>
      </c>
      <c r="K952" s="1" t="s">
        <v>37</v>
      </c>
      <c r="L952" s="1">
        <v>310251</v>
      </c>
      <c r="M952" s="1">
        <v>310251</v>
      </c>
      <c r="N952" s="1">
        <v>620502</v>
      </c>
      <c r="O952" s="1" t="s">
        <v>31</v>
      </c>
      <c r="P952" s="1">
        <v>22514.5</v>
      </c>
      <c r="Q952" s="1">
        <v>9005.7999999999993</v>
      </c>
      <c r="R952" s="1">
        <f t="shared" si="28"/>
        <v>-13508.7</v>
      </c>
      <c r="S952" s="1">
        <f>Table1__24[[#This Row],[total_women_beneficiaries]]-Table1__24[[#This Row],[total_men_beneficiaries]]</f>
        <v>0</v>
      </c>
      <c r="T952" s="1" t="str">
        <f t="shared" si="29"/>
        <v>OKAY</v>
      </c>
    </row>
    <row r="953" spans="1:20" x14ac:dyDescent="0.3">
      <c r="A953" s="1">
        <v>1965</v>
      </c>
      <c r="B953" s="1">
        <v>51</v>
      </c>
      <c r="C953" s="1" t="s">
        <v>48</v>
      </c>
      <c r="D953" s="1" t="s">
        <v>28</v>
      </c>
      <c r="E953" s="1" t="s">
        <v>29</v>
      </c>
      <c r="F953" s="1" t="s">
        <v>45</v>
      </c>
      <c r="G953" s="1" t="s">
        <v>155</v>
      </c>
      <c r="H953" s="1" t="s">
        <v>169</v>
      </c>
      <c r="I953" s="1">
        <v>5.9127000000000001</v>
      </c>
      <c r="J953" s="1">
        <v>29.191400000000002</v>
      </c>
      <c r="K953" s="1"/>
      <c r="L953" s="1">
        <v>80000</v>
      </c>
      <c r="M953" s="1">
        <v>100000</v>
      </c>
      <c r="N953" s="1">
        <v>180000</v>
      </c>
      <c r="O953" s="1" t="s">
        <v>31</v>
      </c>
      <c r="P953" s="1">
        <v>22576</v>
      </c>
      <c r="Q953" s="1">
        <v>9102.7999999999993</v>
      </c>
      <c r="R953" s="1">
        <f t="shared" si="28"/>
        <v>-13473.2</v>
      </c>
      <c r="S953" s="1">
        <f>Table1__24[[#This Row],[total_women_beneficiaries]]-Table1__24[[#This Row],[total_men_beneficiaries]]</f>
        <v>20000</v>
      </c>
      <c r="T953" s="1" t="str">
        <f t="shared" si="29"/>
        <v>OKAY</v>
      </c>
    </row>
    <row r="954" spans="1:20" x14ac:dyDescent="0.3">
      <c r="A954" s="1">
        <v>1966</v>
      </c>
      <c r="B954" s="1"/>
      <c r="C954" s="1"/>
      <c r="D954" s="1" t="s">
        <v>28</v>
      </c>
      <c r="E954" s="1" t="s">
        <v>29</v>
      </c>
      <c r="F954" s="1" t="s">
        <v>45</v>
      </c>
      <c r="G954" s="1" t="s">
        <v>155</v>
      </c>
      <c r="H954" s="1"/>
      <c r="I954" s="1">
        <v>5.9127000000000001</v>
      </c>
      <c r="J954" s="1">
        <v>29.191400000000002</v>
      </c>
      <c r="K954" s="1" t="s">
        <v>37</v>
      </c>
      <c r="L954" s="1">
        <v>311</v>
      </c>
      <c r="M954" s="1">
        <v>312</v>
      </c>
      <c r="N954" s="1">
        <v>623</v>
      </c>
      <c r="O954" s="1" t="s">
        <v>38</v>
      </c>
      <c r="P954" s="1">
        <v>22000</v>
      </c>
      <c r="Q954" s="1">
        <v>17600</v>
      </c>
      <c r="R954" s="1">
        <f t="shared" si="28"/>
        <v>-4400</v>
      </c>
      <c r="S954" s="1">
        <f>Table1__24[[#This Row],[total_women_beneficiaries]]-Table1__24[[#This Row],[total_men_beneficiaries]]</f>
        <v>1</v>
      </c>
      <c r="T954" s="1" t="str">
        <f t="shared" si="29"/>
        <v>OKAY</v>
      </c>
    </row>
    <row r="955" spans="1:20" x14ac:dyDescent="0.3">
      <c r="A955" s="1">
        <v>1967</v>
      </c>
      <c r="B955" s="1">
        <v>90</v>
      </c>
      <c r="C955" s="1" t="s">
        <v>17</v>
      </c>
      <c r="D955" s="1" t="s">
        <v>39</v>
      </c>
      <c r="E955" s="1" t="s">
        <v>29</v>
      </c>
      <c r="F955" s="1" t="s">
        <v>45</v>
      </c>
      <c r="G955" s="1" t="s">
        <v>155</v>
      </c>
      <c r="H955" s="1" t="s">
        <v>169</v>
      </c>
      <c r="I955" s="1">
        <v>5.9127000000000001</v>
      </c>
      <c r="J955" s="1">
        <v>29.191400000000002</v>
      </c>
      <c r="K955" s="1" t="s">
        <v>37</v>
      </c>
      <c r="L955" s="1">
        <v>3930</v>
      </c>
      <c r="M955" s="1">
        <v>30</v>
      </c>
      <c r="N955" s="1">
        <v>3960</v>
      </c>
      <c r="O955" s="1" t="s">
        <v>38</v>
      </c>
      <c r="P955" s="1">
        <v>31701</v>
      </c>
      <c r="Q955" s="1">
        <v>31701</v>
      </c>
      <c r="R955" s="1">
        <f t="shared" si="28"/>
        <v>0</v>
      </c>
      <c r="S955" s="1">
        <f>Table1__24[[#This Row],[total_women_beneficiaries]]-Table1__24[[#This Row],[total_men_beneficiaries]]</f>
        <v>-3900</v>
      </c>
      <c r="T955" s="1" t="str">
        <f t="shared" si="29"/>
        <v>OKAY</v>
      </c>
    </row>
    <row r="956" spans="1:20" x14ac:dyDescent="0.3">
      <c r="A956" s="1">
        <v>1968</v>
      </c>
      <c r="B956" s="1">
        <v>90</v>
      </c>
      <c r="C956" s="1" t="s">
        <v>17</v>
      </c>
      <c r="D956" s="1" t="s">
        <v>28</v>
      </c>
      <c r="E956" s="1" t="s">
        <v>29</v>
      </c>
      <c r="F956" s="1" t="s">
        <v>45</v>
      </c>
      <c r="G956" s="1" t="s">
        <v>155</v>
      </c>
      <c r="H956" s="1" t="s">
        <v>63</v>
      </c>
      <c r="I956" s="1">
        <v>1.4391</v>
      </c>
      <c r="J956" s="1">
        <v>29.843900000000001</v>
      </c>
      <c r="K956" s="1" t="s">
        <v>23</v>
      </c>
      <c r="L956" s="1">
        <v>35</v>
      </c>
      <c r="M956" s="1">
        <v>15</v>
      </c>
      <c r="N956" s="1">
        <v>50</v>
      </c>
      <c r="O956" s="1" t="s">
        <v>38</v>
      </c>
      <c r="P956" s="1">
        <v>39237.01</v>
      </c>
      <c r="Q956" s="1">
        <v>31389.61</v>
      </c>
      <c r="R956" s="1">
        <f t="shared" si="28"/>
        <v>-7847.4000000000015</v>
      </c>
      <c r="S956" s="1">
        <f>Table1__24[[#This Row],[total_women_beneficiaries]]-Table1__24[[#This Row],[total_men_beneficiaries]]</f>
        <v>-20</v>
      </c>
      <c r="T956" s="1" t="str">
        <f t="shared" si="29"/>
        <v>OKAY</v>
      </c>
    </row>
    <row r="957" spans="1:20" x14ac:dyDescent="0.3">
      <c r="A957" s="1">
        <v>1969</v>
      </c>
      <c r="B957" s="1">
        <v>90</v>
      </c>
      <c r="C957" s="1" t="s">
        <v>17</v>
      </c>
      <c r="D957" s="1" t="s">
        <v>28</v>
      </c>
      <c r="E957" s="1" t="s">
        <v>29</v>
      </c>
      <c r="F957" s="1" t="s">
        <v>45</v>
      </c>
      <c r="G957" s="1" t="s">
        <v>155</v>
      </c>
      <c r="H957" s="1" t="s">
        <v>63</v>
      </c>
      <c r="I957" s="1">
        <v>1.4391</v>
      </c>
      <c r="J957" s="1">
        <v>29.843900000000001</v>
      </c>
      <c r="K957" s="1" t="s">
        <v>23</v>
      </c>
      <c r="L957" s="1">
        <v>35</v>
      </c>
      <c r="M957" s="1">
        <v>15</v>
      </c>
      <c r="N957" s="1">
        <v>50</v>
      </c>
      <c r="O957" s="1" t="s">
        <v>38</v>
      </c>
      <c r="P957" s="1">
        <v>50000</v>
      </c>
      <c r="Q957" s="1">
        <v>40000</v>
      </c>
      <c r="R957" s="1">
        <f t="shared" si="28"/>
        <v>-10000</v>
      </c>
      <c r="S957" s="1">
        <f>Table1__24[[#This Row],[total_women_beneficiaries]]-Table1__24[[#This Row],[total_men_beneficiaries]]</f>
        <v>-20</v>
      </c>
      <c r="T957" s="1" t="str">
        <f t="shared" si="29"/>
        <v>OKAY</v>
      </c>
    </row>
    <row r="958" spans="1:20" x14ac:dyDescent="0.3">
      <c r="A958" s="1">
        <v>1970</v>
      </c>
      <c r="B958" s="1">
        <v>90</v>
      </c>
      <c r="C958" s="1" t="s">
        <v>17</v>
      </c>
      <c r="D958" s="1" t="s">
        <v>39</v>
      </c>
      <c r="E958" s="1" t="s">
        <v>29</v>
      </c>
      <c r="F958" s="1" t="s">
        <v>45</v>
      </c>
      <c r="G958" s="1" t="s">
        <v>155</v>
      </c>
      <c r="H958" s="1" t="s">
        <v>158</v>
      </c>
      <c r="I958" s="1">
        <v>1.5743</v>
      </c>
      <c r="J958" s="1">
        <v>30.239699999999999</v>
      </c>
      <c r="K958" s="1" t="s">
        <v>37</v>
      </c>
      <c r="L958" s="1">
        <v>35</v>
      </c>
      <c r="M958" s="1">
        <v>15</v>
      </c>
      <c r="N958" s="1">
        <v>50</v>
      </c>
      <c r="O958" s="1" t="s">
        <v>38</v>
      </c>
      <c r="P958" s="1">
        <v>6502</v>
      </c>
      <c r="Q958" s="1">
        <v>6502</v>
      </c>
      <c r="R958" s="1">
        <f t="shared" si="28"/>
        <v>0</v>
      </c>
      <c r="S958" s="1">
        <f>Table1__24[[#This Row],[total_women_beneficiaries]]-Table1__24[[#This Row],[total_men_beneficiaries]]</f>
        <v>-20</v>
      </c>
      <c r="T958" s="1" t="str">
        <f t="shared" si="29"/>
        <v>OKAY</v>
      </c>
    </row>
    <row r="959" spans="1:20" x14ac:dyDescent="0.3">
      <c r="A959" s="1">
        <v>1971</v>
      </c>
      <c r="B959" s="1"/>
      <c r="C959" s="1"/>
      <c r="D959" s="1" t="s">
        <v>28</v>
      </c>
      <c r="E959" s="1" t="s">
        <v>29</v>
      </c>
      <c r="F959" s="1" t="s">
        <v>45</v>
      </c>
      <c r="G959" s="1" t="s">
        <v>155</v>
      </c>
      <c r="H959" s="1" t="s">
        <v>169</v>
      </c>
      <c r="I959" s="1">
        <v>5.9127000000000001</v>
      </c>
      <c r="J959" s="1">
        <v>29.191400000000002</v>
      </c>
      <c r="K959" s="1" t="s">
        <v>37</v>
      </c>
      <c r="L959" s="1">
        <v>80</v>
      </c>
      <c r="M959" s="1">
        <v>40</v>
      </c>
      <c r="N959" s="1">
        <v>120</v>
      </c>
      <c r="O959" s="1" t="s">
        <v>31</v>
      </c>
      <c r="P959" s="1">
        <v>49009</v>
      </c>
      <c r="Q959" s="1">
        <v>19604</v>
      </c>
      <c r="R959" s="1">
        <f t="shared" si="28"/>
        <v>-29405</v>
      </c>
      <c r="S959" s="1">
        <f>Table1__24[[#This Row],[total_women_beneficiaries]]-Table1__24[[#This Row],[total_men_beneficiaries]]</f>
        <v>-40</v>
      </c>
      <c r="T959" s="1" t="str">
        <f t="shared" si="29"/>
        <v>OKAY</v>
      </c>
    </row>
    <row r="960" spans="1:20" x14ac:dyDescent="0.3">
      <c r="A960" s="1">
        <v>1972</v>
      </c>
      <c r="B960" s="1"/>
      <c r="C960" s="1"/>
      <c r="D960" s="1" t="s">
        <v>28</v>
      </c>
      <c r="E960" s="1" t="s">
        <v>29</v>
      </c>
      <c r="F960" s="1" t="s">
        <v>45</v>
      </c>
      <c r="G960" s="1" t="s">
        <v>155</v>
      </c>
      <c r="H960" s="1" t="s">
        <v>169</v>
      </c>
      <c r="I960" s="1">
        <v>5.9127000000000001</v>
      </c>
      <c r="J960" s="1">
        <v>29.191400000000002</v>
      </c>
      <c r="K960" s="1" t="s">
        <v>37</v>
      </c>
      <c r="L960" s="1">
        <v>315</v>
      </c>
      <c r="M960" s="1">
        <v>0</v>
      </c>
      <c r="N960" s="1">
        <v>315</v>
      </c>
      <c r="O960" s="1" t="s">
        <v>31</v>
      </c>
      <c r="P960" s="1">
        <v>48942</v>
      </c>
      <c r="Q960" s="1">
        <v>19577</v>
      </c>
      <c r="R960" s="1">
        <f t="shared" si="28"/>
        <v>-29365</v>
      </c>
      <c r="S960" s="1">
        <f>Table1__24[[#This Row],[total_women_beneficiaries]]-Table1__24[[#This Row],[total_men_beneficiaries]]</f>
        <v>-315</v>
      </c>
      <c r="T960" s="1" t="str">
        <f t="shared" si="29"/>
        <v>OKAY</v>
      </c>
    </row>
    <row r="961" spans="1:20" x14ac:dyDescent="0.3">
      <c r="A961" s="1">
        <v>1973</v>
      </c>
      <c r="B961" s="1">
        <v>189</v>
      </c>
      <c r="C961" s="1" t="s">
        <v>25</v>
      </c>
      <c r="D961" s="1" t="s">
        <v>28</v>
      </c>
      <c r="E961" s="1" t="s">
        <v>29</v>
      </c>
      <c r="F961" s="1" t="s">
        <v>45</v>
      </c>
      <c r="G961" s="1" t="s">
        <v>155</v>
      </c>
      <c r="H961" s="1"/>
      <c r="I961" s="1">
        <v>-2.49682</v>
      </c>
      <c r="J961" s="1">
        <v>28.79081</v>
      </c>
      <c r="K961" s="1" t="s">
        <v>37</v>
      </c>
      <c r="L961" s="1">
        <v>3600</v>
      </c>
      <c r="M961" s="1">
        <v>5400</v>
      </c>
      <c r="N961" s="1">
        <v>9000</v>
      </c>
      <c r="O961" s="1" t="s">
        <v>31</v>
      </c>
      <c r="P961" s="1">
        <v>49500</v>
      </c>
      <c r="Q961" s="1">
        <v>49500</v>
      </c>
      <c r="R961" s="1">
        <f t="shared" si="28"/>
        <v>0</v>
      </c>
      <c r="S961" s="1">
        <f>Table1__24[[#This Row],[total_women_beneficiaries]]-Table1__24[[#This Row],[total_men_beneficiaries]]</f>
        <v>1800</v>
      </c>
      <c r="T961" s="1" t="str">
        <f t="shared" si="29"/>
        <v>OKAY</v>
      </c>
    </row>
    <row r="962" spans="1:20" x14ac:dyDescent="0.3">
      <c r="A962" s="1">
        <v>1974</v>
      </c>
      <c r="B962" s="1">
        <v>390</v>
      </c>
      <c r="C962" s="1" t="s">
        <v>25</v>
      </c>
      <c r="D962" s="1" t="s">
        <v>39</v>
      </c>
      <c r="E962" s="1" t="s">
        <v>29</v>
      </c>
      <c r="F962" s="1" t="s">
        <v>45</v>
      </c>
      <c r="G962" s="1" t="s">
        <v>155</v>
      </c>
      <c r="H962" s="1" t="s">
        <v>183</v>
      </c>
      <c r="I962" s="1">
        <v>2.5123000000000002</v>
      </c>
      <c r="J962" s="1">
        <v>28.847999999999999</v>
      </c>
      <c r="K962" s="1" t="s">
        <v>37</v>
      </c>
      <c r="L962" s="1">
        <v>2283</v>
      </c>
      <c r="M962" s="1">
        <v>217</v>
      </c>
      <c r="N962" s="1">
        <v>2500</v>
      </c>
      <c r="O962" s="1" t="s">
        <v>31</v>
      </c>
      <c r="P962" s="1">
        <v>50000</v>
      </c>
      <c r="Q962" s="1">
        <v>50000</v>
      </c>
      <c r="R962" s="1">
        <f t="shared" ref="R962:R1025" si="30">Q962-P962</f>
        <v>0</v>
      </c>
      <c r="S962" s="1">
        <f>Table1__24[[#This Row],[total_women_beneficiaries]]-Table1__24[[#This Row],[total_men_beneficiaries]]</f>
        <v>-2066</v>
      </c>
      <c r="T962" s="1" t="str">
        <f t="shared" ref="T962:T1025" si="31">IF(Q962&gt;P962, "REVIEW REQUIRED", "OKAY")</f>
        <v>OKAY</v>
      </c>
    </row>
    <row r="963" spans="1:20" x14ac:dyDescent="0.3">
      <c r="A963" s="1">
        <v>1975</v>
      </c>
      <c r="B963" s="1">
        <v>110</v>
      </c>
      <c r="C963" s="1" t="s">
        <v>17</v>
      </c>
      <c r="D963" s="1" t="s">
        <v>28</v>
      </c>
      <c r="E963" s="1" t="s">
        <v>181</v>
      </c>
      <c r="F963" s="1" t="s">
        <v>45</v>
      </c>
      <c r="G963" s="1" t="s">
        <v>155</v>
      </c>
      <c r="H963" s="1" t="s">
        <v>183</v>
      </c>
      <c r="I963" s="1">
        <v>2.5123000000000002</v>
      </c>
      <c r="J963" s="1">
        <v>28.847999999999999</v>
      </c>
      <c r="K963" s="1" t="s">
        <v>37</v>
      </c>
      <c r="L963" s="1">
        <v>195</v>
      </c>
      <c r="M963" s="1">
        <v>1769</v>
      </c>
      <c r="N963" s="1">
        <v>1964</v>
      </c>
      <c r="O963" s="1" t="s">
        <v>41</v>
      </c>
      <c r="P963" s="1">
        <v>10000</v>
      </c>
      <c r="Q963" s="1">
        <v>10000</v>
      </c>
      <c r="R963" s="1">
        <f t="shared" si="30"/>
        <v>0</v>
      </c>
      <c r="S963" s="1">
        <f>Table1__24[[#This Row],[total_women_beneficiaries]]-Table1__24[[#This Row],[total_men_beneficiaries]]</f>
        <v>1574</v>
      </c>
      <c r="T963" s="1" t="str">
        <f t="shared" si="31"/>
        <v>OKAY</v>
      </c>
    </row>
    <row r="964" spans="1:20" x14ac:dyDescent="0.3">
      <c r="A964" s="1">
        <v>1976</v>
      </c>
      <c r="B964" s="1">
        <v>185</v>
      </c>
      <c r="C964" s="1" t="s">
        <v>25</v>
      </c>
      <c r="D964" s="1" t="s">
        <v>39</v>
      </c>
      <c r="E964" s="1" t="s">
        <v>29</v>
      </c>
      <c r="F964" s="1" t="s">
        <v>45</v>
      </c>
      <c r="G964" s="1" t="s">
        <v>155</v>
      </c>
      <c r="H964" s="1" t="s">
        <v>183</v>
      </c>
      <c r="I964" s="1">
        <v>2.5123000000000002</v>
      </c>
      <c r="J964" s="1">
        <v>28.847999999999999</v>
      </c>
      <c r="K964" s="1" t="s">
        <v>37</v>
      </c>
      <c r="L964" s="1">
        <v>900</v>
      </c>
      <c r="M964" s="1">
        <v>900</v>
      </c>
      <c r="N964" s="1">
        <v>1800</v>
      </c>
      <c r="O964" s="1" t="s">
        <v>31</v>
      </c>
      <c r="P964" s="1">
        <v>49800</v>
      </c>
      <c r="Q964" s="1">
        <v>39218</v>
      </c>
      <c r="R964" s="1">
        <f t="shared" si="30"/>
        <v>-10582</v>
      </c>
      <c r="S964" s="1">
        <f>Table1__24[[#This Row],[total_women_beneficiaries]]-Table1__24[[#This Row],[total_men_beneficiaries]]</f>
        <v>0</v>
      </c>
      <c r="T964" s="1" t="str">
        <f t="shared" si="31"/>
        <v>OKAY</v>
      </c>
    </row>
    <row r="965" spans="1:20" x14ac:dyDescent="0.3">
      <c r="A965" s="1">
        <v>1977</v>
      </c>
      <c r="B965" s="1">
        <v>369</v>
      </c>
      <c r="C965" s="1" t="s">
        <v>25</v>
      </c>
      <c r="D965" s="1" t="s">
        <v>55</v>
      </c>
      <c r="E965" s="1" t="s">
        <v>181</v>
      </c>
      <c r="F965" s="1" t="s">
        <v>45</v>
      </c>
      <c r="G965" s="1" t="s">
        <v>155</v>
      </c>
      <c r="H965" s="1" t="s">
        <v>159</v>
      </c>
      <c r="I965" s="1">
        <v>-6.3498299999999999</v>
      </c>
      <c r="J965" s="1">
        <v>32.337249999999997</v>
      </c>
      <c r="K965" s="1" t="s">
        <v>23</v>
      </c>
      <c r="L965" s="1">
        <v>1161</v>
      </c>
      <c r="M965" s="1">
        <v>450</v>
      </c>
      <c r="N965" s="1">
        <v>1611</v>
      </c>
      <c r="O965" s="1" t="s">
        <v>38</v>
      </c>
      <c r="P965" s="1">
        <v>33492.800000000003</v>
      </c>
      <c r="Q965" s="1">
        <v>33492.800000000003</v>
      </c>
      <c r="R965" s="1">
        <f t="shared" si="30"/>
        <v>0</v>
      </c>
      <c r="S965" s="1">
        <f>Table1__24[[#This Row],[total_women_beneficiaries]]-Table1__24[[#This Row],[total_men_beneficiaries]]</f>
        <v>-711</v>
      </c>
      <c r="T965" s="1" t="str">
        <f t="shared" si="31"/>
        <v>OKAY</v>
      </c>
    </row>
    <row r="966" spans="1:20" x14ac:dyDescent="0.3">
      <c r="A966" s="1">
        <v>1978</v>
      </c>
      <c r="B966" s="1">
        <v>285</v>
      </c>
      <c r="C966" s="1" t="s">
        <v>25</v>
      </c>
      <c r="D966" s="1" t="s">
        <v>55</v>
      </c>
      <c r="E966" s="1" t="s">
        <v>181</v>
      </c>
      <c r="F966" s="1" t="s">
        <v>45</v>
      </c>
      <c r="G966" s="1" t="s">
        <v>155</v>
      </c>
      <c r="H966" s="1" t="s">
        <v>171</v>
      </c>
      <c r="I966" s="1">
        <v>3.3729</v>
      </c>
      <c r="J966" s="1">
        <v>29.1449</v>
      </c>
      <c r="K966" s="1" t="s">
        <v>37</v>
      </c>
      <c r="L966" s="1">
        <v>280</v>
      </c>
      <c r="M966" s="1">
        <v>120</v>
      </c>
      <c r="N966" s="1">
        <v>400</v>
      </c>
      <c r="O966" s="1" t="s">
        <v>31</v>
      </c>
      <c r="P966" s="1">
        <v>42140</v>
      </c>
      <c r="Q966" s="1">
        <v>42140</v>
      </c>
      <c r="R966" s="1">
        <f t="shared" si="30"/>
        <v>0</v>
      </c>
      <c r="S966" s="1">
        <f>Table1__24[[#This Row],[total_women_beneficiaries]]-Table1__24[[#This Row],[total_men_beneficiaries]]</f>
        <v>-160</v>
      </c>
      <c r="T966" s="1" t="str">
        <f t="shared" si="31"/>
        <v>OKAY</v>
      </c>
    </row>
    <row r="967" spans="1:20" x14ac:dyDescent="0.3">
      <c r="A967" s="1">
        <v>1979</v>
      </c>
      <c r="B967" s="1"/>
      <c r="C967" s="1"/>
      <c r="D967" s="1" t="s">
        <v>28</v>
      </c>
      <c r="E967" s="1" t="s">
        <v>29</v>
      </c>
      <c r="F967" s="1" t="s">
        <v>45</v>
      </c>
      <c r="G967" s="1" t="s">
        <v>155</v>
      </c>
      <c r="H967" s="1" t="s">
        <v>168</v>
      </c>
      <c r="I967" s="1">
        <v>1.1856</v>
      </c>
      <c r="J967" s="1">
        <v>29.446999999999999</v>
      </c>
      <c r="K967" s="1" t="s">
        <v>23</v>
      </c>
      <c r="L967" s="1">
        <v>36</v>
      </c>
      <c r="M967" s="1">
        <v>14</v>
      </c>
      <c r="N967" s="1">
        <v>50</v>
      </c>
      <c r="O967" s="1" t="s">
        <v>41</v>
      </c>
      <c r="P967" s="1">
        <v>47120</v>
      </c>
      <c r="Q967" s="1">
        <v>0</v>
      </c>
      <c r="R967" s="1">
        <f t="shared" si="30"/>
        <v>-47120</v>
      </c>
      <c r="S967" s="1">
        <f>Table1__24[[#This Row],[total_women_beneficiaries]]-Table1__24[[#This Row],[total_men_beneficiaries]]</f>
        <v>-22</v>
      </c>
      <c r="T967" s="1" t="str">
        <f t="shared" si="31"/>
        <v>OKAY</v>
      </c>
    </row>
    <row r="968" spans="1:20" x14ac:dyDescent="0.3">
      <c r="A968" s="1">
        <v>1980</v>
      </c>
      <c r="B968" s="1"/>
      <c r="C968" s="1"/>
      <c r="D968" s="1" t="s">
        <v>28</v>
      </c>
      <c r="E968" s="1" t="s">
        <v>29</v>
      </c>
      <c r="F968" s="1" t="s">
        <v>45</v>
      </c>
      <c r="G968" s="1" t="s">
        <v>155</v>
      </c>
      <c r="H968" s="1" t="s">
        <v>168</v>
      </c>
      <c r="I968" s="1">
        <v>1.1856</v>
      </c>
      <c r="J968" s="1">
        <v>29.446999999999999</v>
      </c>
      <c r="K968" s="1" t="s">
        <v>23</v>
      </c>
      <c r="L968" s="1">
        <v>50</v>
      </c>
      <c r="M968" s="1">
        <v>13</v>
      </c>
      <c r="N968" s="1">
        <v>63</v>
      </c>
      <c r="O968" s="1" t="s">
        <v>41</v>
      </c>
      <c r="P968" s="1">
        <v>24574.91</v>
      </c>
      <c r="Q968" s="1">
        <v>0</v>
      </c>
      <c r="R968" s="1">
        <f t="shared" si="30"/>
        <v>-24574.91</v>
      </c>
      <c r="S968" s="1">
        <f>Table1__24[[#This Row],[total_women_beneficiaries]]-Table1__24[[#This Row],[total_men_beneficiaries]]</f>
        <v>-37</v>
      </c>
      <c r="T968" s="1" t="str">
        <f t="shared" si="31"/>
        <v>OKAY</v>
      </c>
    </row>
    <row r="969" spans="1:20" x14ac:dyDescent="0.3">
      <c r="A969" s="1">
        <v>1981</v>
      </c>
      <c r="B969" s="1">
        <v>209</v>
      </c>
      <c r="C969" s="1" t="s">
        <v>25</v>
      </c>
      <c r="D969" s="1" t="s">
        <v>18</v>
      </c>
      <c r="E969" s="1" t="s">
        <v>29</v>
      </c>
      <c r="F969" s="1" t="s">
        <v>45</v>
      </c>
      <c r="G969" s="1" t="s">
        <v>155</v>
      </c>
      <c r="H969" s="1" t="s">
        <v>183</v>
      </c>
      <c r="I969" s="1">
        <v>2.5123000000000002</v>
      </c>
      <c r="J969" s="1">
        <v>28.847999999999999</v>
      </c>
      <c r="K969" s="1" t="s">
        <v>37</v>
      </c>
      <c r="L969" s="1">
        <v>600000</v>
      </c>
      <c r="M969" s="1">
        <v>400000</v>
      </c>
      <c r="N969" s="1">
        <v>1000000</v>
      </c>
      <c r="O969" s="1" t="s">
        <v>38</v>
      </c>
      <c r="P969" s="1">
        <v>49991</v>
      </c>
      <c r="Q969" s="1">
        <v>49991</v>
      </c>
      <c r="R969" s="1">
        <f t="shared" si="30"/>
        <v>0</v>
      </c>
      <c r="S969" s="1">
        <f>Table1__24[[#This Row],[total_women_beneficiaries]]-Table1__24[[#This Row],[total_men_beneficiaries]]</f>
        <v>-200000</v>
      </c>
      <c r="T969" s="1" t="str">
        <f t="shared" si="31"/>
        <v>OKAY</v>
      </c>
    </row>
    <row r="970" spans="1:20" x14ac:dyDescent="0.3">
      <c r="A970" s="1">
        <v>1982</v>
      </c>
      <c r="B970" s="1"/>
      <c r="C970" s="1"/>
      <c r="D970" s="1" t="s">
        <v>28</v>
      </c>
      <c r="E970" s="1" t="s">
        <v>29</v>
      </c>
      <c r="F970" s="1" t="s">
        <v>45</v>
      </c>
      <c r="G970" s="1" t="s">
        <v>155</v>
      </c>
      <c r="H970" s="1" t="s">
        <v>183</v>
      </c>
      <c r="I970" s="1">
        <v>2.5123000000000002</v>
      </c>
      <c r="J970" s="1">
        <v>28.847999999999999</v>
      </c>
      <c r="K970" s="1" t="s">
        <v>37</v>
      </c>
      <c r="L970" s="1">
        <v>196</v>
      </c>
      <c r="M970" s="1">
        <v>60</v>
      </c>
      <c r="N970" s="1">
        <v>256</v>
      </c>
      <c r="O970" s="1" t="s">
        <v>31</v>
      </c>
      <c r="P970" s="1">
        <v>49897</v>
      </c>
      <c r="Q970" s="1">
        <v>0</v>
      </c>
      <c r="R970" s="1">
        <f t="shared" si="30"/>
        <v>-49897</v>
      </c>
      <c r="S970" s="1">
        <f>Table1__24[[#This Row],[total_women_beneficiaries]]-Table1__24[[#This Row],[total_men_beneficiaries]]</f>
        <v>-136</v>
      </c>
      <c r="T970" s="1" t="str">
        <f t="shared" si="31"/>
        <v>OKAY</v>
      </c>
    </row>
    <row r="971" spans="1:20" x14ac:dyDescent="0.3">
      <c r="A971" s="1">
        <v>1983</v>
      </c>
      <c r="B971" s="1"/>
      <c r="C971" s="1"/>
      <c r="D971" s="1" t="s">
        <v>39</v>
      </c>
      <c r="E971" s="1" t="s">
        <v>29</v>
      </c>
      <c r="F971" s="1" t="s">
        <v>45</v>
      </c>
      <c r="G971" s="1" t="s">
        <v>155</v>
      </c>
      <c r="H971" s="1" t="s">
        <v>183</v>
      </c>
      <c r="I971" s="1">
        <v>2.5123000000000002</v>
      </c>
      <c r="J971" s="1">
        <v>28.847999999999999</v>
      </c>
      <c r="K971" s="1" t="s">
        <v>37</v>
      </c>
      <c r="L971" s="1">
        <v>62</v>
      </c>
      <c r="M971" s="1">
        <v>24</v>
      </c>
      <c r="N971" s="1">
        <v>86</v>
      </c>
      <c r="O971" s="1" t="s">
        <v>38</v>
      </c>
      <c r="P971" s="1">
        <v>49816</v>
      </c>
      <c r="Q971" s="1">
        <v>0</v>
      </c>
      <c r="R971" s="1">
        <f t="shared" si="30"/>
        <v>-49816</v>
      </c>
      <c r="S971" s="1">
        <f>Table1__24[[#This Row],[total_women_beneficiaries]]-Table1__24[[#This Row],[total_men_beneficiaries]]</f>
        <v>-38</v>
      </c>
      <c r="T971" s="1" t="str">
        <f t="shared" si="31"/>
        <v>OKAY</v>
      </c>
    </row>
    <row r="972" spans="1:20" x14ac:dyDescent="0.3">
      <c r="A972" s="1">
        <v>1984</v>
      </c>
      <c r="B972" s="1"/>
      <c r="C972" s="1"/>
      <c r="D972" s="1" t="s">
        <v>28</v>
      </c>
      <c r="E972" s="1" t="s">
        <v>29</v>
      </c>
      <c r="F972" s="1" t="s">
        <v>45</v>
      </c>
      <c r="G972" s="1" t="s">
        <v>155</v>
      </c>
      <c r="H972" s="1" t="s">
        <v>183</v>
      </c>
      <c r="I972" s="1">
        <v>2.5123000000000002</v>
      </c>
      <c r="J972" s="1">
        <v>28.847999999999999</v>
      </c>
      <c r="K972" s="1" t="s">
        <v>37</v>
      </c>
      <c r="L972" s="1">
        <v>60</v>
      </c>
      <c r="M972" s="1">
        <v>41</v>
      </c>
      <c r="N972" s="1">
        <v>101</v>
      </c>
      <c r="O972" s="1" t="s">
        <v>31</v>
      </c>
      <c r="P972" s="1">
        <v>13818</v>
      </c>
      <c r="Q972" s="1">
        <v>0</v>
      </c>
      <c r="R972" s="1">
        <f t="shared" si="30"/>
        <v>-13818</v>
      </c>
      <c r="S972" s="1">
        <f>Table1__24[[#This Row],[total_women_beneficiaries]]-Table1__24[[#This Row],[total_men_beneficiaries]]</f>
        <v>-19</v>
      </c>
      <c r="T972" s="1" t="str">
        <f t="shared" si="31"/>
        <v>OKAY</v>
      </c>
    </row>
    <row r="973" spans="1:20" x14ac:dyDescent="0.3">
      <c r="A973" s="1">
        <v>1985</v>
      </c>
      <c r="B973" s="1"/>
      <c r="C973" s="1"/>
      <c r="D973" s="1" t="s">
        <v>39</v>
      </c>
      <c r="E973" s="1" t="s">
        <v>29</v>
      </c>
      <c r="F973" s="1" t="s">
        <v>45</v>
      </c>
      <c r="G973" s="1" t="s">
        <v>155</v>
      </c>
      <c r="H973" s="1" t="s">
        <v>158</v>
      </c>
      <c r="I973" s="1">
        <v>1.5743</v>
      </c>
      <c r="J973" s="1">
        <v>30.239699999999999</v>
      </c>
      <c r="K973" s="1" t="s">
        <v>37</v>
      </c>
      <c r="L973" s="1">
        <v>152</v>
      </c>
      <c r="M973" s="1">
        <v>2728</v>
      </c>
      <c r="N973" s="1">
        <v>2880</v>
      </c>
      <c r="O973" s="1" t="s">
        <v>31</v>
      </c>
      <c r="P973" s="1">
        <v>5100</v>
      </c>
      <c r="Q973" s="1">
        <v>5100</v>
      </c>
      <c r="R973" s="1">
        <f t="shared" si="30"/>
        <v>0</v>
      </c>
      <c r="S973" s="1">
        <f>Table1__24[[#This Row],[total_women_beneficiaries]]-Table1__24[[#This Row],[total_men_beneficiaries]]</f>
        <v>2576</v>
      </c>
      <c r="T973" s="1" t="str">
        <f t="shared" si="31"/>
        <v>OKAY</v>
      </c>
    </row>
    <row r="974" spans="1:20" x14ac:dyDescent="0.3">
      <c r="A974" s="1">
        <v>1986</v>
      </c>
      <c r="B974" s="1"/>
      <c r="C974" s="1"/>
      <c r="D974" s="1" t="s">
        <v>28</v>
      </c>
      <c r="E974" s="1" t="s">
        <v>29</v>
      </c>
      <c r="F974" s="1" t="s">
        <v>45</v>
      </c>
      <c r="G974" s="1" t="s">
        <v>155</v>
      </c>
      <c r="H974" s="1" t="s">
        <v>183</v>
      </c>
      <c r="I974" s="1">
        <v>2.5123000000000002</v>
      </c>
      <c r="J974" s="1">
        <v>28.847999999999999</v>
      </c>
      <c r="K974" s="1" t="s">
        <v>37</v>
      </c>
      <c r="L974" s="1">
        <v>60000</v>
      </c>
      <c r="M974" s="1">
        <v>40000</v>
      </c>
      <c r="N974" s="1">
        <v>100000</v>
      </c>
      <c r="O974" s="1" t="s">
        <v>38</v>
      </c>
      <c r="P974" s="1">
        <v>19964</v>
      </c>
      <c r="Q974" s="1">
        <v>0</v>
      </c>
      <c r="R974" s="1">
        <f t="shared" si="30"/>
        <v>-19964</v>
      </c>
      <c r="S974" s="1">
        <f>Table1__24[[#This Row],[total_women_beneficiaries]]-Table1__24[[#This Row],[total_men_beneficiaries]]</f>
        <v>-20000</v>
      </c>
      <c r="T974" s="1" t="str">
        <f t="shared" si="31"/>
        <v>OKAY</v>
      </c>
    </row>
    <row r="975" spans="1:20" x14ac:dyDescent="0.3">
      <c r="A975" s="1">
        <v>1987</v>
      </c>
      <c r="B975" s="1">
        <v>171</v>
      </c>
      <c r="C975" s="1" t="s">
        <v>17</v>
      </c>
      <c r="D975" s="1" t="s">
        <v>28</v>
      </c>
      <c r="E975" s="1" t="s">
        <v>19</v>
      </c>
      <c r="F975" s="1" t="s">
        <v>45</v>
      </c>
      <c r="G975" s="1" t="s">
        <v>367</v>
      </c>
      <c r="H975" s="1" t="s">
        <v>368</v>
      </c>
      <c r="I975" s="1">
        <v>5.7652780000000003</v>
      </c>
      <c r="J975" s="1">
        <v>20.674167000000001</v>
      </c>
      <c r="K975" s="1" t="s">
        <v>23</v>
      </c>
      <c r="L975" s="1">
        <v>9000</v>
      </c>
      <c r="M975" s="1">
        <v>14000</v>
      </c>
      <c r="N975" s="1">
        <v>23000</v>
      </c>
      <c r="O975" s="1" t="s">
        <v>35</v>
      </c>
      <c r="P975" s="1">
        <v>26657</v>
      </c>
      <c r="Q975" s="1">
        <v>26657</v>
      </c>
      <c r="R975" s="1">
        <f t="shared" si="30"/>
        <v>0</v>
      </c>
      <c r="S975" s="1">
        <f>Table1__24[[#This Row],[total_women_beneficiaries]]-Table1__24[[#This Row],[total_men_beneficiaries]]</f>
        <v>5000</v>
      </c>
      <c r="T975" s="1" t="str">
        <f t="shared" si="31"/>
        <v>OKAY</v>
      </c>
    </row>
    <row r="976" spans="1:20" x14ac:dyDescent="0.3">
      <c r="A976" s="1">
        <v>1988</v>
      </c>
      <c r="B976" s="1"/>
      <c r="C976" s="1"/>
      <c r="D976" s="1" t="s">
        <v>28</v>
      </c>
      <c r="E976" s="1" t="s">
        <v>29</v>
      </c>
      <c r="F976" s="1" t="s">
        <v>45</v>
      </c>
      <c r="G976" s="1" t="s">
        <v>367</v>
      </c>
      <c r="H976" s="1" t="s">
        <v>368</v>
      </c>
      <c r="I976" s="1">
        <v>5.7652780000000003</v>
      </c>
      <c r="J976" s="1">
        <v>20.674167000000001</v>
      </c>
      <c r="K976" s="1" t="s">
        <v>23</v>
      </c>
      <c r="L976" s="1">
        <v>10000</v>
      </c>
      <c r="M976" s="1">
        <v>5000</v>
      </c>
      <c r="N976" s="1">
        <v>15000</v>
      </c>
      <c r="O976" s="1" t="s">
        <v>24</v>
      </c>
      <c r="P976" s="1">
        <v>38350</v>
      </c>
      <c r="Q976" s="1">
        <v>15147.67</v>
      </c>
      <c r="R976" s="1">
        <f t="shared" si="30"/>
        <v>-23202.33</v>
      </c>
      <c r="S976" s="1">
        <f>Table1__24[[#This Row],[total_women_beneficiaries]]-Table1__24[[#This Row],[total_men_beneficiaries]]</f>
        <v>-5000</v>
      </c>
      <c r="T976" s="1" t="str">
        <f t="shared" si="31"/>
        <v>OKAY</v>
      </c>
    </row>
    <row r="977" spans="1:20" x14ac:dyDescent="0.3">
      <c r="A977" s="1">
        <v>1989</v>
      </c>
      <c r="B977" s="1"/>
      <c r="C977" s="1"/>
      <c r="D977" s="1" t="s">
        <v>55</v>
      </c>
      <c r="E977" s="1" t="s">
        <v>19</v>
      </c>
      <c r="F977" s="1" t="s">
        <v>45</v>
      </c>
      <c r="G977" s="1" t="s">
        <v>367</v>
      </c>
      <c r="H977" s="1" t="s">
        <v>373</v>
      </c>
      <c r="I977" s="1">
        <v>4.2613890000000003</v>
      </c>
      <c r="J977" s="1">
        <v>15.789444</v>
      </c>
      <c r="K977" s="1" t="s">
        <v>23</v>
      </c>
      <c r="L977" s="1">
        <v>23</v>
      </c>
      <c r="M977" s="1">
        <v>10</v>
      </c>
      <c r="N977" s="1">
        <v>33</v>
      </c>
      <c r="O977" s="1" t="s">
        <v>24</v>
      </c>
      <c r="P977" s="1"/>
      <c r="Q977" s="1">
        <v>23299.26</v>
      </c>
      <c r="R977" s="1">
        <f t="shared" si="30"/>
        <v>23299.26</v>
      </c>
      <c r="S977" s="1">
        <f>Table1__24[[#This Row],[total_women_beneficiaries]]-Table1__24[[#This Row],[total_men_beneficiaries]]</f>
        <v>-13</v>
      </c>
      <c r="T977" s="1" t="str">
        <f t="shared" si="31"/>
        <v>REVIEW REQUIRED</v>
      </c>
    </row>
    <row r="978" spans="1:20" x14ac:dyDescent="0.3">
      <c r="A978" s="1">
        <v>1990</v>
      </c>
      <c r="B978" s="1"/>
      <c r="C978" s="1"/>
      <c r="D978" s="1" t="s">
        <v>55</v>
      </c>
      <c r="E978" s="1" t="s">
        <v>19</v>
      </c>
      <c r="F978" s="1" t="s">
        <v>45</v>
      </c>
      <c r="G978" s="1" t="s">
        <v>367</v>
      </c>
      <c r="H978" s="1" t="s">
        <v>371</v>
      </c>
      <c r="I978" s="1">
        <v>6.4977270000000003</v>
      </c>
      <c r="J978" s="1">
        <v>17.449940000000002</v>
      </c>
      <c r="K978" s="1" t="s">
        <v>23</v>
      </c>
      <c r="L978" s="1">
        <v>184610</v>
      </c>
      <c r="M978" s="1">
        <v>184610</v>
      </c>
      <c r="N978" s="1">
        <v>369220</v>
      </c>
      <c r="O978" s="1" t="s">
        <v>24</v>
      </c>
      <c r="P978" s="1">
        <v>27774</v>
      </c>
      <c r="Q978" s="1">
        <v>10998.85</v>
      </c>
      <c r="R978" s="1">
        <f t="shared" si="30"/>
        <v>-16775.150000000001</v>
      </c>
      <c r="S978" s="1">
        <f>Table1__24[[#This Row],[total_women_beneficiaries]]-Table1__24[[#This Row],[total_men_beneficiaries]]</f>
        <v>0</v>
      </c>
      <c r="T978" s="1" t="str">
        <f t="shared" si="31"/>
        <v>OKAY</v>
      </c>
    </row>
    <row r="979" spans="1:20" x14ac:dyDescent="0.3">
      <c r="A979" s="1">
        <v>1991</v>
      </c>
      <c r="B979" s="1"/>
      <c r="C979" s="1"/>
      <c r="D979" s="1" t="s">
        <v>28</v>
      </c>
      <c r="E979" s="1" t="s">
        <v>29</v>
      </c>
      <c r="F979" s="1" t="s">
        <v>45</v>
      </c>
      <c r="G979" s="1" t="s">
        <v>367</v>
      </c>
      <c r="H979" s="1" t="s">
        <v>371</v>
      </c>
      <c r="I979" s="1">
        <v>6.4977270000000003</v>
      </c>
      <c r="J979" s="1">
        <v>17.449940000000002</v>
      </c>
      <c r="K979" s="1" t="s">
        <v>23</v>
      </c>
      <c r="L979" s="1">
        <v>8210</v>
      </c>
      <c r="M979" s="1">
        <v>8210</v>
      </c>
      <c r="N979" s="1">
        <v>16420</v>
      </c>
      <c r="O979" s="1" t="s">
        <v>38</v>
      </c>
      <c r="P979" s="1">
        <v>43237</v>
      </c>
      <c r="Q979" s="1">
        <v>34589.599999999999</v>
      </c>
      <c r="R979" s="1">
        <f t="shared" si="30"/>
        <v>-8647.4000000000015</v>
      </c>
      <c r="S979" s="1">
        <f>Table1__24[[#This Row],[total_women_beneficiaries]]-Table1__24[[#This Row],[total_men_beneficiaries]]</f>
        <v>0</v>
      </c>
      <c r="T979" s="1" t="str">
        <f t="shared" si="31"/>
        <v>OKAY</v>
      </c>
    </row>
    <row r="980" spans="1:20" x14ac:dyDescent="0.3">
      <c r="A980" s="1">
        <v>1992</v>
      </c>
      <c r="B980" s="1"/>
      <c r="C980" s="1"/>
      <c r="D980" s="1" t="s">
        <v>28</v>
      </c>
      <c r="E980" s="1" t="s">
        <v>29</v>
      </c>
      <c r="F980" s="1" t="s">
        <v>45</v>
      </c>
      <c r="G980" s="1" t="s">
        <v>367</v>
      </c>
      <c r="H980" s="1" t="s">
        <v>371</v>
      </c>
      <c r="I980" s="1">
        <v>6.4977270000000003</v>
      </c>
      <c r="J980" s="1">
        <v>17.449940000000002</v>
      </c>
      <c r="K980" s="1" t="s">
        <v>23</v>
      </c>
      <c r="L980" s="1">
        <v>0</v>
      </c>
      <c r="M980" s="1">
        <v>500</v>
      </c>
      <c r="N980" s="1">
        <v>500</v>
      </c>
      <c r="O980" s="1" t="s">
        <v>26</v>
      </c>
      <c r="P980" s="1">
        <v>32934</v>
      </c>
      <c r="Q980" s="1">
        <v>13042.41</v>
      </c>
      <c r="R980" s="1">
        <f t="shared" si="30"/>
        <v>-19891.59</v>
      </c>
      <c r="S980" s="1">
        <f>Table1__24[[#This Row],[total_women_beneficiaries]]-Table1__24[[#This Row],[total_men_beneficiaries]]</f>
        <v>500</v>
      </c>
      <c r="T980" s="1" t="str">
        <f t="shared" si="31"/>
        <v>OKAY</v>
      </c>
    </row>
    <row r="981" spans="1:20" x14ac:dyDescent="0.3">
      <c r="A981" s="1">
        <v>1993</v>
      </c>
      <c r="B981" s="1"/>
      <c r="C981" s="1"/>
      <c r="D981" s="1" t="s">
        <v>28</v>
      </c>
      <c r="E981" s="1" t="s">
        <v>29</v>
      </c>
      <c r="F981" s="1" t="s">
        <v>45</v>
      </c>
      <c r="G981" s="1" t="s">
        <v>367</v>
      </c>
      <c r="H981" s="1" t="s">
        <v>371</v>
      </c>
      <c r="I981" s="1">
        <v>6.4977270000000003</v>
      </c>
      <c r="J981" s="1">
        <v>17.449940000000002</v>
      </c>
      <c r="K981" s="1" t="s">
        <v>23</v>
      </c>
      <c r="L981" s="1">
        <v>50500</v>
      </c>
      <c r="M981" s="1">
        <v>50500</v>
      </c>
      <c r="N981" s="1">
        <v>101000</v>
      </c>
      <c r="O981" s="1" t="s">
        <v>32</v>
      </c>
      <c r="P981" s="1">
        <v>39720</v>
      </c>
      <c r="Q981" s="1">
        <v>15729.84</v>
      </c>
      <c r="R981" s="1">
        <f t="shared" si="30"/>
        <v>-23990.16</v>
      </c>
      <c r="S981" s="1">
        <f>Table1__24[[#This Row],[total_women_beneficiaries]]-Table1__24[[#This Row],[total_men_beneficiaries]]</f>
        <v>0</v>
      </c>
      <c r="T981" s="1" t="str">
        <f t="shared" si="31"/>
        <v>OKAY</v>
      </c>
    </row>
    <row r="982" spans="1:20" x14ac:dyDescent="0.3">
      <c r="A982" s="1">
        <v>1994</v>
      </c>
      <c r="B982" s="1">
        <v>170</v>
      </c>
      <c r="C982" s="1" t="s">
        <v>17</v>
      </c>
      <c r="D982" s="1" t="s">
        <v>28</v>
      </c>
      <c r="E982" s="1" t="s">
        <v>29</v>
      </c>
      <c r="F982" s="1" t="s">
        <v>45</v>
      </c>
      <c r="G982" s="1" t="s">
        <v>367</v>
      </c>
      <c r="H982" s="1" t="s">
        <v>381</v>
      </c>
      <c r="I982" s="1">
        <v>5.9430230000000002</v>
      </c>
      <c r="J982" s="1">
        <v>15.600201999999999</v>
      </c>
      <c r="K982" s="1" t="s">
        <v>23</v>
      </c>
      <c r="L982" s="1">
        <v>22616</v>
      </c>
      <c r="M982" s="1">
        <v>22372</v>
      </c>
      <c r="N982" s="1">
        <v>44988</v>
      </c>
      <c r="O982" s="1" t="s">
        <v>24</v>
      </c>
      <c r="P982" s="1">
        <v>33723</v>
      </c>
      <c r="Q982" s="1">
        <v>33723</v>
      </c>
      <c r="R982" s="1">
        <f t="shared" si="30"/>
        <v>0</v>
      </c>
      <c r="S982" s="1">
        <f>Table1__24[[#This Row],[total_women_beneficiaries]]-Table1__24[[#This Row],[total_men_beneficiaries]]</f>
        <v>-244</v>
      </c>
      <c r="T982" s="1" t="str">
        <f t="shared" si="31"/>
        <v>OKAY</v>
      </c>
    </row>
    <row r="983" spans="1:20" x14ac:dyDescent="0.3">
      <c r="A983" s="1">
        <v>1995</v>
      </c>
      <c r="B983" s="1"/>
      <c r="C983" s="1"/>
      <c r="D983" s="1" t="s">
        <v>39</v>
      </c>
      <c r="E983" s="1" t="s">
        <v>29</v>
      </c>
      <c r="F983" s="1" t="s">
        <v>45</v>
      </c>
      <c r="G983" s="1" t="s">
        <v>367</v>
      </c>
      <c r="H983" s="1" t="s">
        <v>381</v>
      </c>
      <c r="I983" s="1">
        <v>5.9430230000000002</v>
      </c>
      <c r="J983" s="1">
        <v>15.600201999999999</v>
      </c>
      <c r="K983" s="1" t="s">
        <v>23</v>
      </c>
      <c r="L983" s="1">
        <v>17</v>
      </c>
      <c r="M983" s="1">
        <v>7</v>
      </c>
      <c r="N983" s="1">
        <v>24</v>
      </c>
      <c r="O983" s="1" t="s">
        <v>40</v>
      </c>
      <c r="P983" s="1">
        <v>45723</v>
      </c>
      <c r="Q983" s="1">
        <v>18289.2</v>
      </c>
      <c r="R983" s="1">
        <f t="shared" si="30"/>
        <v>-27433.8</v>
      </c>
      <c r="S983" s="1">
        <f>Table1__24[[#This Row],[total_women_beneficiaries]]-Table1__24[[#This Row],[total_men_beneficiaries]]</f>
        <v>-10</v>
      </c>
      <c r="T983" s="1" t="str">
        <f t="shared" si="31"/>
        <v>OKAY</v>
      </c>
    </row>
    <row r="984" spans="1:20" x14ac:dyDescent="0.3">
      <c r="A984" s="1">
        <v>1996</v>
      </c>
      <c r="B984" s="1"/>
      <c r="C984" s="1"/>
      <c r="D984" s="1" t="s">
        <v>28</v>
      </c>
      <c r="E984" s="1" t="s">
        <v>29</v>
      </c>
      <c r="F984" s="1" t="s">
        <v>45</v>
      </c>
      <c r="G984" s="1" t="s">
        <v>367</v>
      </c>
      <c r="H984" s="1" t="s">
        <v>373</v>
      </c>
      <c r="I984" s="1">
        <v>4.2613890000000003</v>
      </c>
      <c r="J984" s="1">
        <v>15.789444</v>
      </c>
      <c r="K984" s="1" t="s">
        <v>23</v>
      </c>
      <c r="L984" s="1">
        <v>30300</v>
      </c>
      <c r="M984" s="1">
        <v>22700</v>
      </c>
      <c r="N984" s="1">
        <v>53000</v>
      </c>
      <c r="O984" s="1" t="s">
        <v>24</v>
      </c>
      <c r="P984" s="1">
        <v>33758</v>
      </c>
      <c r="Q984" s="1">
        <v>13369.01</v>
      </c>
      <c r="R984" s="1">
        <f t="shared" si="30"/>
        <v>-20388.989999999998</v>
      </c>
      <c r="S984" s="1">
        <f>Table1__24[[#This Row],[total_women_beneficiaries]]-Table1__24[[#This Row],[total_men_beneficiaries]]</f>
        <v>-7600</v>
      </c>
      <c r="T984" s="1" t="str">
        <f t="shared" si="31"/>
        <v>OKAY</v>
      </c>
    </row>
    <row r="985" spans="1:20" x14ac:dyDescent="0.3">
      <c r="A985" s="1">
        <v>1997</v>
      </c>
      <c r="B985" s="1"/>
      <c r="C985" s="1"/>
      <c r="D985" s="1" t="s">
        <v>55</v>
      </c>
      <c r="E985" s="1" t="s">
        <v>29</v>
      </c>
      <c r="F985" s="1" t="s">
        <v>45</v>
      </c>
      <c r="G985" s="1" t="s">
        <v>367</v>
      </c>
      <c r="H985" s="1" t="s">
        <v>371</v>
      </c>
      <c r="I985" s="1">
        <v>6.4977270000000003</v>
      </c>
      <c r="J985" s="1">
        <v>17.449940000000002</v>
      </c>
      <c r="K985" s="1" t="s">
        <v>23</v>
      </c>
      <c r="L985" s="1">
        <v>15</v>
      </c>
      <c r="M985" s="1">
        <v>3</v>
      </c>
      <c r="N985" s="1">
        <v>18</v>
      </c>
      <c r="O985" s="1" t="s">
        <v>31</v>
      </c>
      <c r="P985" s="1">
        <v>14275</v>
      </c>
      <c r="Q985" s="1">
        <v>5653.33</v>
      </c>
      <c r="R985" s="1">
        <f t="shared" si="30"/>
        <v>-8621.67</v>
      </c>
      <c r="S985" s="1">
        <f>Table1__24[[#This Row],[total_women_beneficiaries]]-Table1__24[[#This Row],[total_men_beneficiaries]]</f>
        <v>-12</v>
      </c>
      <c r="T985" s="1" t="str">
        <f t="shared" si="31"/>
        <v>OKAY</v>
      </c>
    </row>
    <row r="986" spans="1:20" x14ac:dyDescent="0.3">
      <c r="A986" s="1">
        <v>1998</v>
      </c>
      <c r="B986" s="1"/>
      <c r="C986" s="1"/>
      <c r="D986" s="1" t="s">
        <v>28</v>
      </c>
      <c r="E986" s="1" t="s">
        <v>29</v>
      </c>
      <c r="F986" s="1" t="s">
        <v>30</v>
      </c>
      <c r="G986" s="1" t="s">
        <v>21</v>
      </c>
      <c r="H986" s="1" t="s">
        <v>257</v>
      </c>
      <c r="I986" s="1">
        <v>14.008889</v>
      </c>
      <c r="J986" s="1">
        <v>-4.2022219999999999</v>
      </c>
      <c r="K986" s="1" t="s">
        <v>23</v>
      </c>
      <c r="L986" s="1">
        <v>10</v>
      </c>
      <c r="M986" s="1">
        <v>0</v>
      </c>
      <c r="N986" s="1">
        <v>10</v>
      </c>
      <c r="O986" s="1" t="s">
        <v>40</v>
      </c>
      <c r="P986" s="1">
        <v>48190.67</v>
      </c>
      <c r="Q986" s="1">
        <v>38552.54</v>
      </c>
      <c r="R986" s="1">
        <f t="shared" si="30"/>
        <v>-9638.1299999999974</v>
      </c>
      <c r="S986" s="1">
        <f>Table1__24[[#This Row],[total_women_beneficiaries]]-Table1__24[[#This Row],[total_men_beneficiaries]]</f>
        <v>-10</v>
      </c>
      <c r="T986" s="1" t="str">
        <f t="shared" si="31"/>
        <v>OKAY</v>
      </c>
    </row>
    <row r="987" spans="1:20" x14ac:dyDescent="0.3">
      <c r="A987" s="1">
        <v>1999</v>
      </c>
      <c r="B987" s="1"/>
      <c r="C987" s="1"/>
      <c r="D987" s="1" t="s">
        <v>28</v>
      </c>
      <c r="E987" s="1" t="s">
        <v>29</v>
      </c>
      <c r="F987" s="1" t="s">
        <v>20</v>
      </c>
      <c r="G987" s="1" t="s">
        <v>21</v>
      </c>
      <c r="H987" s="1" t="s">
        <v>257</v>
      </c>
      <c r="I987" s="1">
        <v>13.386253</v>
      </c>
      <c r="J987" s="1">
        <v>-3.8263579999999999</v>
      </c>
      <c r="K987" s="1" t="s">
        <v>23</v>
      </c>
      <c r="L987" s="1">
        <v>450</v>
      </c>
      <c r="M987" s="1">
        <v>500</v>
      </c>
      <c r="N987" s="1">
        <v>950</v>
      </c>
      <c r="O987" s="1" t="s">
        <v>24</v>
      </c>
      <c r="P987" s="1">
        <v>45569.760000000002</v>
      </c>
      <c r="Q987" s="1">
        <v>36455.81</v>
      </c>
      <c r="R987" s="1">
        <f t="shared" si="30"/>
        <v>-9113.9500000000044</v>
      </c>
      <c r="S987" s="1">
        <f>Table1__24[[#This Row],[total_women_beneficiaries]]-Table1__24[[#This Row],[total_men_beneficiaries]]</f>
        <v>50</v>
      </c>
      <c r="T987" s="1" t="str">
        <f t="shared" si="31"/>
        <v>OKAY</v>
      </c>
    </row>
    <row r="988" spans="1:20" x14ac:dyDescent="0.3">
      <c r="A988" s="1">
        <v>2000</v>
      </c>
      <c r="B988" s="1"/>
      <c r="C988" s="1"/>
      <c r="D988" s="1" t="s">
        <v>55</v>
      </c>
      <c r="E988" s="1" t="s">
        <v>19</v>
      </c>
      <c r="F988" s="1" t="s">
        <v>30</v>
      </c>
      <c r="G988" s="1" t="s">
        <v>21</v>
      </c>
      <c r="H988" s="1" t="s">
        <v>257</v>
      </c>
      <c r="I988" s="1">
        <v>14.458349999999999</v>
      </c>
      <c r="J988" s="1">
        <v>-4.914733</v>
      </c>
      <c r="K988" s="1" t="s">
        <v>23</v>
      </c>
      <c r="L988" s="1">
        <v>74</v>
      </c>
      <c r="M988" s="1">
        <v>33</v>
      </c>
      <c r="N988" s="1">
        <v>107</v>
      </c>
      <c r="O988" s="1" t="s">
        <v>38</v>
      </c>
      <c r="P988" s="1">
        <v>46461.52</v>
      </c>
      <c r="Q988" s="1">
        <v>37169.22</v>
      </c>
      <c r="R988" s="1">
        <f t="shared" si="30"/>
        <v>-9292.2999999999956</v>
      </c>
      <c r="S988" s="1">
        <f>Table1__24[[#This Row],[total_women_beneficiaries]]-Table1__24[[#This Row],[total_men_beneficiaries]]</f>
        <v>-41</v>
      </c>
      <c r="T988" s="1" t="str">
        <f t="shared" si="31"/>
        <v>OKAY</v>
      </c>
    </row>
    <row r="989" spans="1:20" x14ac:dyDescent="0.3">
      <c r="A989" s="1">
        <v>2001</v>
      </c>
      <c r="B989" s="1"/>
      <c r="C989" s="1"/>
      <c r="D989" s="1" t="s">
        <v>28</v>
      </c>
      <c r="E989" s="1" t="s">
        <v>29</v>
      </c>
      <c r="F989" s="1" t="s">
        <v>45</v>
      </c>
      <c r="G989" s="1" t="s">
        <v>21</v>
      </c>
      <c r="H989" s="1" t="s">
        <v>257</v>
      </c>
      <c r="I989" s="1"/>
      <c r="J989" s="1"/>
      <c r="K989" s="1" t="s">
        <v>23</v>
      </c>
      <c r="L989" s="1">
        <v>0</v>
      </c>
      <c r="M989" s="1">
        <v>14375</v>
      </c>
      <c r="N989" s="1">
        <v>14375</v>
      </c>
      <c r="O989" s="1" t="s">
        <v>24</v>
      </c>
      <c r="P989" s="1">
        <v>30703.08</v>
      </c>
      <c r="Q989" s="1">
        <v>24562.47</v>
      </c>
      <c r="R989" s="1">
        <f t="shared" si="30"/>
        <v>-6140.6100000000006</v>
      </c>
      <c r="S989" s="1">
        <f>Table1__24[[#This Row],[total_women_beneficiaries]]-Table1__24[[#This Row],[total_men_beneficiaries]]</f>
        <v>14375</v>
      </c>
      <c r="T989" s="1" t="str">
        <f t="shared" si="31"/>
        <v>OKAY</v>
      </c>
    </row>
    <row r="990" spans="1:20" x14ac:dyDescent="0.3">
      <c r="A990" s="1">
        <v>2002</v>
      </c>
      <c r="B990" s="1"/>
      <c r="C990" s="1"/>
      <c r="D990" s="1" t="s">
        <v>28</v>
      </c>
      <c r="E990" s="1" t="s">
        <v>29</v>
      </c>
      <c r="F990" s="1" t="s">
        <v>20</v>
      </c>
      <c r="G990" s="1" t="s">
        <v>21</v>
      </c>
      <c r="H990" s="1" t="s">
        <v>257</v>
      </c>
      <c r="I990" s="1">
        <v>14.545075000000001</v>
      </c>
      <c r="J990" s="1">
        <v>-4.0893249999999997</v>
      </c>
      <c r="K990" s="1" t="s">
        <v>23</v>
      </c>
      <c r="L990" s="1">
        <v>46682</v>
      </c>
      <c r="M990" s="1">
        <v>46191</v>
      </c>
      <c r="N990" s="1">
        <v>92873</v>
      </c>
      <c r="O990" s="1" t="s">
        <v>38</v>
      </c>
      <c r="P990" s="1">
        <v>45076.17</v>
      </c>
      <c r="Q990" s="1">
        <v>36060.94</v>
      </c>
      <c r="R990" s="1">
        <f t="shared" si="30"/>
        <v>-9015.2299999999959</v>
      </c>
      <c r="S990" s="1">
        <f>Table1__24[[#This Row],[total_women_beneficiaries]]-Table1__24[[#This Row],[total_men_beneficiaries]]</f>
        <v>-491</v>
      </c>
      <c r="T990" s="1" t="str">
        <f t="shared" si="31"/>
        <v>OKAY</v>
      </c>
    </row>
    <row r="991" spans="1:20" x14ac:dyDescent="0.3">
      <c r="A991" s="1">
        <v>2003</v>
      </c>
      <c r="B991" s="1"/>
      <c r="C991" s="1"/>
      <c r="D991" s="1" t="s">
        <v>33</v>
      </c>
      <c r="E991" s="1" t="s">
        <v>29</v>
      </c>
      <c r="F991" s="1" t="s">
        <v>45</v>
      </c>
      <c r="G991" s="1" t="s">
        <v>21</v>
      </c>
      <c r="H991" s="1" t="s">
        <v>257</v>
      </c>
      <c r="I991" s="1">
        <v>14.1403</v>
      </c>
      <c r="J991" s="1">
        <v>-3.6183900000000002</v>
      </c>
      <c r="K991" s="1" t="s">
        <v>23</v>
      </c>
      <c r="L991" s="1">
        <v>994</v>
      </c>
      <c r="M991" s="1">
        <v>1006</v>
      </c>
      <c r="N991" s="1">
        <v>2000</v>
      </c>
      <c r="O991" s="1" t="s">
        <v>24</v>
      </c>
      <c r="P991" s="1">
        <v>51679.03</v>
      </c>
      <c r="Q991" s="1">
        <v>41343.230000000003</v>
      </c>
      <c r="R991" s="1">
        <f t="shared" si="30"/>
        <v>-10335.799999999996</v>
      </c>
      <c r="S991" s="1">
        <f>Table1__24[[#This Row],[total_women_beneficiaries]]-Table1__24[[#This Row],[total_men_beneficiaries]]</f>
        <v>12</v>
      </c>
      <c r="T991" s="1" t="str">
        <f t="shared" si="31"/>
        <v>OKAY</v>
      </c>
    </row>
    <row r="992" spans="1:20" x14ac:dyDescent="0.3">
      <c r="A992" s="1">
        <v>2004</v>
      </c>
      <c r="B992" s="1"/>
      <c r="C992" s="1"/>
      <c r="D992" s="1" t="s">
        <v>28</v>
      </c>
      <c r="E992" s="1" t="s">
        <v>29</v>
      </c>
      <c r="F992" s="1" t="s">
        <v>45</v>
      </c>
      <c r="G992" s="1" t="s">
        <v>21</v>
      </c>
      <c r="H992" s="1" t="s">
        <v>257</v>
      </c>
      <c r="I992" s="1">
        <v>14.35005</v>
      </c>
      <c r="J992" s="1">
        <v>-3.6103800000000001</v>
      </c>
      <c r="K992" s="1" t="s">
        <v>23</v>
      </c>
      <c r="L992" s="1">
        <v>2600</v>
      </c>
      <c r="M992" s="1">
        <v>900</v>
      </c>
      <c r="N992" s="1">
        <v>3500</v>
      </c>
      <c r="O992" s="1" t="s">
        <v>35</v>
      </c>
      <c r="P992" s="1">
        <v>48818.52</v>
      </c>
      <c r="Q992" s="1">
        <v>39054.82</v>
      </c>
      <c r="R992" s="1">
        <f t="shared" si="30"/>
        <v>-9763.6999999999971</v>
      </c>
      <c r="S992" s="1">
        <f>Table1__24[[#This Row],[total_women_beneficiaries]]-Table1__24[[#This Row],[total_men_beneficiaries]]</f>
        <v>-1700</v>
      </c>
      <c r="T992" s="1" t="str">
        <f t="shared" si="31"/>
        <v>OKAY</v>
      </c>
    </row>
    <row r="993" spans="1:20" x14ac:dyDescent="0.3">
      <c r="A993" s="1">
        <v>2005</v>
      </c>
      <c r="B993" s="1"/>
      <c r="C993" s="1"/>
      <c r="D993" s="1" t="s">
        <v>28</v>
      </c>
      <c r="E993" s="1" t="s">
        <v>29</v>
      </c>
      <c r="F993" s="1" t="s">
        <v>30</v>
      </c>
      <c r="G993" s="1" t="s">
        <v>21</v>
      </c>
      <c r="H993" s="1" t="s">
        <v>257</v>
      </c>
      <c r="I993" s="1">
        <v>14.064444</v>
      </c>
      <c r="J993" s="1">
        <v>-3.08</v>
      </c>
      <c r="K993" s="1" t="s">
        <v>23</v>
      </c>
      <c r="L993" s="1">
        <v>162</v>
      </c>
      <c r="M993" s="1">
        <v>0</v>
      </c>
      <c r="N993" s="1">
        <v>162</v>
      </c>
      <c r="O993" s="1" t="s">
        <v>40</v>
      </c>
      <c r="P993" s="1">
        <v>42202.55</v>
      </c>
      <c r="Q993" s="1">
        <v>33762.04</v>
      </c>
      <c r="R993" s="1">
        <f t="shared" si="30"/>
        <v>-8440.510000000002</v>
      </c>
      <c r="S993" s="1">
        <f>Table1__24[[#This Row],[total_women_beneficiaries]]-Table1__24[[#This Row],[total_men_beneficiaries]]</f>
        <v>-162</v>
      </c>
      <c r="T993" s="1" t="str">
        <f t="shared" si="31"/>
        <v>OKAY</v>
      </c>
    </row>
    <row r="994" spans="1:20" x14ac:dyDescent="0.3">
      <c r="A994" s="1">
        <v>2006</v>
      </c>
      <c r="B994" s="1"/>
      <c r="C994" s="1"/>
      <c r="D994" s="1" t="s">
        <v>28</v>
      </c>
      <c r="E994" s="1" t="s">
        <v>29</v>
      </c>
      <c r="F994" s="1" t="s">
        <v>20</v>
      </c>
      <c r="G994" s="1" t="s">
        <v>21</v>
      </c>
      <c r="H994" s="1" t="s">
        <v>257</v>
      </c>
      <c r="I994" s="1"/>
      <c r="J994" s="1"/>
      <c r="K994" s="1" t="s">
        <v>23</v>
      </c>
      <c r="L994" s="1">
        <v>3306</v>
      </c>
      <c r="M994" s="1">
        <v>3725</v>
      </c>
      <c r="N994" s="1">
        <v>7031</v>
      </c>
      <c r="O994" s="1" t="s">
        <v>24</v>
      </c>
      <c r="P994" s="1">
        <v>36623.67</v>
      </c>
      <c r="Q994" s="1">
        <v>29298.94</v>
      </c>
      <c r="R994" s="1">
        <f t="shared" si="30"/>
        <v>-7324.73</v>
      </c>
      <c r="S994" s="1">
        <f>Table1__24[[#This Row],[total_women_beneficiaries]]-Table1__24[[#This Row],[total_men_beneficiaries]]</f>
        <v>419</v>
      </c>
      <c r="T994" s="1" t="str">
        <f t="shared" si="31"/>
        <v>OKAY</v>
      </c>
    </row>
    <row r="995" spans="1:20" x14ac:dyDescent="0.3">
      <c r="A995" s="1">
        <v>2007</v>
      </c>
      <c r="B995" s="1"/>
      <c r="C995" s="1"/>
      <c r="D995" s="1" t="s">
        <v>28</v>
      </c>
      <c r="E995" s="1" t="s">
        <v>29</v>
      </c>
      <c r="F995" s="1" t="s">
        <v>30</v>
      </c>
      <c r="G995" s="1" t="s">
        <v>21</v>
      </c>
      <c r="H995" s="1" t="s">
        <v>257</v>
      </c>
      <c r="I995" s="1">
        <v>14.069845000000001</v>
      </c>
      <c r="J995" s="1">
        <v>-3.0806979999999999</v>
      </c>
      <c r="K995" s="1" t="s">
        <v>23</v>
      </c>
      <c r="L995" s="1">
        <v>32</v>
      </c>
      <c r="M995" s="1">
        <v>5</v>
      </c>
      <c r="N995" s="1">
        <v>37</v>
      </c>
      <c r="O995" s="1" t="s">
        <v>31</v>
      </c>
      <c r="P995" s="1">
        <v>48938.73</v>
      </c>
      <c r="Q995" s="1">
        <v>39150.980000000003</v>
      </c>
      <c r="R995" s="1">
        <f t="shared" si="30"/>
        <v>-9787.75</v>
      </c>
      <c r="S995" s="1">
        <f>Table1__24[[#This Row],[total_women_beneficiaries]]-Table1__24[[#This Row],[total_men_beneficiaries]]</f>
        <v>-27</v>
      </c>
      <c r="T995" s="1" t="str">
        <f t="shared" si="31"/>
        <v>OKAY</v>
      </c>
    </row>
    <row r="996" spans="1:20" x14ac:dyDescent="0.3">
      <c r="A996" s="1">
        <v>2008</v>
      </c>
      <c r="B996" s="1"/>
      <c r="C996" s="1"/>
      <c r="D996" s="1" t="s">
        <v>28</v>
      </c>
      <c r="E996" s="1" t="s">
        <v>29</v>
      </c>
      <c r="F996" s="1" t="s">
        <v>20</v>
      </c>
      <c r="G996" s="1" t="s">
        <v>21</v>
      </c>
      <c r="H996" s="1" t="s">
        <v>257</v>
      </c>
      <c r="I996" s="1">
        <v>13.347405999999999</v>
      </c>
      <c r="J996" s="1">
        <v>-4.4760609999999996</v>
      </c>
      <c r="K996" s="1" t="s">
        <v>23</v>
      </c>
      <c r="L996" s="1">
        <v>597</v>
      </c>
      <c r="M996" s="1">
        <v>418</v>
      </c>
      <c r="N996" s="1">
        <v>1015</v>
      </c>
      <c r="O996" s="1" t="s">
        <v>38</v>
      </c>
      <c r="P996" s="1">
        <v>44877.18</v>
      </c>
      <c r="Q996" s="1">
        <v>35901.75</v>
      </c>
      <c r="R996" s="1">
        <f t="shared" si="30"/>
        <v>-8975.43</v>
      </c>
      <c r="S996" s="1">
        <f>Table1__24[[#This Row],[total_women_beneficiaries]]-Table1__24[[#This Row],[total_men_beneficiaries]]</f>
        <v>-179</v>
      </c>
      <c r="T996" s="1" t="str">
        <f t="shared" si="31"/>
        <v>OKAY</v>
      </c>
    </row>
    <row r="997" spans="1:20" x14ac:dyDescent="0.3">
      <c r="A997" s="1">
        <v>2009</v>
      </c>
      <c r="B997" s="1"/>
      <c r="C997" s="1"/>
      <c r="D997" s="1" t="s">
        <v>33</v>
      </c>
      <c r="E997" s="1" t="s">
        <v>19</v>
      </c>
      <c r="F997" s="1" t="s">
        <v>30</v>
      </c>
      <c r="G997" s="1" t="s">
        <v>21</v>
      </c>
      <c r="H997" s="1" t="s">
        <v>257</v>
      </c>
      <c r="I997" s="1">
        <v>14.517357000000001</v>
      </c>
      <c r="J997" s="1">
        <v>-4.0944099999999999</v>
      </c>
      <c r="K997" s="1" t="s">
        <v>23</v>
      </c>
      <c r="L997" s="1">
        <v>1820</v>
      </c>
      <c r="M997" s="1">
        <v>180</v>
      </c>
      <c r="N997" s="1">
        <v>2000</v>
      </c>
      <c r="O997" s="1" t="s">
        <v>41</v>
      </c>
      <c r="P997" s="1">
        <v>47175.38</v>
      </c>
      <c r="Q997" s="1">
        <v>37740.31</v>
      </c>
      <c r="R997" s="1">
        <f t="shared" si="30"/>
        <v>-9435.07</v>
      </c>
      <c r="S997" s="1">
        <f>Table1__24[[#This Row],[total_women_beneficiaries]]-Table1__24[[#This Row],[total_men_beneficiaries]]</f>
        <v>-1640</v>
      </c>
      <c r="T997" s="1" t="str">
        <f t="shared" si="31"/>
        <v>OKAY</v>
      </c>
    </row>
    <row r="998" spans="1:20" x14ac:dyDescent="0.3">
      <c r="A998" s="1">
        <v>2010</v>
      </c>
      <c r="B998" s="1"/>
      <c r="C998" s="1"/>
      <c r="D998" s="1" t="s">
        <v>28</v>
      </c>
      <c r="E998" s="1" t="s">
        <v>29</v>
      </c>
      <c r="F998" s="1" t="s">
        <v>20</v>
      </c>
      <c r="G998" s="1" t="s">
        <v>21</v>
      </c>
      <c r="H998" s="1" t="s">
        <v>244</v>
      </c>
      <c r="I998" s="1">
        <v>16.866667</v>
      </c>
      <c r="J998" s="1">
        <v>-0.31666699999999998</v>
      </c>
      <c r="K998" s="1" t="s">
        <v>23</v>
      </c>
      <c r="L998" s="1">
        <v>34</v>
      </c>
      <c r="M998" s="1">
        <v>0</v>
      </c>
      <c r="N998" s="1">
        <v>34</v>
      </c>
      <c r="O998" s="1" t="s">
        <v>31</v>
      </c>
      <c r="P998" s="1">
        <v>23114.25</v>
      </c>
      <c r="Q998" s="1">
        <v>18491.400000000001</v>
      </c>
      <c r="R998" s="1">
        <f t="shared" si="30"/>
        <v>-4622.8499999999985</v>
      </c>
      <c r="S998" s="1">
        <f>Table1__24[[#This Row],[total_women_beneficiaries]]-Table1__24[[#This Row],[total_men_beneficiaries]]</f>
        <v>-34</v>
      </c>
      <c r="T998" s="1" t="str">
        <f t="shared" si="31"/>
        <v>OKAY</v>
      </c>
    </row>
    <row r="999" spans="1:20" x14ac:dyDescent="0.3">
      <c r="A999" s="1">
        <v>2011</v>
      </c>
      <c r="B999" s="1"/>
      <c r="C999" s="1"/>
      <c r="D999" s="1" t="s">
        <v>28</v>
      </c>
      <c r="E999" s="1" t="s">
        <v>29</v>
      </c>
      <c r="F999" s="1" t="s">
        <v>20</v>
      </c>
      <c r="G999" s="1" t="s">
        <v>21</v>
      </c>
      <c r="H999" s="1" t="s">
        <v>244</v>
      </c>
      <c r="I999" s="1">
        <v>15.323805999999999</v>
      </c>
      <c r="J999" s="1">
        <v>0.74697800000000003</v>
      </c>
      <c r="K999" s="1" t="s">
        <v>23</v>
      </c>
      <c r="L999" s="1">
        <v>252</v>
      </c>
      <c r="M999" s="1">
        <v>266</v>
      </c>
      <c r="N999" s="1">
        <v>518</v>
      </c>
      <c r="O999" s="1" t="s">
        <v>32</v>
      </c>
      <c r="P999" s="1">
        <v>46455.55</v>
      </c>
      <c r="Q999" s="1">
        <v>37164.44</v>
      </c>
      <c r="R999" s="1">
        <f t="shared" si="30"/>
        <v>-9291.11</v>
      </c>
      <c r="S999" s="1">
        <f>Table1__24[[#This Row],[total_women_beneficiaries]]-Table1__24[[#This Row],[total_men_beneficiaries]]</f>
        <v>14</v>
      </c>
      <c r="T999" s="1" t="str">
        <f t="shared" si="31"/>
        <v>OKAY</v>
      </c>
    </row>
    <row r="1000" spans="1:20" x14ac:dyDescent="0.3">
      <c r="A1000" s="1">
        <v>2012</v>
      </c>
      <c r="B1000" s="1">
        <v>204</v>
      </c>
      <c r="C1000" s="1" t="s">
        <v>25</v>
      </c>
      <c r="D1000" s="1" t="s">
        <v>33</v>
      </c>
      <c r="E1000" s="1" t="s">
        <v>19</v>
      </c>
      <c r="F1000" s="1" t="s">
        <v>45</v>
      </c>
      <c r="G1000" s="1" t="s">
        <v>21</v>
      </c>
      <c r="H1000" s="1" t="s">
        <v>244</v>
      </c>
      <c r="I1000" s="1">
        <v>16.271668999999999</v>
      </c>
      <c r="J1000" s="1">
        <v>4.4719000000000002E-2</v>
      </c>
      <c r="K1000" s="1" t="s">
        <v>23</v>
      </c>
      <c r="L1000" s="1">
        <v>298900</v>
      </c>
      <c r="M1000" s="1">
        <v>311100</v>
      </c>
      <c r="N1000" s="1">
        <v>610000</v>
      </c>
      <c r="O1000" s="1" t="s">
        <v>24</v>
      </c>
      <c r="P1000" s="1">
        <v>43611.45</v>
      </c>
      <c r="Q1000" s="1">
        <v>43611.45</v>
      </c>
      <c r="R1000" s="1">
        <f t="shared" si="30"/>
        <v>0</v>
      </c>
      <c r="S1000" s="1">
        <f>Table1__24[[#This Row],[total_women_beneficiaries]]-Table1__24[[#This Row],[total_men_beneficiaries]]</f>
        <v>12200</v>
      </c>
      <c r="T1000" s="1" t="str">
        <f t="shared" si="31"/>
        <v>OKAY</v>
      </c>
    </row>
    <row r="1001" spans="1:20" x14ac:dyDescent="0.3">
      <c r="A1001" s="1">
        <v>2013</v>
      </c>
      <c r="B1001" s="1"/>
      <c r="C1001" s="1"/>
      <c r="D1001" s="1" t="s">
        <v>33</v>
      </c>
      <c r="E1001" s="1" t="s">
        <v>19</v>
      </c>
      <c r="F1001" s="1" t="s">
        <v>45</v>
      </c>
      <c r="G1001" s="1" t="s">
        <v>21</v>
      </c>
      <c r="H1001" s="1" t="s">
        <v>244</v>
      </c>
      <c r="I1001" s="1"/>
      <c r="J1001" s="1"/>
      <c r="K1001" s="1" t="s">
        <v>23</v>
      </c>
      <c r="L1001" s="1">
        <v>2208</v>
      </c>
      <c r="M1001" s="1">
        <v>3880</v>
      </c>
      <c r="N1001" s="1">
        <v>6088</v>
      </c>
      <c r="O1001" s="1" t="s">
        <v>24</v>
      </c>
      <c r="P1001" s="1">
        <v>37651.4</v>
      </c>
      <c r="Q1001" s="1">
        <v>30121.119999999999</v>
      </c>
      <c r="R1001" s="1">
        <f t="shared" si="30"/>
        <v>-7530.2800000000025</v>
      </c>
      <c r="S1001" s="1">
        <f>Table1__24[[#This Row],[total_women_beneficiaries]]-Table1__24[[#This Row],[total_men_beneficiaries]]</f>
        <v>1672</v>
      </c>
      <c r="T1001" s="1" t="str">
        <f t="shared" si="31"/>
        <v>OKAY</v>
      </c>
    </row>
    <row r="1002" spans="1:20" x14ac:dyDescent="0.3">
      <c r="A1002" s="1">
        <v>2014</v>
      </c>
      <c r="B1002" s="1"/>
      <c r="C1002" s="1"/>
      <c r="D1002" s="1" t="s">
        <v>33</v>
      </c>
      <c r="E1002" s="1" t="s">
        <v>29</v>
      </c>
      <c r="F1002" s="1" t="s">
        <v>20</v>
      </c>
      <c r="G1002" s="1" t="s">
        <v>21</v>
      </c>
      <c r="H1002" s="1" t="s">
        <v>244</v>
      </c>
      <c r="I1002" s="1"/>
      <c r="J1002" s="1"/>
      <c r="K1002" s="1" t="s">
        <v>23</v>
      </c>
      <c r="L1002" s="1">
        <v>207</v>
      </c>
      <c r="M1002" s="1">
        <v>285</v>
      </c>
      <c r="N1002" s="1">
        <v>492</v>
      </c>
      <c r="O1002" s="1" t="s">
        <v>24</v>
      </c>
      <c r="P1002" s="1">
        <v>39262.69</v>
      </c>
      <c r="Q1002" s="1">
        <v>31410.16</v>
      </c>
      <c r="R1002" s="1">
        <f t="shared" si="30"/>
        <v>-7852.5300000000025</v>
      </c>
      <c r="S1002" s="1">
        <f>Table1__24[[#This Row],[total_women_beneficiaries]]-Table1__24[[#This Row],[total_men_beneficiaries]]</f>
        <v>78</v>
      </c>
      <c r="T1002" s="1" t="str">
        <f t="shared" si="31"/>
        <v>OKAY</v>
      </c>
    </row>
    <row r="1003" spans="1:20" x14ac:dyDescent="0.3">
      <c r="A1003" s="1">
        <v>2015</v>
      </c>
      <c r="B1003" s="1"/>
      <c r="C1003" s="1"/>
      <c r="D1003" s="1" t="s">
        <v>28</v>
      </c>
      <c r="E1003" s="1" t="s">
        <v>29</v>
      </c>
      <c r="F1003" s="1" t="s">
        <v>20</v>
      </c>
      <c r="G1003" s="1" t="s">
        <v>21</v>
      </c>
      <c r="H1003" s="1" t="s">
        <v>244</v>
      </c>
      <c r="I1003" s="1">
        <v>15.660556</v>
      </c>
      <c r="J1003" s="1">
        <v>0.49947200000000003</v>
      </c>
      <c r="K1003" s="1" t="s">
        <v>23</v>
      </c>
      <c r="L1003" s="1">
        <v>16027</v>
      </c>
      <c r="M1003" s="1">
        <v>16682</v>
      </c>
      <c r="N1003" s="1">
        <v>32709</v>
      </c>
      <c r="O1003" s="1" t="s">
        <v>38</v>
      </c>
      <c r="P1003" s="1">
        <v>50073.05</v>
      </c>
      <c r="Q1003" s="1">
        <v>40058.44</v>
      </c>
      <c r="R1003" s="1">
        <f t="shared" si="30"/>
        <v>-10014.61</v>
      </c>
      <c r="S1003" s="1">
        <f>Table1__24[[#This Row],[total_women_beneficiaries]]-Table1__24[[#This Row],[total_men_beneficiaries]]</f>
        <v>655</v>
      </c>
      <c r="T1003" s="1" t="str">
        <f t="shared" si="31"/>
        <v>OKAY</v>
      </c>
    </row>
    <row r="1004" spans="1:20" x14ac:dyDescent="0.3">
      <c r="A1004" s="1">
        <v>2018</v>
      </c>
      <c r="B1004" s="1"/>
      <c r="C1004" s="1"/>
      <c r="D1004" s="1" t="s">
        <v>33</v>
      </c>
      <c r="E1004" s="1" t="s">
        <v>19</v>
      </c>
      <c r="F1004" s="1" t="s">
        <v>45</v>
      </c>
      <c r="G1004" s="1" t="s">
        <v>21</v>
      </c>
      <c r="H1004" s="1" t="s">
        <v>244</v>
      </c>
      <c r="I1004" s="1"/>
      <c r="J1004" s="1"/>
      <c r="K1004" s="1" t="s">
        <v>23</v>
      </c>
      <c r="L1004" s="1">
        <v>40000</v>
      </c>
      <c r="M1004" s="1">
        <v>60000</v>
      </c>
      <c r="N1004" s="1">
        <v>100000</v>
      </c>
      <c r="O1004" s="1" t="s">
        <v>24</v>
      </c>
      <c r="P1004" s="1">
        <v>47023.23</v>
      </c>
      <c r="Q1004" s="1">
        <v>37618.589999999997</v>
      </c>
      <c r="R1004" s="1">
        <f t="shared" si="30"/>
        <v>-9404.6400000000067</v>
      </c>
      <c r="S1004" s="1">
        <f>Table1__24[[#This Row],[total_women_beneficiaries]]-Table1__24[[#This Row],[total_men_beneficiaries]]</f>
        <v>20000</v>
      </c>
      <c r="T1004" s="1" t="str">
        <f t="shared" si="31"/>
        <v>OKAY</v>
      </c>
    </row>
    <row r="1005" spans="1:20" x14ac:dyDescent="0.3">
      <c r="A1005" s="1">
        <v>2019</v>
      </c>
      <c r="B1005" s="1"/>
      <c r="C1005" s="1"/>
      <c r="D1005" s="1" t="s">
        <v>33</v>
      </c>
      <c r="E1005" s="1" t="s">
        <v>19</v>
      </c>
      <c r="F1005" s="1" t="s">
        <v>45</v>
      </c>
      <c r="G1005" s="1" t="s">
        <v>21</v>
      </c>
      <c r="H1005" s="1" t="s">
        <v>244</v>
      </c>
      <c r="I1005" s="1"/>
      <c r="J1005" s="1"/>
      <c r="K1005" s="1" t="s">
        <v>23</v>
      </c>
      <c r="L1005" s="1">
        <v>3500</v>
      </c>
      <c r="M1005" s="1">
        <v>4000</v>
      </c>
      <c r="N1005" s="1">
        <v>7500</v>
      </c>
      <c r="O1005" s="1" t="s">
        <v>32</v>
      </c>
      <c r="P1005" s="1">
        <v>44461.99</v>
      </c>
      <c r="Q1005" s="1">
        <v>35569.589999999997</v>
      </c>
      <c r="R1005" s="1">
        <f t="shared" si="30"/>
        <v>-8892.4000000000015</v>
      </c>
      <c r="S1005" s="1">
        <f>Table1__24[[#This Row],[total_women_beneficiaries]]-Table1__24[[#This Row],[total_men_beneficiaries]]</f>
        <v>500</v>
      </c>
      <c r="T1005" s="1" t="str">
        <f t="shared" si="31"/>
        <v>OKAY</v>
      </c>
    </row>
    <row r="1006" spans="1:20" x14ac:dyDescent="0.3">
      <c r="A1006" s="1">
        <v>2020</v>
      </c>
      <c r="B1006" s="1"/>
      <c r="C1006" s="1"/>
      <c r="D1006" s="1" t="s">
        <v>28</v>
      </c>
      <c r="E1006" s="1" t="s">
        <v>29</v>
      </c>
      <c r="F1006" s="1" t="s">
        <v>30</v>
      </c>
      <c r="G1006" s="1" t="s">
        <v>21</v>
      </c>
      <c r="H1006" s="1" t="s">
        <v>244</v>
      </c>
      <c r="I1006" s="1">
        <v>15.720998</v>
      </c>
      <c r="J1006" s="1">
        <v>0.47157399999999999</v>
      </c>
      <c r="K1006" s="1" t="s">
        <v>23</v>
      </c>
      <c r="L1006" s="1">
        <v>43</v>
      </c>
      <c r="M1006" s="1">
        <v>0</v>
      </c>
      <c r="N1006" s="1">
        <v>43</v>
      </c>
      <c r="O1006" s="1" t="s">
        <v>38</v>
      </c>
      <c r="P1006" s="1">
        <v>29628.18</v>
      </c>
      <c r="Q1006" s="1">
        <v>23702.55</v>
      </c>
      <c r="R1006" s="1">
        <f t="shared" si="30"/>
        <v>-5925.630000000001</v>
      </c>
      <c r="S1006" s="1">
        <f>Table1__24[[#This Row],[total_women_beneficiaries]]-Table1__24[[#This Row],[total_men_beneficiaries]]</f>
        <v>-43</v>
      </c>
      <c r="T1006" s="1" t="str">
        <f t="shared" si="31"/>
        <v>OKAY</v>
      </c>
    </row>
    <row r="1007" spans="1:20" x14ac:dyDescent="0.3">
      <c r="A1007" s="1">
        <v>2021</v>
      </c>
      <c r="B1007" s="1"/>
      <c r="C1007" s="1"/>
      <c r="D1007" s="1" t="s">
        <v>28</v>
      </c>
      <c r="E1007" s="1" t="s">
        <v>34</v>
      </c>
      <c r="F1007" s="1" t="s">
        <v>20</v>
      </c>
      <c r="G1007" s="1" t="s">
        <v>21</v>
      </c>
      <c r="H1007" s="1" t="s">
        <v>251</v>
      </c>
      <c r="I1007" s="1">
        <v>18.436944</v>
      </c>
      <c r="J1007" s="1">
        <v>-1.405</v>
      </c>
      <c r="K1007" s="1" t="s">
        <v>23</v>
      </c>
      <c r="L1007" s="1">
        <v>12</v>
      </c>
      <c r="M1007" s="1">
        <v>13</v>
      </c>
      <c r="N1007" s="1">
        <v>25</v>
      </c>
      <c r="O1007" s="1" t="s">
        <v>35</v>
      </c>
      <c r="P1007" s="1">
        <v>28263.200000000001</v>
      </c>
      <c r="Q1007" s="1">
        <v>22610.560000000001</v>
      </c>
      <c r="R1007" s="1">
        <f t="shared" si="30"/>
        <v>-5652.6399999999994</v>
      </c>
      <c r="S1007" s="1">
        <f>Table1__24[[#This Row],[total_women_beneficiaries]]-Table1__24[[#This Row],[total_men_beneficiaries]]</f>
        <v>1</v>
      </c>
      <c r="T1007" s="1" t="str">
        <f t="shared" si="31"/>
        <v>OKAY</v>
      </c>
    </row>
    <row r="1008" spans="1:20" x14ac:dyDescent="0.3">
      <c r="A1008" s="1">
        <v>2022</v>
      </c>
      <c r="B1008" s="1"/>
      <c r="C1008" s="1"/>
      <c r="D1008" s="1" t="s">
        <v>28</v>
      </c>
      <c r="E1008" s="1" t="s">
        <v>29</v>
      </c>
      <c r="F1008" s="1" t="s">
        <v>20</v>
      </c>
      <c r="G1008" s="1" t="s">
        <v>21</v>
      </c>
      <c r="H1008" s="1" t="s">
        <v>22</v>
      </c>
      <c r="I1008" s="1">
        <v>16.569025</v>
      </c>
      <c r="J1008" s="1">
        <v>-4.6188500000000001</v>
      </c>
      <c r="K1008" s="1" t="s">
        <v>23</v>
      </c>
      <c r="L1008" s="1">
        <v>14</v>
      </c>
      <c r="M1008" s="1">
        <v>11</v>
      </c>
      <c r="N1008" s="1">
        <v>25</v>
      </c>
      <c r="O1008" s="1" t="s">
        <v>35</v>
      </c>
      <c r="P1008" s="1">
        <v>43326.26</v>
      </c>
      <c r="Q1008" s="1">
        <v>34661.01</v>
      </c>
      <c r="R1008" s="1">
        <f t="shared" si="30"/>
        <v>-8665.25</v>
      </c>
      <c r="S1008" s="1">
        <f>Table1__24[[#This Row],[total_women_beneficiaries]]-Table1__24[[#This Row],[total_men_beneficiaries]]</f>
        <v>-3</v>
      </c>
      <c r="T1008" s="1" t="str">
        <f t="shared" si="31"/>
        <v>OKAY</v>
      </c>
    </row>
    <row r="1009" spans="1:20" x14ac:dyDescent="0.3">
      <c r="A1009" s="1">
        <v>2023</v>
      </c>
      <c r="B1009" s="1"/>
      <c r="C1009" s="1"/>
      <c r="D1009" s="1" t="s">
        <v>33</v>
      </c>
      <c r="E1009" s="1" t="s">
        <v>19</v>
      </c>
      <c r="F1009" s="1" t="s">
        <v>30</v>
      </c>
      <c r="G1009" s="1" t="s">
        <v>21</v>
      </c>
      <c r="H1009" s="1" t="s">
        <v>22</v>
      </c>
      <c r="I1009" s="1">
        <v>16.27</v>
      </c>
      <c r="J1009" s="1">
        <v>1.8610999999999999E-2</v>
      </c>
      <c r="K1009" s="1" t="s">
        <v>23</v>
      </c>
      <c r="L1009" s="1">
        <v>11760</v>
      </c>
      <c r="M1009" s="1">
        <v>12240</v>
      </c>
      <c r="N1009" s="1">
        <v>24000</v>
      </c>
      <c r="O1009" s="1" t="s">
        <v>38</v>
      </c>
      <c r="P1009" s="1">
        <v>43019.93</v>
      </c>
      <c r="Q1009" s="1">
        <v>34415.94</v>
      </c>
      <c r="R1009" s="1">
        <f t="shared" si="30"/>
        <v>-8603.989999999998</v>
      </c>
      <c r="S1009" s="1">
        <f>Table1__24[[#This Row],[total_women_beneficiaries]]-Table1__24[[#This Row],[total_men_beneficiaries]]</f>
        <v>480</v>
      </c>
      <c r="T1009" s="1" t="str">
        <f t="shared" si="31"/>
        <v>OKAY</v>
      </c>
    </row>
    <row r="1010" spans="1:20" x14ac:dyDescent="0.3">
      <c r="A1010" s="1">
        <v>2024</v>
      </c>
      <c r="B1010" s="1"/>
      <c r="C1010" s="1"/>
      <c r="D1010" s="1" t="s">
        <v>33</v>
      </c>
      <c r="E1010" s="1" t="s">
        <v>19</v>
      </c>
      <c r="F1010" s="1" t="s">
        <v>20</v>
      </c>
      <c r="G1010" s="1" t="s">
        <v>21</v>
      </c>
      <c r="H1010" s="1" t="s">
        <v>22</v>
      </c>
      <c r="I1010" s="1">
        <v>16.766589</v>
      </c>
      <c r="J1010" s="1">
        <v>-3.002561</v>
      </c>
      <c r="K1010" s="1" t="s">
        <v>23</v>
      </c>
      <c r="L1010" s="1">
        <v>15</v>
      </c>
      <c r="M1010" s="1">
        <v>5</v>
      </c>
      <c r="N1010" s="1">
        <v>20</v>
      </c>
      <c r="O1010" s="1" t="s">
        <v>41</v>
      </c>
      <c r="P1010" s="1">
        <v>50100.29</v>
      </c>
      <c r="Q1010" s="1">
        <v>40080.230000000003</v>
      </c>
      <c r="R1010" s="1">
        <f t="shared" si="30"/>
        <v>-10020.059999999998</v>
      </c>
      <c r="S1010" s="1">
        <f>Table1__24[[#This Row],[total_women_beneficiaries]]-Table1__24[[#This Row],[total_men_beneficiaries]]</f>
        <v>-10</v>
      </c>
      <c r="T1010" s="1" t="str">
        <f t="shared" si="31"/>
        <v>OKAY</v>
      </c>
    </row>
    <row r="1011" spans="1:20" x14ac:dyDescent="0.3">
      <c r="A1011" s="1">
        <v>2025</v>
      </c>
      <c r="B1011" s="1"/>
      <c r="C1011" s="1"/>
      <c r="D1011" s="1" t="s">
        <v>33</v>
      </c>
      <c r="E1011" s="1" t="s">
        <v>29</v>
      </c>
      <c r="F1011" s="1" t="s">
        <v>30</v>
      </c>
      <c r="G1011" s="1" t="s">
        <v>21</v>
      </c>
      <c r="H1011" s="1" t="s">
        <v>36</v>
      </c>
      <c r="I1011" s="1">
        <v>12.548614000000001</v>
      </c>
      <c r="J1011" s="1">
        <v>7.8288440000000001</v>
      </c>
      <c r="K1011" s="1" t="s">
        <v>23</v>
      </c>
      <c r="L1011" s="1">
        <v>40</v>
      </c>
      <c r="M1011" s="1">
        <v>32</v>
      </c>
      <c r="N1011" s="1">
        <v>72</v>
      </c>
      <c r="O1011" s="1" t="s">
        <v>31</v>
      </c>
      <c r="P1011" s="1">
        <v>41984.76</v>
      </c>
      <c r="Q1011" s="1">
        <v>33587.81</v>
      </c>
      <c r="R1011" s="1">
        <f t="shared" si="30"/>
        <v>-8396.9500000000044</v>
      </c>
      <c r="S1011" s="1">
        <f>Table1__24[[#This Row],[total_women_beneficiaries]]-Table1__24[[#This Row],[total_men_beneficiaries]]</f>
        <v>-8</v>
      </c>
      <c r="T1011" s="1" t="str">
        <f t="shared" si="31"/>
        <v>OKAY</v>
      </c>
    </row>
    <row r="1012" spans="1:20" x14ac:dyDescent="0.3">
      <c r="A1012" s="1">
        <v>2026</v>
      </c>
      <c r="B1012" s="1">
        <v>85</v>
      </c>
      <c r="C1012" s="1" t="s">
        <v>48</v>
      </c>
      <c r="D1012" s="1" t="s">
        <v>28</v>
      </c>
      <c r="E1012" s="1" t="s">
        <v>29</v>
      </c>
      <c r="F1012" s="1" t="s">
        <v>30</v>
      </c>
      <c r="G1012" s="1" t="s">
        <v>43</v>
      </c>
      <c r="H1012" s="1" t="s">
        <v>383</v>
      </c>
      <c r="I1012" s="1">
        <v>36.159483000000002</v>
      </c>
      <c r="J1012" s="1">
        <v>37.356009999999998</v>
      </c>
      <c r="K1012" s="1"/>
      <c r="L1012" s="1">
        <v>250</v>
      </c>
      <c r="M1012" s="1">
        <v>250</v>
      </c>
      <c r="N1012" s="1">
        <v>500</v>
      </c>
      <c r="O1012" s="1" t="s">
        <v>24</v>
      </c>
      <c r="P1012" s="1">
        <v>14920</v>
      </c>
      <c r="Q1012" s="1">
        <v>14920</v>
      </c>
      <c r="R1012" s="1">
        <f t="shared" si="30"/>
        <v>0</v>
      </c>
      <c r="S1012" s="1">
        <f>Table1__24[[#This Row],[total_women_beneficiaries]]-Table1__24[[#This Row],[total_men_beneficiaries]]</f>
        <v>0</v>
      </c>
      <c r="T1012" s="1" t="str">
        <f t="shared" si="31"/>
        <v>OKAY</v>
      </c>
    </row>
    <row r="1013" spans="1:20" x14ac:dyDescent="0.3">
      <c r="A1013" s="1">
        <v>2027</v>
      </c>
      <c r="B1013" s="1">
        <v>48</v>
      </c>
      <c r="C1013" s="1" t="s">
        <v>48</v>
      </c>
      <c r="D1013" s="1" t="s">
        <v>28</v>
      </c>
      <c r="E1013" s="1" t="s">
        <v>29</v>
      </c>
      <c r="F1013" s="1" t="s">
        <v>30</v>
      </c>
      <c r="G1013" s="1" t="s">
        <v>43</v>
      </c>
      <c r="H1013" s="1" t="s">
        <v>123</v>
      </c>
      <c r="I1013" s="1">
        <v>33.35595</v>
      </c>
      <c r="J1013" s="1">
        <v>35.623981000000001</v>
      </c>
      <c r="K1013" s="1" t="s">
        <v>37</v>
      </c>
      <c r="L1013" s="1">
        <v>2000</v>
      </c>
      <c r="M1013" s="1">
        <v>2000</v>
      </c>
      <c r="N1013" s="1">
        <v>4000</v>
      </c>
      <c r="O1013" s="1" t="s">
        <v>51</v>
      </c>
      <c r="P1013" s="1">
        <v>10000</v>
      </c>
      <c r="Q1013" s="1">
        <v>10000</v>
      </c>
      <c r="R1013" s="1">
        <f t="shared" si="30"/>
        <v>0</v>
      </c>
      <c r="S1013" s="1">
        <f>Table1__24[[#This Row],[total_women_beneficiaries]]-Table1__24[[#This Row],[total_men_beneficiaries]]</f>
        <v>0</v>
      </c>
      <c r="T1013" s="1" t="str">
        <f t="shared" si="31"/>
        <v>OKAY</v>
      </c>
    </row>
    <row r="1014" spans="1:20" x14ac:dyDescent="0.3">
      <c r="A1014" s="1">
        <v>2028</v>
      </c>
      <c r="B1014" s="1">
        <v>123</v>
      </c>
      <c r="C1014" s="1" t="s">
        <v>17</v>
      </c>
      <c r="D1014" s="1" t="s">
        <v>28</v>
      </c>
      <c r="E1014" s="1" t="s">
        <v>34</v>
      </c>
      <c r="F1014" s="1" t="s">
        <v>30</v>
      </c>
      <c r="G1014" s="1" t="s">
        <v>43</v>
      </c>
      <c r="H1014" s="1" t="s">
        <v>46</v>
      </c>
      <c r="I1014" s="1">
        <v>33.117975000000001</v>
      </c>
      <c r="J1014" s="1">
        <v>35.432941</v>
      </c>
      <c r="K1014" s="1" t="s">
        <v>37</v>
      </c>
      <c r="L1014" s="1">
        <v>25</v>
      </c>
      <c r="M1014" s="1">
        <v>25</v>
      </c>
      <c r="N1014" s="1">
        <v>50</v>
      </c>
      <c r="O1014" s="1" t="s">
        <v>51</v>
      </c>
      <c r="P1014" s="1">
        <v>4643</v>
      </c>
      <c r="Q1014" s="1">
        <v>4643</v>
      </c>
      <c r="R1014" s="1">
        <f t="shared" si="30"/>
        <v>0</v>
      </c>
      <c r="S1014" s="1">
        <f>Table1__24[[#This Row],[total_women_beneficiaries]]-Table1__24[[#This Row],[total_men_beneficiaries]]</f>
        <v>0</v>
      </c>
      <c r="T1014" s="1" t="str">
        <f t="shared" si="31"/>
        <v>OKAY</v>
      </c>
    </row>
    <row r="1015" spans="1:20" x14ac:dyDescent="0.3">
      <c r="A1015" s="1">
        <v>2029</v>
      </c>
      <c r="B1015" s="1">
        <v>39</v>
      </c>
      <c r="C1015" s="1" t="s">
        <v>48</v>
      </c>
      <c r="D1015" s="1" t="s">
        <v>55</v>
      </c>
      <c r="E1015" s="1" t="s">
        <v>29</v>
      </c>
      <c r="F1015" s="1" t="s">
        <v>30</v>
      </c>
      <c r="G1015" s="1" t="s">
        <v>43</v>
      </c>
      <c r="H1015" s="1" t="s">
        <v>54</v>
      </c>
      <c r="I1015" s="1">
        <v>33.264173</v>
      </c>
      <c r="J1015" s="1">
        <v>35.211266999999999</v>
      </c>
      <c r="K1015" s="1" t="s">
        <v>37</v>
      </c>
      <c r="L1015" s="1">
        <v>200</v>
      </c>
      <c r="M1015" s="1">
        <v>139</v>
      </c>
      <c r="N1015" s="1">
        <v>339</v>
      </c>
      <c r="O1015" s="1" t="s">
        <v>51</v>
      </c>
      <c r="P1015" s="1">
        <v>13298</v>
      </c>
      <c r="Q1015" s="1">
        <v>13298</v>
      </c>
      <c r="R1015" s="1">
        <f t="shared" si="30"/>
        <v>0</v>
      </c>
      <c r="S1015" s="1">
        <f>Table1__24[[#This Row],[total_women_beneficiaries]]-Table1__24[[#This Row],[total_men_beneficiaries]]</f>
        <v>-61</v>
      </c>
      <c r="T1015" s="1" t="str">
        <f t="shared" si="31"/>
        <v>OKAY</v>
      </c>
    </row>
    <row r="1016" spans="1:20" x14ac:dyDescent="0.3">
      <c r="A1016" s="1">
        <v>2030</v>
      </c>
      <c r="B1016" s="1">
        <v>120</v>
      </c>
      <c r="C1016" s="1" t="s">
        <v>17</v>
      </c>
      <c r="D1016" s="1" t="s">
        <v>55</v>
      </c>
      <c r="E1016" s="1" t="s">
        <v>29</v>
      </c>
      <c r="F1016" s="1" t="s">
        <v>30</v>
      </c>
      <c r="G1016" s="1" t="s">
        <v>43</v>
      </c>
      <c r="H1016" s="1" t="s">
        <v>116</v>
      </c>
      <c r="I1016" s="1">
        <v>33.147264</v>
      </c>
      <c r="J1016" s="1">
        <v>35.452190999999999</v>
      </c>
      <c r="K1016" s="1" t="s">
        <v>37</v>
      </c>
      <c r="L1016" s="1">
        <v>1000</v>
      </c>
      <c r="M1016" s="1">
        <v>1000</v>
      </c>
      <c r="N1016" s="1">
        <v>2000</v>
      </c>
      <c r="O1016" s="1" t="s">
        <v>24</v>
      </c>
      <c r="P1016" s="1">
        <v>24700</v>
      </c>
      <c r="Q1016" s="1">
        <v>24700</v>
      </c>
      <c r="R1016" s="1">
        <f t="shared" si="30"/>
        <v>0</v>
      </c>
      <c r="S1016" s="1">
        <f>Table1__24[[#This Row],[total_women_beneficiaries]]-Table1__24[[#This Row],[total_men_beneficiaries]]</f>
        <v>0</v>
      </c>
      <c r="T1016" s="1" t="str">
        <f t="shared" si="31"/>
        <v>OKAY</v>
      </c>
    </row>
    <row r="1017" spans="1:20" x14ac:dyDescent="0.3">
      <c r="A1017" s="1">
        <v>2031</v>
      </c>
      <c r="B1017" s="1">
        <v>98</v>
      </c>
      <c r="C1017" s="1" t="s">
        <v>17</v>
      </c>
      <c r="D1017" s="1" t="s">
        <v>28</v>
      </c>
      <c r="E1017" s="1" t="s">
        <v>29</v>
      </c>
      <c r="F1017" s="1" t="s">
        <v>30</v>
      </c>
      <c r="G1017" s="1" t="s">
        <v>43</v>
      </c>
      <c r="H1017" s="1" t="s">
        <v>77</v>
      </c>
      <c r="I1017" s="1">
        <v>33.141174999999997</v>
      </c>
      <c r="J1017" s="1">
        <v>35.398902999999997</v>
      </c>
      <c r="K1017" s="1" t="s">
        <v>37</v>
      </c>
      <c r="L1017" s="1">
        <v>1100</v>
      </c>
      <c r="M1017" s="1">
        <v>1100</v>
      </c>
      <c r="N1017" s="1">
        <v>2200</v>
      </c>
      <c r="O1017" s="1" t="s">
        <v>24</v>
      </c>
      <c r="P1017" s="1">
        <v>3400</v>
      </c>
      <c r="Q1017" s="1">
        <v>3400</v>
      </c>
      <c r="R1017" s="1">
        <f t="shared" si="30"/>
        <v>0</v>
      </c>
      <c r="S1017" s="1">
        <f>Table1__24[[#This Row],[total_women_beneficiaries]]-Table1__24[[#This Row],[total_men_beneficiaries]]</f>
        <v>0</v>
      </c>
      <c r="T1017" s="1" t="str">
        <f t="shared" si="31"/>
        <v>OKAY</v>
      </c>
    </row>
    <row r="1018" spans="1:20" x14ac:dyDescent="0.3">
      <c r="A1018" s="1">
        <v>2032</v>
      </c>
      <c r="B1018" s="1">
        <v>144</v>
      </c>
      <c r="C1018" s="1" t="s">
        <v>17</v>
      </c>
      <c r="D1018" s="1" t="s">
        <v>33</v>
      </c>
      <c r="E1018" s="1" t="s">
        <v>19</v>
      </c>
      <c r="F1018" s="1" t="s">
        <v>45</v>
      </c>
      <c r="G1018" s="1" t="s">
        <v>367</v>
      </c>
      <c r="H1018" s="1" t="s">
        <v>369</v>
      </c>
      <c r="I1018" s="1">
        <v>6.53477</v>
      </c>
      <c r="J1018" s="1">
        <v>21.994738999999999</v>
      </c>
      <c r="K1018" s="1" t="s">
        <v>23</v>
      </c>
      <c r="L1018" s="1">
        <v>0</v>
      </c>
      <c r="M1018" s="1">
        <v>127</v>
      </c>
      <c r="N1018" s="1">
        <v>127</v>
      </c>
      <c r="O1018" s="1" t="s">
        <v>26</v>
      </c>
      <c r="P1018" s="1">
        <v>48130</v>
      </c>
      <c r="Q1018" s="1">
        <v>48130</v>
      </c>
      <c r="R1018" s="1">
        <f t="shared" si="30"/>
        <v>0</v>
      </c>
      <c r="S1018" s="1">
        <f>Table1__24[[#This Row],[total_women_beneficiaries]]-Table1__24[[#This Row],[total_men_beneficiaries]]</f>
        <v>127</v>
      </c>
      <c r="T1018" s="1" t="str">
        <f t="shared" si="31"/>
        <v>OKAY</v>
      </c>
    </row>
    <row r="1019" spans="1:20" x14ac:dyDescent="0.3">
      <c r="A1019" s="1">
        <v>2033</v>
      </c>
      <c r="B1019" s="1"/>
      <c r="C1019" s="1"/>
      <c r="D1019" s="1" t="s">
        <v>28</v>
      </c>
      <c r="E1019" s="1" t="s">
        <v>29</v>
      </c>
      <c r="F1019" s="1" t="s">
        <v>45</v>
      </c>
      <c r="G1019" s="1" t="s">
        <v>367</v>
      </c>
      <c r="H1019" s="1" t="s">
        <v>381</v>
      </c>
      <c r="I1019" s="1">
        <v>5.9430230000000002</v>
      </c>
      <c r="J1019" s="1">
        <v>15.600201999999999</v>
      </c>
      <c r="K1019" s="1" t="s">
        <v>23</v>
      </c>
      <c r="L1019" s="1">
        <v>12237</v>
      </c>
      <c r="M1019" s="1">
        <v>4079</v>
      </c>
      <c r="N1019" s="1">
        <v>16316</v>
      </c>
      <c r="O1019" s="1" t="s">
        <v>35</v>
      </c>
      <c r="P1019" s="1">
        <v>41764</v>
      </c>
      <c r="Q1019" s="1">
        <v>16288.55</v>
      </c>
      <c r="R1019" s="1">
        <f t="shared" si="30"/>
        <v>-25475.45</v>
      </c>
      <c r="S1019" s="1">
        <f>Table1__24[[#This Row],[total_women_beneficiaries]]-Table1__24[[#This Row],[total_men_beneficiaries]]</f>
        <v>-8158</v>
      </c>
      <c r="T1019" s="1" t="str">
        <f t="shared" si="31"/>
        <v>OKAY</v>
      </c>
    </row>
    <row r="1020" spans="1:20" x14ac:dyDescent="0.3">
      <c r="A1020" s="1">
        <v>2034</v>
      </c>
      <c r="B1020" s="1"/>
      <c r="C1020" s="1"/>
      <c r="D1020" s="1" t="s">
        <v>18</v>
      </c>
      <c r="E1020" s="1" t="s">
        <v>29</v>
      </c>
      <c r="F1020" s="1" t="s">
        <v>45</v>
      </c>
      <c r="G1020" s="1" t="s">
        <v>367</v>
      </c>
      <c r="H1020" s="1" t="s">
        <v>381</v>
      </c>
      <c r="I1020" s="1">
        <v>5.9430230000000002</v>
      </c>
      <c r="J1020" s="1">
        <v>15.600201999999999</v>
      </c>
      <c r="K1020" s="1" t="s">
        <v>23</v>
      </c>
      <c r="L1020" s="1">
        <v>12237</v>
      </c>
      <c r="M1020" s="1">
        <v>4079</v>
      </c>
      <c r="N1020" s="1">
        <v>16316</v>
      </c>
      <c r="O1020" s="1" t="s">
        <v>24</v>
      </c>
      <c r="P1020" s="1">
        <v>28916</v>
      </c>
      <c r="Q1020" s="1">
        <v>11277.52</v>
      </c>
      <c r="R1020" s="1">
        <f t="shared" si="30"/>
        <v>-17638.48</v>
      </c>
      <c r="S1020" s="1">
        <f>Table1__24[[#This Row],[total_women_beneficiaries]]-Table1__24[[#This Row],[total_men_beneficiaries]]</f>
        <v>-8158</v>
      </c>
      <c r="T1020" s="1" t="str">
        <f t="shared" si="31"/>
        <v>OKAY</v>
      </c>
    </row>
    <row r="1021" spans="1:20" x14ac:dyDescent="0.3">
      <c r="A1021" s="1">
        <v>2035</v>
      </c>
      <c r="B1021" s="1"/>
      <c r="C1021" s="1"/>
      <c r="D1021" s="1" t="s">
        <v>39</v>
      </c>
      <c r="E1021" s="1" t="s">
        <v>29</v>
      </c>
      <c r="F1021" s="1" t="s">
        <v>45</v>
      </c>
      <c r="G1021" s="1" t="s">
        <v>367</v>
      </c>
      <c r="H1021" s="1" t="s">
        <v>372</v>
      </c>
      <c r="I1021" s="1">
        <v>6.9960370000000003</v>
      </c>
      <c r="J1021" s="1">
        <v>19.185032</v>
      </c>
      <c r="K1021" s="1" t="s">
        <v>23</v>
      </c>
      <c r="L1021" s="1">
        <v>0</v>
      </c>
      <c r="M1021" s="1">
        <v>51000</v>
      </c>
      <c r="N1021" s="1">
        <v>51000</v>
      </c>
      <c r="O1021" s="1" t="s">
        <v>51</v>
      </c>
      <c r="P1021" s="1">
        <v>41274</v>
      </c>
      <c r="Q1021" s="1">
        <v>16150.99</v>
      </c>
      <c r="R1021" s="1">
        <f t="shared" si="30"/>
        <v>-25123.010000000002</v>
      </c>
      <c r="S1021" s="1">
        <f>Table1__24[[#This Row],[total_women_beneficiaries]]-Table1__24[[#This Row],[total_men_beneficiaries]]</f>
        <v>51000</v>
      </c>
      <c r="T1021" s="1" t="str">
        <f t="shared" si="31"/>
        <v>OKAY</v>
      </c>
    </row>
    <row r="1022" spans="1:20" x14ac:dyDescent="0.3">
      <c r="A1022" s="1">
        <v>2036</v>
      </c>
      <c r="B1022" s="1"/>
      <c r="C1022" s="1"/>
      <c r="D1022" s="1" t="s">
        <v>55</v>
      </c>
      <c r="E1022" s="1" t="s">
        <v>29</v>
      </c>
      <c r="F1022" s="1" t="s">
        <v>45</v>
      </c>
      <c r="G1022" s="1" t="s">
        <v>367</v>
      </c>
      <c r="H1022" s="1" t="s">
        <v>372</v>
      </c>
      <c r="I1022" s="1">
        <v>6.9960370000000003</v>
      </c>
      <c r="J1022" s="1">
        <v>19.185032</v>
      </c>
      <c r="K1022" s="1" t="s">
        <v>23</v>
      </c>
      <c r="L1022" s="1">
        <v>0</v>
      </c>
      <c r="M1022" s="1">
        <v>51000</v>
      </c>
      <c r="N1022" s="1">
        <v>51000</v>
      </c>
      <c r="O1022" s="1" t="s">
        <v>51</v>
      </c>
      <c r="P1022" s="1">
        <v>31970</v>
      </c>
      <c r="Q1022" s="1">
        <v>12510.28</v>
      </c>
      <c r="R1022" s="1">
        <f t="shared" si="30"/>
        <v>-19459.72</v>
      </c>
      <c r="S1022" s="1">
        <f>Table1__24[[#This Row],[total_women_beneficiaries]]-Table1__24[[#This Row],[total_men_beneficiaries]]</f>
        <v>51000</v>
      </c>
      <c r="T1022" s="1" t="str">
        <f t="shared" si="31"/>
        <v>OKAY</v>
      </c>
    </row>
    <row r="1023" spans="1:20" x14ac:dyDescent="0.3">
      <c r="A1023" s="1">
        <v>2039</v>
      </c>
      <c r="B1023" s="1"/>
      <c r="C1023" s="1"/>
      <c r="D1023" s="1" t="s">
        <v>28</v>
      </c>
      <c r="E1023" s="1" t="s">
        <v>29</v>
      </c>
      <c r="F1023" s="1" t="s">
        <v>45</v>
      </c>
      <c r="G1023" s="1" t="s">
        <v>367</v>
      </c>
      <c r="H1023" s="1" t="s">
        <v>375</v>
      </c>
      <c r="I1023" s="1">
        <v>4.7378609999999997</v>
      </c>
      <c r="J1023" s="1">
        <v>22.816509</v>
      </c>
      <c r="K1023" s="1" t="s">
        <v>23</v>
      </c>
      <c r="L1023" s="1">
        <v>870</v>
      </c>
      <c r="M1023" s="1">
        <v>500</v>
      </c>
      <c r="N1023" s="1">
        <v>1370</v>
      </c>
      <c r="O1023" s="1" t="s">
        <v>35</v>
      </c>
      <c r="P1023" s="1">
        <v>45645</v>
      </c>
      <c r="Q1023" s="1">
        <v>17861.75</v>
      </c>
      <c r="R1023" s="1">
        <f t="shared" si="30"/>
        <v>-27783.25</v>
      </c>
      <c r="S1023" s="1">
        <f>Table1__24[[#This Row],[total_women_beneficiaries]]-Table1__24[[#This Row],[total_men_beneficiaries]]</f>
        <v>-370</v>
      </c>
      <c r="T1023" s="1" t="str">
        <f t="shared" si="31"/>
        <v>OKAY</v>
      </c>
    </row>
    <row r="1024" spans="1:20" x14ac:dyDescent="0.3">
      <c r="A1024" s="1">
        <v>2040</v>
      </c>
      <c r="B1024" s="1"/>
      <c r="C1024" s="1"/>
      <c r="D1024" s="1" t="s">
        <v>39</v>
      </c>
      <c r="E1024" s="1" t="s">
        <v>29</v>
      </c>
      <c r="F1024" s="1" t="s">
        <v>45</v>
      </c>
      <c r="G1024" s="1" t="s">
        <v>367</v>
      </c>
      <c r="H1024" s="1" t="s">
        <v>373</v>
      </c>
      <c r="I1024" s="1">
        <v>4.2613890000000003</v>
      </c>
      <c r="J1024" s="1">
        <v>15.789444</v>
      </c>
      <c r="K1024" s="1" t="s">
        <v>23</v>
      </c>
      <c r="L1024" s="1">
        <v>14</v>
      </c>
      <c r="M1024" s="1">
        <v>10</v>
      </c>
      <c r="N1024" s="1">
        <v>24</v>
      </c>
      <c r="O1024" s="1" t="s">
        <v>40</v>
      </c>
      <c r="P1024" s="1">
        <v>44447</v>
      </c>
      <c r="Q1024" s="1">
        <v>17334.86</v>
      </c>
      <c r="R1024" s="1">
        <f t="shared" si="30"/>
        <v>-27112.14</v>
      </c>
      <c r="S1024" s="1">
        <f>Table1__24[[#This Row],[total_women_beneficiaries]]-Table1__24[[#This Row],[total_men_beneficiaries]]</f>
        <v>-4</v>
      </c>
      <c r="T1024" s="1" t="str">
        <f t="shared" si="31"/>
        <v>OKAY</v>
      </c>
    </row>
    <row r="1025" spans="1:20" x14ac:dyDescent="0.3">
      <c r="A1025" s="1">
        <v>2041</v>
      </c>
      <c r="B1025" s="1"/>
      <c r="C1025" s="1"/>
      <c r="D1025" s="1" t="s">
        <v>39</v>
      </c>
      <c r="E1025" s="1" t="s">
        <v>29</v>
      </c>
      <c r="F1025" s="1" t="s">
        <v>45</v>
      </c>
      <c r="G1025" s="1" t="s">
        <v>367</v>
      </c>
      <c r="H1025" s="1" t="s">
        <v>373</v>
      </c>
      <c r="I1025" s="1">
        <v>4.2613890000000003</v>
      </c>
      <c r="J1025" s="1">
        <v>15.789444</v>
      </c>
      <c r="K1025" s="1" t="s">
        <v>23</v>
      </c>
      <c r="L1025" s="1">
        <v>15</v>
      </c>
      <c r="M1025" s="1">
        <v>13</v>
      </c>
      <c r="N1025" s="1">
        <v>28</v>
      </c>
      <c r="O1025" s="1" t="s">
        <v>51</v>
      </c>
      <c r="P1025" s="1">
        <v>45705</v>
      </c>
      <c r="Q1025" s="1">
        <v>17885.2</v>
      </c>
      <c r="R1025" s="1">
        <f t="shared" si="30"/>
        <v>-27819.8</v>
      </c>
      <c r="S1025" s="1">
        <f>Table1__24[[#This Row],[total_women_beneficiaries]]-Table1__24[[#This Row],[total_men_beneficiaries]]</f>
        <v>-2</v>
      </c>
      <c r="T1025" s="1" t="str">
        <f t="shared" si="31"/>
        <v>OKAY</v>
      </c>
    </row>
    <row r="1026" spans="1:20" x14ac:dyDescent="0.3">
      <c r="A1026" s="1">
        <v>2042</v>
      </c>
      <c r="B1026" s="1"/>
      <c r="C1026" s="1"/>
      <c r="D1026" s="1" t="s">
        <v>28</v>
      </c>
      <c r="E1026" s="1" t="s">
        <v>29</v>
      </c>
      <c r="F1026" s="1" t="s">
        <v>45</v>
      </c>
      <c r="G1026" s="1" t="s">
        <v>367</v>
      </c>
      <c r="H1026" s="1" t="s">
        <v>373</v>
      </c>
      <c r="I1026" s="1">
        <v>4.2613890000000003</v>
      </c>
      <c r="J1026" s="1">
        <v>15.789444</v>
      </c>
      <c r="K1026" s="1" t="s">
        <v>23</v>
      </c>
      <c r="L1026" s="1">
        <v>1400</v>
      </c>
      <c r="M1026" s="1">
        <v>1200</v>
      </c>
      <c r="N1026" s="1">
        <v>2600</v>
      </c>
      <c r="O1026" s="1" t="s">
        <v>35</v>
      </c>
      <c r="P1026" s="1">
        <v>45222</v>
      </c>
      <c r="Q1026" s="1">
        <v>17637.14</v>
      </c>
      <c r="R1026" s="1">
        <f t="shared" ref="R1026:R1089" si="32">Q1026-P1026</f>
        <v>-27584.86</v>
      </c>
      <c r="S1026" s="1">
        <f>Table1__24[[#This Row],[total_women_beneficiaries]]-Table1__24[[#This Row],[total_men_beneficiaries]]</f>
        <v>-200</v>
      </c>
      <c r="T1026" s="1" t="str">
        <f t="shared" ref="T1026:T1089" si="33">IF(Q1026&gt;P1026, "REVIEW REQUIRED", "OKAY")</f>
        <v>OKAY</v>
      </c>
    </row>
    <row r="1027" spans="1:20" x14ac:dyDescent="0.3">
      <c r="A1027" s="1">
        <v>2043</v>
      </c>
      <c r="B1027" s="1"/>
      <c r="C1027" s="1"/>
      <c r="D1027" s="1" t="s">
        <v>28</v>
      </c>
      <c r="E1027" s="1" t="s">
        <v>29</v>
      </c>
      <c r="F1027" s="1" t="s">
        <v>45</v>
      </c>
      <c r="G1027" s="1" t="s">
        <v>367</v>
      </c>
      <c r="H1027" s="1" t="s">
        <v>380</v>
      </c>
      <c r="I1027" s="1">
        <v>7.2466090000000003</v>
      </c>
      <c r="J1027" s="1">
        <v>16.434698000000001</v>
      </c>
      <c r="K1027" s="1" t="s">
        <v>23</v>
      </c>
      <c r="L1027" s="1">
        <v>0</v>
      </c>
      <c r="M1027" s="1">
        <v>150</v>
      </c>
      <c r="N1027" s="1">
        <v>150</v>
      </c>
      <c r="O1027" s="1" t="s">
        <v>24</v>
      </c>
      <c r="P1027" s="1">
        <v>32539</v>
      </c>
      <c r="Q1027" s="1">
        <v>25423.49</v>
      </c>
      <c r="R1027" s="1">
        <f t="shared" si="32"/>
        <v>-7115.5099999999984</v>
      </c>
      <c r="S1027" s="1">
        <f>Table1__24[[#This Row],[total_women_beneficiaries]]-Table1__24[[#This Row],[total_men_beneficiaries]]</f>
        <v>150</v>
      </c>
      <c r="T1027" s="1" t="str">
        <f t="shared" si="33"/>
        <v>OKAY</v>
      </c>
    </row>
    <row r="1028" spans="1:20" x14ac:dyDescent="0.3">
      <c r="A1028" s="1">
        <v>2044</v>
      </c>
      <c r="B1028" s="1"/>
      <c r="C1028" s="1"/>
      <c r="D1028" s="1" t="s">
        <v>39</v>
      </c>
      <c r="E1028" s="1" t="s">
        <v>29</v>
      </c>
      <c r="F1028" s="1" t="s">
        <v>45</v>
      </c>
      <c r="G1028" s="1" t="s">
        <v>367</v>
      </c>
      <c r="H1028" s="1" t="s">
        <v>381</v>
      </c>
      <c r="I1028" s="1">
        <v>5.9430230000000002</v>
      </c>
      <c r="J1028" s="1">
        <v>15.600201999999999</v>
      </c>
      <c r="K1028" s="1" t="s">
        <v>23</v>
      </c>
      <c r="L1028" s="1">
        <v>21</v>
      </c>
      <c r="M1028" s="1">
        <v>9</v>
      </c>
      <c r="N1028" s="1">
        <v>30</v>
      </c>
      <c r="O1028" s="1" t="s">
        <v>40</v>
      </c>
      <c r="P1028" s="1">
        <v>34736</v>
      </c>
      <c r="Q1028" s="1">
        <v>31360.45</v>
      </c>
      <c r="R1028" s="1">
        <f t="shared" si="32"/>
        <v>-3375.5499999999993</v>
      </c>
      <c r="S1028" s="1">
        <f>Table1__24[[#This Row],[total_women_beneficiaries]]-Table1__24[[#This Row],[total_men_beneficiaries]]</f>
        <v>-12</v>
      </c>
      <c r="T1028" s="1" t="str">
        <f t="shared" si="33"/>
        <v>OKAY</v>
      </c>
    </row>
    <row r="1029" spans="1:20" x14ac:dyDescent="0.3">
      <c r="A1029" s="1">
        <v>2045</v>
      </c>
      <c r="B1029" s="1"/>
      <c r="C1029" s="1"/>
      <c r="D1029" s="1" t="s">
        <v>28</v>
      </c>
      <c r="E1029" s="1" t="s">
        <v>29</v>
      </c>
      <c r="F1029" s="1" t="s">
        <v>45</v>
      </c>
      <c r="G1029" s="1" t="s">
        <v>367</v>
      </c>
      <c r="H1029" s="1" t="s">
        <v>373</v>
      </c>
      <c r="I1029" s="1">
        <v>4.2613890000000003</v>
      </c>
      <c r="J1029" s="1">
        <v>15.789444</v>
      </c>
      <c r="K1029" s="1" t="s">
        <v>23</v>
      </c>
      <c r="L1029" s="1">
        <v>350</v>
      </c>
      <c r="M1029" s="1">
        <v>300</v>
      </c>
      <c r="N1029" s="1">
        <v>650</v>
      </c>
      <c r="O1029" s="1" t="s">
        <v>41</v>
      </c>
      <c r="P1029" s="1">
        <v>32701</v>
      </c>
      <c r="Q1029" s="1">
        <v>12753.75</v>
      </c>
      <c r="R1029" s="1">
        <f t="shared" si="32"/>
        <v>-19947.25</v>
      </c>
      <c r="S1029" s="1">
        <f>Table1__24[[#This Row],[total_women_beneficiaries]]-Table1__24[[#This Row],[total_men_beneficiaries]]</f>
        <v>-50</v>
      </c>
      <c r="T1029" s="1" t="str">
        <f t="shared" si="33"/>
        <v>OKAY</v>
      </c>
    </row>
    <row r="1030" spans="1:20" x14ac:dyDescent="0.3">
      <c r="A1030" s="1">
        <v>2046</v>
      </c>
      <c r="B1030" s="1"/>
      <c r="C1030" s="1"/>
      <c r="D1030" s="1" t="s">
        <v>28</v>
      </c>
      <c r="E1030" s="1" t="s">
        <v>29</v>
      </c>
      <c r="F1030" s="1" t="s">
        <v>45</v>
      </c>
      <c r="G1030" s="1" t="s">
        <v>367</v>
      </c>
      <c r="H1030" s="1" t="s">
        <v>373</v>
      </c>
      <c r="I1030" s="1">
        <v>4.2613890000000003</v>
      </c>
      <c r="J1030" s="1">
        <v>15.789444</v>
      </c>
      <c r="K1030" s="1" t="s">
        <v>23</v>
      </c>
      <c r="L1030" s="1">
        <v>0</v>
      </c>
      <c r="M1030" s="1">
        <v>500</v>
      </c>
      <c r="N1030" s="1">
        <v>500</v>
      </c>
      <c r="O1030" s="1" t="s">
        <v>35</v>
      </c>
      <c r="P1030" s="1">
        <v>45646</v>
      </c>
      <c r="Q1030" s="1">
        <v>36438.46</v>
      </c>
      <c r="R1030" s="1">
        <f t="shared" si="32"/>
        <v>-9207.5400000000009</v>
      </c>
      <c r="S1030" s="1">
        <f>Table1__24[[#This Row],[total_women_beneficiaries]]-Table1__24[[#This Row],[total_men_beneficiaries]]</f>
        <v>500</v>
      </c>
      <c r="T1030" s="1" t="str">
        <f t="shared" si="33"/>
        <v>OKAY</v>
      </c>
    </row>
    <row r="1031" spans="1:20" x14ac:dyDescent="0.3">
      <c r="A1031" s="1">
        <v>2047</v>
      </c>
      <c r="B1031" s="1"/>
      <c r="C1031" s="1"/>
      <c r="D1031" s="1" t="s">
        <v>28</v>
      </c>
      <c r="E1031" s="1" t="s">
        <v>29</v>
      </c>
      <c r="F1031" s="1" t="s">
        <v>45</v>
      </c>
      <c r="G1031" s="1" t="s">
        <v>367</v>
      </c>
      <c r="H1031" s="1" t="s">
        <v>369</v>
      </c>
      <c r="I1031" s="1">
        <v>6.53477</v>
      </c>
      <c r="J1031" s="1">
        <v>21.994738999999999</v>
      </c>
      <c r="K1031" s="1" t="s">
        <v>23</v>
      </c>
      <c r="L1031" s="1">
        <v>21661</v>
      </c>
      <c r="M1031" s="1">
        <v>21661</v>
      </c>
      <c r="N1031" s="1">
        <v>43322</v>
      </c>
      <c r="O1031" s="1" t="s">
        <v>24</v>
      </c>
      <c r="P1031" s="1">
        <v>43748</v>
      </c>
      <c r="Q1031" s="1">
        <v>17062.259999999998</v>
      </c>
      <c r="R1031" s="1">
        <f t="shared" si="32"/>
        <v>-26685.74</v>
      </c>
      <c r="S1031" s="1">
        <f>Table1__24[[#This Row],[total_women_beneficiaries]]-Table1__24[[#This Row],[total_men_beneficiaries]]</f>
        <v>0</v>
      </c>
      <c r="T1031" s="1" t="str">
        <f t="shared" si="33"/>
        <v>OKAY</v>
      </c>
    </row>
    <row r="1032" spans="1:20" x14ac:dyDescent="0.3">
      <c r="A1032" s="1">
        <v>2048</v>
      </c>
      <c r="B1032" s="1"/>
      <c r="C1032" s="1"/>
      <c r="D1032" s="1" t="s">
        <v>39</v>
      </c>
      <c r="E1032" s="1" t="s">
        <v>29</v>
      </c>
      <c r="F1032" s="1" t="s">
        <v>45</v>
      </c>
      <c r="G1032" s="1" t="s">
        <v>367</v>
      </c>
      <c r="H1032" s="1" t="s">
        <v>369</v>
      </c>
      <c r="I1032" s="1">
        <v>6.53477</v>
      </c>
      <c r="J1032" s="1">
        <v>21.994738999999999</v>
      </c>
      <c r="K1032" s="1" t="s">
        <v>23</v>
      </c>
      <c r="L1032" s="1">
        <v>39490</v>
      </c>
      <c r="M1032" s="1">
        <v>39490</v>
      </c>
      <c r="N1032" s="1">
        <v>78980</v>
      </c>
      <c r="O1032" s="1" t="s">
        <v>24</v>
      </c>
      <c r="P1032" s="1">
        <v>44735</v>
      </c>
      <c r="Q1032" s="1">
        <v>35755.43</v>
      </c>
      <c r="R1032" s="1">
        <f t="shared" si="32"/>
        <v>-8979.57</v>
      </c>
      <c r="S1032" s="1">
        <f>Table1__24[[#This Row],[total_women_beneficiaries]]-Table1__24[[#This Row],[total_men_beneficiaries]]</f>
        <v>0</v>
      </c>
      <c r="T1032" s="1" t="str">
        <f t="shared" si="33"/>
        <v>OKAY</v>
      </c>
    </row>
    <row r="1033" spans="1:20" x14ac:dyDescent="0.3">
      <c r="A1033" s="1">
        <v>2050</v>
      </c>
      <c r="B1033" s="1"/>
      <c r="C1033" s="1"/>
      <c r="D1033" s="1" t="s">
        <v>28</v>
      </c>
      <c r="E1033" s="1" t="s">
        <v>29</v>
      </c>
      <c r="F1033" s="1" t="s">
        <v>45</v>
      </c>
      <c r="G1033" s="1" t="s">
        <v>367</v>
      </c>
      <c r="H1033" s="1" t="s">
        <v>372</v>
      </c>
      <c r="I1033" s="1">
        <v>6.9960370000000003</v>
      </c>
      <c r="J1033" s="1">
        <v>19.185032</v>
      </c>
      <c r="K1033" s="1" t="s">
        <v>23</v>
      </c>
      <c r="L1033" s="1">
        <v>23</v>
      </c>
      <c r="M1033" s="1">
        <v>5</v>
      </c>
      <c r="N1033" s="1">
        <v>28</v>
      </c>
      <c r="O1033" s="1" t="s">
        <v>51</v>
      </c>
      <c r="P1033" s="1">
        <v>45252</v>
      </c>
      <c r="Q1033" s="1">
        <v>17569.86</v>
      </c>
      <c r="R1033" s="1">
        <f t="shared" si="32"/>
        <v>-27682.14</v>
      </c>
      <c r="S1033" s="1">
        <f>Table1__24[[#This Row],[total_women_beneficiaries]]-Table1__24[[#This Row],[total_men_beneficiaries]]</f>
        <v>-18</v>
      </c>
      <c r="T1033" s="1" t="str">
        <f t="shared" si="33"/>
        <v>OKAY</v>
      </c>
    </row>
    <row r="1034" spans="1:20" x14ac:dyDescent="0.3">
      <c r="A1034" s="1">
        <v>2051</v>
      </c>
      <c r="B1034" s="1"/>
      <c r="C1034" s="1"/>
      <c r="D1034" s="1" t="s">
        <v>28</v>
      </c>
      <c r="E1034" s="1" t="s">
        <v>29</v>
      </c>
      <c r="F1034" s="1" t="s">
        <v>45</v>
      </c>
      <c r="G1034" s="1" t="s">
        <v>367</v>
      </c>
      <c r="H1034" s="1" t="s">
        <v>370</v>
      </c>
      <c r="I1034" s="1">
        <v>4.3946740000000002</v>
      </c>
      <c r="J1034" s="1">
        <v>18.55819</v>
      </c>
      <c r="K1034" s="1" t="s">
        <v>23</v>
      </c>
      <c r="L1034" s="1">
        <v>5247</v>
      </c>
      <c r="M1034" s="1">
        <v>5248</v>
      </c>
      <c r="N1034" s="1">
        <v>10495</v>
      </c>
      <c r="O1034" s="1" t="s">
        <v>24</v>
      </c>
      <c r="P1034" s="1">
        <v>49332</v>
      </c>
      <c r="Q1034" s="1">
        <v>19240.13</v>
      </c>
      <c r="R1034" s="1">
        <f t="shared" si="32"/>
        <v>-30091.87</v>
      </c>
      <c r="S1034" s="1">
        <f>Table1__24[[#This Row],[total_women_beneficiaries]]-Table1__24[[#This Row],[total_men_beneficiaries]]</f>
        <v>1</v>
      </c>
      <c r="T1034" s="1" t="str">
        <f t="shared" si="33"/>
        <v>OKAY</v>
      </c>
    </row>
    <row r="1035" spans="1:20" x14ac:dyDescent="0.3">
      <c r="A1035" s="1">
        <v>2052</v>
      </c>
      <c r="B1035" s="1"/>
      <c r="C1035" s="1"/>
      <c r="D1035" s="1" t="s">
        <v>28</v>
      </c>
      <c r="E1035" s="1" t="s">
        <v>29</v>
      </c>
      <c r="F1035" s="1" t="s">
        <v>45</v>
      </c>
      <c r="G1035" s="1" t="s">
        <v>367</v>
      </c>
      <c r="H1035" s="1" t="s">
        <v>368</v>
      </c>
      <c r="I1035" s="1">
        <v>5.7652780000000003</v>
      </c>
      <c r="J1035" s="1">
        <v>20.674167000000001</v>
      </c>
      <c r="K1035" s="1" t="s">
        <v>23</v>
      </c>
      <c r="L1035" s="1">
        <v>27500</v>
      </c>
      <c r="M1035" s="1">
        <v>27500</v>
      </c>
      <c r="N1035" s="1">
        <v>55000</v>
      </c>
      <c r="O1035" s="1" t="s">
        <v>24</v>
      </c>
      <c r="P1035" s="1">
        <v>40199</v>
      </c>
      <c r="Q1035" s="1">
        <v>15678.38</v>
      </c>
      <c r="R1035" s="1">
        <f t="shared" si="32"/>
        <v>-24520.620000000003</v>
      </c>
      <c r="S1035" s="1">
        <f>Table1__24[[#This Row],[total_women_beneficiaries]]-Table1__24[[#This Row],[total_men_beneficiaries]]</f>
        <v>0</v>
      </c>
      <c r="T1035" s="1" t="str">
        <f t="shared" si="33"/>
        <v>OKAY</v>
      </c>
    </row>
    <row r="1036" spans="1:20" x14ac:dyDescent="0.3">
      <c r="A1036" s="1">
        <v>2053</v>
      </c>
      <c r="B1036" s="1"/>
      <c r="C1036" s="1"/>
      <c r="D1036" s="1" t="s">
        <v>28</v>
      </c>
      <c r="E1036" s="1" t="s">
        <v>29</v>
      </c>
      <c r="F1036" s="1" t="s">
        <v>45</v>
      </c>
      <c r="G1036" s="1" t="s">
        <v>367</v>
      </c>
      <c r="H1036" s="1" t="s">
        <v>374</v>
      </c>
      <c r="I1036" s="1">
        <v>8.4091670000000001</v>
      </c>
      <c r="J1036" s="1">
        <v>20.653055999999999</v>
      </c>
      <c r="K1036" s="1" t="s">
        <v>23</v>
      </c>
      <c r="L1036" s="1">
        <v>45883</v>
      </c>
      <c r="M1036" s="1">
        <v>45884</v>
      </c>
      <c r="N1036" s="1">
        <v>91767</v>
      </c>
      <c r="O1036" s="1" t="s">
        <v>51</v>
      </c>
      <c r="P1036" s="1">
        <v>23325</v>
      </c>
      <c r="Q1036" s="1">
        <v>9877.2999999999993</v>
      </c>
      <c r="R1036" s="1">
        <f t="shared" si="32"/>
        <v>-13447.7</v>
      </c>
      <c r="S1036" s="1">
        <f>Table1__24[[#This Row],[total_women_beneficiaries]]-Table1__24[[#This Row],[total_men_beneficiaries]]</f>
        <v>1</v>
      </c>
      <c r="T1036" s="1" t="str">
        <f t="shared" si="33"/>
        <v>OKAY</v>
      </c>
    </row>
    <row r="1037" spans="1:20" x14ac:dyDescent="0.3">
      <c r="A1037" s="1">
        <v>2054</v>
      </c>
      <c r="B1037" s="1">
        <v>213</v>
      </c>
      <c r="C1037" s="1" t="s">
        <v>25</v>
      </c>
      <c r="D1037" s="1" t="s">
        <v>28</v>
      </c>
      <c r="E1037" s="1" t="s">
        <v>29</v>
      </c>
      <c r="F1037" s="1" t="s">
        <v>45</v>
      </c>
      <c r="G1037" s="1" t="s">
        <v>367</v>
      </c>
      <c r="H1037" s="1" t="s">
        <v>374</v>
      </c>
      <c r="I1037" s="1">
        <v>8.4091670000000001</v>
      </c>
      <c r="J1037" s="1">
        <v>20.653055999999999</v>
      </c>
      <c r="K1037" s="1" t="s">
        <v>23</v>
      </c>
      <c r="L1037" s="1">
        <v>6</v>
      </c>
      <c r="M1037" s="1">
        <v>7</v>
      </c>
      <c r="N1037" s="1">
        <v>13</v>
      </c>
      <c r="O1037" s="1" t="s">
        <v>24</v>
      </c>
      <c r="P1037" s="1">
        <v>26694</v>
      </c>
      <c r="Q1037" s="1">
        <v>26694</v>
      </c>
      <c r="R1037" s="1">
        <f t="shared" si="32"/>
        <v>0</v>
      </c>
      <c r="S1037" s="1">
        <f>Table1__24[[#This Row],[total_women_beneficiaries]]-Table1__24[[#This Row],[total_men_beneficiaries]]</f>
        <v>1</v>
      </c>
      <c r="T1037" s="1" t="str">
        <f t="shared" si="33"/>
        <v>OKAY</v>
      </c>
    </row>
    <row r="1038" spans="1:20" x14ac:dyDescent="0.3">
      <c r="A1038" s="1">
        <v>2056</v>
      </c>
      <c r="B1038" s="1"/>
      <c r="C1038" s="1"/>
      <c r="D1038" s="1" t="s">
        <v>18</v>
      </c>
      <c r="E1038" s="1" t="s">
        <v>19</v>
      </c>
      <c r="F1038" s="1" t="s">
        <v>20</v>
      </c>
      <c r="G1038" s="1" t="s">
        <v>21</v>
      </c>
      <c r="H1038" s="1" t="s">
        <v>244</v>
      </c>
      <c r="I1038" s="1">
        <v>16.266100999999999</v>
      </c>
      <c r="J1038" s="1">
        <v>-4.8572999999999998E-2</v>
      </c>
      <c r="K1038" s="1" t="s">
        <v>23</v>
      </c>
      <c r="L1038" s="1">
        <v>30517</v>
      </c>
      <c r="M1038" s="1">
        <v>31763</v>
      </c>
      <c r="N1038" s="1">
        <v>62280</v>
      </c>
      <c r="O1038" s="1" t="s">
        <v>24</v>
      </c>
      <c r="P1038" s="1">
        <v>39297.64</v>
      </c>
      <c r="Q1038" s="1">
        <v>39297.64</v>
      </c>
      <c r="R1038" s="1">
        <f t="shared" si="32"/>
        <v>0</v>
      </c>
      <c r="S1038" s="1">
        <f>Table1__24[[#This Row],[total_women_beneficiaries]]-Table1__24[[#This Row],[total_men_beneficiaries]]</f>
        <v>1246</v>
      </c>
      <c r="T1038" s="1" t="str">
        <f t="shared" si="33"/>
        <v>OKAY</v>
      </c>
    </row>
    <row r="1039" spans="1:20" x14ac:dyDescent="0.3">
      <c r="A1039" s="1">
        <v>2057</v>
      </c>
      <c r="B1039" s="1"/>
      <c r="C1039" s="1"/>
      <c r="D1039" s="1" t="s">
        <v>28</v>
      </c>
      <c r="E1039" s="1" t="s">
        <v>29</v>
      </c>
      <c r="F1039" s="1" t="s">
        <v>45</v>
      </c>
      <c r="G1039" s="1" t="s">
        <v>21</v>
      </c>
      <c r="H1039" s="1" t="s">
        <v>244</v>
      </c>
      <c r="I1039" s="1">
        <v>15.520892999999999</v>
      </c>
      <c r="J1039" s="1">
        <v>-0.155225</v>
      </c>
      <c r="K1039" s="1" t="s">
        <v>23</v>
      </c>
      <c r="L1039" s="1">
        <v>2016</v>
      </c>
      <c r="M1039" s="1">
        <v>2184</v>
      </c>
      <c r="N1039" s="1">
        <v>4200</v>
      </c>
      <c r="O1039" s="1" t="s">
        <v>24</v>
      </c>
      <c r="P1039" s="1">
        <v>43513.07</v>
      </c>
      <c r="Q1039" s="1">
        <v>43513.07</v>
      </c>
      <c r="R1039" s="1">
        <f t="shared" si="32"/>
        <v>0</v>
      </c>
      <c r="S1039" s="1">
        <f>Table1__24[[#This Row],[total_women_beneficiaries]]-Table1__24[[#This Row],[total_men_beneficiaries]]</f>
        <v>168</v>
      </c>
      <c r="T1039" s="1" t="str">
        <f t="shared" si="33"/>
        <v>OKAY</v>
      </c>
    </row>
    <row r="1040" spans="1:20" x14ac:dyDescent="0.3">
      <c r="A1040" s="1">
        <v>2058</v>
      </c>
      <c r="B1040" s="1"/>
      <c r="C1040" s="1"/>
      <c r="D1040" s="1" t="s">
        <v>28</v>
      </c>
      <c r="E1040" s="1" t="s">
        <v>29</v>
      </c>
      <c r="F1040" s="1" t="s">
        <v>45</v>
      </c>
      <c r="G1040" s="1" t="s">
        <v>155</v>
      </c>
      <c r="H1040" s="1" t="s">
        <v>158</v>
      </c>
      <c r="I1040" s="1">
        <v>1.5744899999999999</v>
      </c>
      <c r="J1040" s="1">
        <v>30.239149999999999</v>
      </c>
      <c r="K1040" s="1" t="s">
        <v>37</v>
      </c>
      <c r="L1040" s="1">
        <v>70</v>
      </c>
      <c r="M1040" s="1">
        <v>30</v>
      </c>
      <c r="N1040" s="1">
        <v>100</v>
      </c>
      <c r="O1040" s="1" t="s">
        <v>41</v>
      </c>
      <c r="P1040" s="1">
        <v>49996.5</v>
      </c>
      <c r="Q1040" s="1">
        <v>39997.199999999997</v>
      </c>
      <c r="R1040" s="1">
        <f t="shared" si="32"/>
        <v>-9999.3000000000029</v>
      </c>
      <c r="S1040" s="1">
        <f>Table1__24[[#This Row],[total_women_beneficiaries]]-Table1__24[[#This Row],[total_men_beneficiaries]]</f>
        <v>-40</v>
      </c>
      <c r="T1040" s="1" t="str">
        <f t="shared" si="33"/>
        <v>OKAY</v>
      </c>
    </row>
    <row r="1041" spans="1:20" x14ac:dyDescent="0.3">
      <c r="A1041" s="1">
        <v>2059</v>
      </c>
      <c r="B1041" s="1"/>
      <c r="C1041" s="1"/>
      <c r="D1041" s="1" t="s">
        <v>33</v>
      </c>
      <c r="E1041" s="1" t="s">
        <v>29</v>
      </c>
      <c r="F1041" s="1" t="s">
        <v>45</v>
      </c>
      <c r="G1041" s="1" t="s">
        <v>155</v>
      </c>
      <c r="H1041" s="1" t="s">
        <v>167</v>
      </c>
      <c r="I1041" s="1">
        <v>-1.6882539999999999</v>
      </c>
      <c r="J1041" s="1">
        <v>29.237154</v>
      </c>
      <c r="K1041" s="1" t="s">
        <v>37</v>
      </c>
      <c r="L1041" s="1">
        <v>10000</v>
      </c>
      <c r="M1041" s="1">
        <v>10000</v>
      </c>
      <c r="N1041" s="1">
        <v>20000</v>
      </c>
      <c r="O1041" s="1" t="s">
        <v>41</v>
      </c>
      <c r="P1041" s="1">
        <v>45700</v>
      </c>
      <c r="Q1041" s="1">
        <v>42115</v>
      </c>
      <c r="R1041" s="1">
        <f t="shared" si="32"/>
        <v>-3585</v>
      </c>
      <c r="S1041" s="1">
        <f>Table1__24[[#This Row],[total_women_beneficiaries]]-Table1__24[[#This Row],[total_men_beneficiaries]]</f>
        <v>0</v>
      </c>
      <c r="T1041" s="1" t="str">
        <f t="shared" si="33"/>
        <v>OKAY</v>
      </c>
    </row>
    <row r="1042" spans="1:20" x14ac:dyDescent="0.3">
      <c r="A1042" s="1">
        <v>2060</v>
      </c>
      <c r="B1042" s="1"/>
      <c r="C1042" s="1"/>
      <c r="D1042" s="1" t="s">
        <v>28</v>
      </c>
      <c r="E1042" s="1" t="s">
        <v>29</v>
      </c>
      <c r="F1042" s="1" t="s">
        <v>45</v>
      </c>
      <c r="G1042" s="1" t="s">
        <v>155</v>
      </c>
      <c r="H1042" s="1" t="s">
        <v>159</v>
      </c>
      <c r="I1042" s="1">
        <v>0.49366599999999999</v>
      </c>
      <c r="J1042" s="1">
        <v>29.471969999999999</v>
      </c>
      <c r="K1042" s="1" t="s">
        <v>23</v>
      </c>
      <c r="L1042" s="1">
        <v>15</v>
      </c>
      <c r="M1042" s="1">
        <v>15</v>
      </c>
      <c r="N1042" s="1">
        <v>30</v>
      </c>
      <c r="O1042" s="1" t="s">
        <v>41</v>
      </c>
      <c r="P1042" s="1">
        <v>49373</v>
      </c>
      <c r="Q1042" s="1">
        <v>39498.239999999998</v>
      </c>
      <c r="R1042" s="1">
        <f t="shared" si="32"/>
        <v>-9874.760000000002</v>
      </c>
      <c r="S1042" s="1">
        <f>Table1__24[[#This Row],[total_women_beneficiaries]]-Table1__24[[#This Row],[total_men_beneficiaries]]</f>
        <v>0</v>
      </c>
      <c r="T1042" s="1" t="str">
        <f t="shared" si="33"/>
        <v>OKAY</v>
      </c>
    </row>
    <row r="1043" spans="1:20" x14ac:dyDescent="0.3">
      <c r="A1043" s="1">
        <v>2061</v>
      </c>
      <c r="B1043" s="1"/>
      <c r="C1043" s="1"/>
      <c r="D1043" s="1" t="s">
        <v>28</v>
      </c>
      <c r="E1043" s="1" t="s">
        <v>29</v>
      </c>
      <c r="F1043" s="1" t="s">
        <v>45</v>
      </c>
      <c r="G1043" s="1" t="s">
        <v>155</v>
      </c>
      <c r="H1043" s="1" t="s">
        <v>159</v>
      </c>
      <c r="I1043" s="1">
        <v>0.49366599999999999</v>
      </c>
      <c r="J1043" s="1">
        <v>29.471969999999999</v>
      </c>
      <c r="K1043" s="1" t="s">
        <v>23</v>
      </c>
      <c r="L1043" s="1">
        <v>15</v>
      </c>
      <c r="M1043" s="1">
        <v>15</v>
      </c>
      <c r="N1043" s="1">
        <v>30</v>
      </c>
      <c r="O1043" s="1" t="s">
        <v>41</v>
      </c>
      <c r="P1043" s="1">
        <v>49834</v>
      </c>
      <c r="Q1043" s="1">
        <v>39607.839999999997</v>
      </c>
      <c r="R1043" s="1">
        <f t="shared" si="32"/>
        <v>-10226.160000000003</v>
      </c>
      <c r="S1043" s="1">
        <f>Table1__24[[#This Row],[total_women_beneficiaries]]-Table1__24[[#This Row],[total_men_beneficiaries]]</f>
        <v>0</v>
      </c>
      <c r="T1043" s="1" t="str">
        <f t="shared" si="33"/>
        <v>OKAY</v>
      </c>
    </row>
    <row r="1044" spans="1:20" x14ac:dyDescent="0.3">
      <c r="A1044" s="1">
        <v>2062</v>
      </c>
      <c r="B1044" s="1"/>
      <c r="C1044" s="1"/>
      <c r="D1044" s="1" t="s">
        <v>28</v>
      </c>
      <c r="E1044" s="1" t="s">
        <v>29</v>
      </c>
      <c r="F1044" s="1" t="s">
        <v>45</v>
      </c>
      <c r="G1044" s="1" t="s">
        <v>155</v>
      </c>
      <c r="H1044" s="1" t="s">
        <v>159</v>
      </c>
      <c r="I1044" s="1">
        <v>0.49366599999999999</v>
      </c>
      <c r="J1044" s="1">
        <v>29.471969999999999</v>
      </c>
      <c r="K1044" s="1" t="s">
        <v>23</v>
      </c>
      <c r="L1044" s="1">
        <v>25</v>
      </c>
      <c r="M1044" s="1">
        <v>25</v>
      </c>
      <c r="N1044" s="1">
        <v>50</v>
      </c>
      <c r="O1044" s="1" t="s">
        <v>41</v>
      </c>
      <c r="P1044" s="1">
        <v>49575</v>
      </c>
      <c r="Q1044" s="1">
        <v>39660.32</v>
      </c>
      <c r="R1044" s="1">
        <f t="shared" si="32"/>
        <v>-9914.68</v>
      </c>
      <c r="S1044" s="1">
        <f>Table1__24[[#This Row],[total_women_beneficiaries]]-Table1__24[[#This Row],[total_men_beneficiaries]]</f>
        <v>0</v>
      </c>
      <c r="T1044" s="1" t="str">
        <f t="shared" si="33"/>
        <v>OKAY</v>
      </c>
    </row>
    <row r="1045" spans="1:20" x14ac:dyDescent="0.3">
      <c r="A1045" s="1">
        <v>2063</v>
      </c>
      <c r="B1045" s="1"/>
      <c r="C1045" s="1"/>
      <c r="D1045" s="1" t="s">
        <v>28</v>
      </c>
      <c r="E1045" s="1" t="s">
        <v>29</v>
      </c>
      <c r="F1045" s="1" t="s">
        <v>45</v>
      </c>
      <c r="G1045" s="1" t="s">
        <v>155</v>
      </c>
      <c r="H1045" s="1" t="s">
        <v>159</v>
      </c>
      <c r="I1045" s="1">
        <v>0.49366599999999999</v>
      </c>
      <c r="J1045" s="1">
        <v>29.471969999999999</v>
      </c>
      <c r="K1045" s="1" t="s">
        <v>23</v>
      </c>
      <c r="L1045" s="1">
        <v>26750</v>
      </c>
      <c r="M1045" s="1">
        <v>26750</v>
      </c>
      <c r="N1045" s="1">
        <v>53500</v>
      </c>
      <c r="O1045" s="1" t="s">
        <v>41</v>
      </c>
      <c r="P1045" s="1">
        <v>44330</v>
      </c>
      <c r="Q1045" s="1">
        <v>35464</v>
      </c>
      <c r="R1045" s="1">
        <f t="shared" si="32"/>
        <v>-8866</v>
      </c>
      <c r="S1045" s="1">
        <f>Table1__24[[#This Row],[total_women_beneficiaries]]-Table1__24[[#This Row],[total_men_beneficiaries]]</f>
        <v>0</v>
      </c>
      <c r="T1045" s="1" t="str">
        <f t="shared" si="33"/>
        <v>OKAY</v>
      </c>
    </row>
    <row r="1046" spans="1:20" x14ac:dyDescent="0.3">
      <c r="A1046" s="1">
        <v>2064</v>
      </c>
      <c r="B1046" s="1"/>
      <c r="C1046" s="1"/>
      <c r="D1046" s="1" t="s">
        <v>28</v>
      </c>
      <c r="E1046" s="1" t="s">
        <v>29</v>
      </c>
      <c r="F1046" s="1" t="s">
        <v>45</v>
      </c>
      <c r="G1046" s="1" t="s">
        <v>155</v>
      </c>
      <c r="H1046" s="1" t="s">
        <v>159</v>
      </c>
      <c r="I1046" s="1">
        <v>0.49366599999999999</v>
      </c>
      <c r="J1046" s="1">
        <v>29.471969999999999</v>
      </c>
      <c r="K1046" s="1" t="s">
        <v>23</v>
      </c>
      <c r="L1046" s="1">
        <v>34</v>
      </c>
      <c r="M1046" s="1">
        <v>22</v>
      </c>
      <c r="N1046" s="1">
        <v>56</v>
      </c>
      <c r="O1046" s="1" t="s">
        <v>31</v>
      </c>
      <c r="P1046" s="1">
        <v>50000</v>
      </c>
      <c r="Q1046" s="1">
        <v>50000</v>
      </c>
      <c r="R1046" s="1">
        <f t="shared" si="32"/>
        <v>0</v>
      </c>
      <c r="S1046" s="1">
        <f>Table1__24[[#This Row],[total_women_beneficiaries]]-Table1__24[[#This Row],[total_men_beneficiaries]]</f>
        <v>-12</v>
      </c>
      <c r="T1046" s="1" t="str">
        <f t="shared" si="33"/>
        <v>OKAY</v>
      </c>
    </row>
    <row r="1047" spans="1:20" x14ac:dyDescent="0.3">
      <c r="A1047" s="1">
        <v>2065</v>
      </c>
      <c r="B1047" s="1"/>
      <c r="C1047" s="1"/>
      <c r="D1047" s="1" t="s">
        <v>28</v>
      </c>
      <c r="E1047" s="1" t="s">
        <v>29</v>
      </c>
      <c r="F1047" s="1" t="s">
        <v>45</v>
      </c>
      <c r="G1047" s="1" t="s">
        <v>155</v>
      </c>
      <c r="H1047" s="1" t="s">
        <v>158</v>
      </c>
      <c r="I1047" s="1">
        <v>1.5744899999999999</v>
      </c>
      <c r="J1047" s="1">
        <v>30.239149999999999</v>
      </c>
      <c r="K1047" s="1" t="s">
        <v>37</v>
      </c>
      <c r="L1047" s="1">
        <v>30</v>
      </c>
      <c r="M1047" s="1">
        <v>20</v>
      </c>
      <c r="N1047" s="1">
        <v>50</v>
      </c>
      <c r="O1047" s="1" t="s">
        <v>31</v>
      </c>
      <c r="P1047" s="1">
        <v>49999</v>
      </c>
      <c r="Q1047" s="1">
        <v>39999.040000000001</v>
      </c>
      <c r="R1047" s="1">
        <f t="shared" si="32"/>
        <v>-9999.9599999999991</v>
      </c>
      <c r="S1047" s="1">
        <f>Table1__24[[#This Row],[total_women_beneficiaries]]-Table1__24[[#This Row],[total_men_beneficiaries]]</f>
        <v>-10</v>
      </c>
      <c r="T1047" s="1" t="str">
        <f t="shared" si="33"/>
        <v>OKAY</v>
      </c>
    </row>
    <row r="1048" spans="1:20" x14ac:dyDescent="0.3">
      <c r="A1048" s="1">
        <v>2066</v>
      </c>
      <c r="B1048" s="1"/>
      <c r="C1048" s="1"/>
      <c r="D1048" s="1" t="s">
        <v>28</v>
      </c>
      <c r="E1048" s="1" t="s">
        <v>29</v>
      </c>
      <c r="F1048" s="1" t="s">
        <v>45</v>
      </c>
      <c r="G1048" s="1" t="s">
        <v>155</v>
      </c>
      <c r="H1048" s="1" t="s">
        <v>158</v>
      </c>
      <c r="I1048" s="1">
        <v>1.5744899999999999</v>
      </c>
      <c r="J1048" s="1">
        <v>30.239149999999999</v>
      </c>
      <c r="K1048" s="1" t="s">
        <v>37</v>
      </c>
      <c r="L1048" s="1">
        <v>30</v>
      </c>
      <c r="M1048" s="1">
        <v>20</v>
      </c>
      <c r="N1048" s="1">
        <v>50</v>
      </c>
      <c r="O1048" s="1" t="s">
        <v>31</v>
      </c>
      <c r="P1048" s="1">
        <v>49998</v>
      </c>
      <c r="Q1048" s="1">
        <v>39999.040000000001</v>
      </c>
      <c r="R1048" s="1">
        <f t="shared" si="32"/>
        <v>-9998.9599999999991</v>
      </c>
      <c r="S1048" s="1">
        <f>Table1__24[[#This Row],[total_women_beneficiaries]]-Table1__24[[#This Row],[total_men_beneficiaries]]</f>
        <v>-10</v>
      </c>
      <c r="T1048" s="1" t="str">
        <f t="shared" si="33"/>
        <v>OKAY</v>
      </c>
    </row>
    <row r="1049" spans="1:20" x14ac:dyDescent="0.3">
      <c r="A1049" s="1">
        <v>2067</v>
      </c>
      <c r="B1049" s="1"/>
      <c r="C1049" s="1"/>
      <c r="D1049" s="1" t="s">
        <v>28</v>
      </c>
      <c r="E1049" s="1" t="s">
        <v>29</v>
      </c>
      <c r="F1049" s="1" t="s">
        <v>45</v>
      </c>
      <c r="G1049" s="1" t="s">
        <v>155</v>
      </c>
      <c r="H1049" s="1" t="s">
        <v>158</v>
      </c>
      <c r="I1049" s="1">
        <v>1.5744899999999999</v>
      </c>
      <c r="J1049" s="1">
        <v>30.239149999999999</v>
      </c>
      <c r="K1049" s="1" t="s">
        <v>37</v>
      </c>
      <c r="L1049" s="1">
        <v>100</v>
      </c>
      <c r="M1049" s="1">
        <v>100</v>
      </c>
      <c r="N1049" s="1">
        <v>200</v>
      </c>
      <c r="O1049" s="1" t="s">
        <v>41</v>
      </c>
      <c r="P1049" s="1">
        <v>49322</v>
      </c>
      <c r="Q1049" s="1">
        <v>19325.54</v>
      </c>
      <c r="R1049" s="1">
        <f t="shared" si="32"/>
        <v>-29996.46</v>
      </c>
      <c r="S1049" s="1">
        <f>Table1__24[[#This Row],[total_women_beneficiaries]]-Table1__24[[#This Row],[total_men_beneficiaries]]</f>
        <v>0</v>
      </c>
      <c r="T1049" s="1" t="str">
        <f t="shared" si="33"/>
        <v>OKAY</v>
      </c>
    </row>
    <row r="1050" spans="1:20" x14ac:dyDescent="0.3">
      <c r="A1050" s="1">
        <v>2068</v>
      </c>
      <c r="B1050" s="1">
        <v>101</v>
      </c>
      <c r="C1050" s="1" t="s">
        <v>17</v>
      </c>
      <c r="D1050" s="1" t="s">
        <v>18</v>
      </c>
      <c r="E1050" s="1" t="s">
        <v>29</v>
      </c>
      <c r="F1050" s="1" t="s">
        <v>45</v>
      </c>
      <c r="G1050" s="1" t="s">
        <v>43</v>
      </c>
      <c r="H1050" s="1" t="s">
        <v>58</v>
      </c>
      <c r="I1050" s="1">
        <v>33.317906999999998</v>
      </c>
      <c r="J1050" s="1">
        <v>35.602925999999997</v>
      </c>
      <c r="K1050" s="1" t="s">
        <v>23</v>
      </c>
      <c r="L1050" s="1">
        <v>0</v>
      </c>
      <c r="M1050" s="1">
        <v>10</v>
      </c>
      <c r="N1050" s="1">
        <v>10</v>
      </c>
      <c r="O1050" s="1" t="s">
        <v>26</v>
      </c>
      <c r="P1050" s="1">
        <v>1715</v>
      </c>
      <c r="Q1050" s="1">
        <v>1715</v>
      </c>
      <c r="R1050" s="1">
        <f t="shared" si="32"/>
        <v>0</v>
      </c>
      <c r="S1050" s="1">
        <f>Table1__24[[#This Row],[total_women_beneficiaries]]-Table1__24[[#This Row],[total_men_beneficiaries]]</f>
        <v>10</v>
      </c>
      <c r="T1050" s="1" t="str">
        <f t="shared" si="33"/>
        <v>OKAY</v>
      </c>
    </row>
    <row r="1051" spans="1:20" x14ac:dyDescent="0.3">
      <c r="A1051" s="1">
        <v>2070</v>
      </c>
      <c r="B1051" s="1">
        <v>112</v>
      </c>
      <c r="C1051" s="1" t="s">
        <v>17</v>
      </c>
      <c r="D1051" s="1" t="s">
        <v>28</v>
      </c>
      <c r="E1051" s="1" t="s">
        <v>29</v>
      </c>
      <c r="F1051" s="1" t="s">
        <v>45</v>
      </c>
      <c r="G1051" s="1" t="s">
        <v>142</v>
      </c>
      <c r="H1051" s="1" t="s">
        <v>153</v>
      </c>
      <c r="I1051" s="1">
        <v>7.3331</v>
      </c>
      <c r="J1051" s="1">
        <v>31.415800000000001</v>
      </c>
      <c r="K1051" s="1" t="s">
        <v>23</v>
      </c>
      <c r="L1051" s="1">
        <v>36</v>
      </c>
      <c r="M1051" s="1">
        <v>17</v>
      </c>
      <c r="N1051" s="1">
        <v>53</v>
      </c>
      <c r="O1051" s="1" t="s">
        <v>24</v>
      </c>
      <c r="P1051" s="1">
        <v>41297</v>
      </c>
      <c r="Q1051" s="1">
        <v>41297</v>
      </c>
      <c r="R1051" s="1">
        <f t="shared" si="32"/>
        <v>0</v>
      </c>
      <c r="S1051" s="1">
        <f>Table1__24[[#This Row],[total_women_beneficiaries]]-Table1__24[[#This Row],[total_men_beneficiaries]]</f>
        <v>-19</v>
      </c>
      <c r="T1051" s="1" t="str">
        <f t="shared" si="33"/>
        <v>OKAY</v>
      </c>
    </row>
    <row r="1052" spans="1:20" x14ac:dyDescent="0.3">
      <c r="A1052" s="1">
        <v>2071</v>
      </c>
      <c r="B1052" s="1"/>
      <c r="C1052" s="1"/>
      <c r="D1052" s="1" t="s">
        <v>28</v>
      </c>
      <c r="E1052" s="1" t="s">
        <v>29</v>
      </c>
      <c r="F1052" s="1" t="s">
        <v>45</v>
      </c>
      <c r="G1052" s="1" t="s">
        <v>142</v>
      </c>
      <c r="H1052" s="1" t="s">
        <v>384</v>
      </c>
      <c r="I1052" s="1">
        <v>4.8489100000000001</v>
      </c>
      <c r="J1052" s="1">
        <v>31.591774999999998</v>
      </c>
      <c r="K1052" s="1" t="s">
        <v>23</v>
      </c>
      <c r="L1052" s="1">
        <v>12000</v>
      </c>
      <c r="M1052" s="1">
        <v>20000</v>
      </c>
      <c r="N1052" s="1">
        <v>32000</v>
      </c>
      <c r="O1052" s="1" t="s">
        <v>26</v>
      </c>
      <c r="P1052" s="1">
        <v>49713.67</v>
      </c>
      <c r="Q1052" s="1">
        <v>39770.94</v>
      </c>
      <c r="R1052" s="1">
        <f t="shared" si="32"/>
        <v>-9942.7299999999959</v>
      </c>
      <c r="S1052" s="1">
        <f>Table1__24[[#This Row],[total_women_beneficiaries]]-Table1__24[[#This Row],[total_men_beneficiaries]]</f>
        <v>8000</v>
      </c>
      <c r="T1052" s="1" t="str">
        <f t="shared" si="33"/>
        <v>OKAY</v>
      </c>
    </row>
    <row r="1053" spans="1:20" x14ac:dyDescent="0.3">
      <c r="A1053" s="1">
        <v>2072</v>
      </c>
      <c r="B1053" s="1"/>
      <c r="C1053" s="1"/>
      <c r="D1053" s="1" t="s">
        <v>39</v>
      </c>
      <c r="E1053" s="1" t="s">
        <v>29</v>
      </c>
      <c r="F1053" s="1" t="s">
        <v>45</v>
      </c>
      <c r="G1053" s="1" t="s">
        <v>142</v>
      </c>
      <c r="H1053" s="1" t="s">
        <v>152</v>
      </c>
      <c r="I1053" s="1">
        <v>5.4792860000000001</v>
      </c>
      <c r="J1053" s="1">
        <v>30.326972000000001</v>
      </c>
      <c r="K1053" s="1" t="s">
        <v>23</v>
      </c>
      <c r="L1053" s="1">
        <v>388</v>
      </c>
      <c r="M1053" s="1">
        <v>102</v>
      </c>
      <c r="N1053" s="1">
        <v>490</v>
      </c>
      <c r="O1053" s="1" t="s">
        <v>32</v>
      </c>
      <c r="P1053" s="1">
        <v>50000</v>
      </c>
      <c r="Q1053" s="1">
        <v>40000</v>
      </c>
      <c r="R1053" s="1">
        <f t="shared" si="32"/>
        <v>-10000</v>
      </c>
      <c r="S1053" s="1">
        <f>Table1__24[[#This Row],[total_women_beneficiaries]]-Table1__24[[#This Row],[total_men_beneficiaries]]</f>
        <v>-286</v>
      </c>
      <c r="T1053" s="1" t="str">
        <f t="shared" si="33"/>
        <v>OKAY</v>
      </c>
    </row>
    <row r="1054" spans="1:20" x14ac:dyDescent="0.3">
      <c r="A1054" s="1">
        <v>2073</v>
      </c>
      <c r="B1054" s="1"/>
      <c r="C1054" s="1"/>
      <c r="D1054" s="1" t="s">
        <v>28</v>
      </c>
      <c r="E1054" s="1" t="s">
        <v>29</v>
      </c>
      <c r="F1054" s="1" t="s">
        <v>45</v>
      </c>
      <c r="G1054" s="1" t="s">
        <v>142</v>
      </c>
      <c r="H1054" s="1" t="s">
        <v>152</v>
      </c>
      <c r="I1054" s="1">
        <v>4.5798209999999999</v>
      </c>
      <c r="J1054" s="1">
        <v>28.386357</v>
      </c>
      <c r="K1054" s="1" t="s">
        <v>23</v>
      </c>
      <c r="L1054" s="1">
        <v>12</v>
      </c>
      <c r="M1054" s="1">
        <v>5</v>
      </c>
      <c r="N1054" s="1">
        <v>17</v>
      </c>
      <c r="O1054" s="1" t="s">
        <v>31</v>
      </c>
      <c r="P1054" s="1">
        <v>49954.83</v>
      </c>
      <c r="Q1054" s="1">
        <v>39963.86</v>
      </c>
      <c r="R1054" s="1">
        <f t="shared" si="32"/>
        <v>-9990.9700000000012</v>
      </c>
      <c r="S1054" s="1">
        <f>Table1__24[[#This Row],[total_women_beneficiaries]]-Table1__24[[#This Row],[total_men_beneficiaries]]</f>
        <v>-7</v>
      </c>
      <c r="T1054" s="1" t="str">
        <f t="shared" si="33"/>
        <v>OKAY</v>
      </c>
    </row>
    <row r="1055" spans="1:20" x14ac:dyDescent="0.3">
      <c r="A1055" s="1">
        <v>2074</v>
      </c>
      <c r="B1055" s="1"/>
      <c r="C1055" s="1"/>
      <c r="D1055" s="1" t="s">
        <v>39</v>
      </c>
      <c r="E1055" s="1" t="s">
        <v>29</v>
      </c>
      <c r="F1055" s="1" t="s">
        <v>45</v>
      </c>
      <c r="G1055" s="1" t="s">
        <v>142</v>
      </c>
      <c r="H1055" s="1" t="s">
        <v>154</v>
      </c>
      <c r="I1055" s="1">
        <v>9.2426870000000001</v>
      </c>
      <c r="J1055" s="1">
        <v>29.789297999999999</v>
      </c>
      <c r="K1055" s="1" t="s">
        <v>23</v>
      </c>
      <c r="L1055" s="1">
        <v>25</v>
      </c>
      <c r="M1055" s="1">
        <v>11</v>
      </c>
      <c r="N1055" s="1">
        <v>36</v>
      </c>
      <c r="O1055" s="1" t="s">
        <v>40</v>
      </c>
      <c r="P1055" s="1">
        <v>49844.42</v>
      </c>
      <c r="Q1055" s="1">
        <v>39875.54</v>
      </c>
      <c r="R1055" s="1">
        <f t="shared" si="32"/>
        <v>-9968.8799999999974</v>
      </c>
      <c r="S1055" s="1">
        <f>Table1__24[[#This Row],[total_women_beneficiaries]]-Table1__24[[#This Row],[total_men_beneficiaries]]</f>
        <v>-14</v>
      </c>
      <c r="T1055" s="1" t="str">
        <f t="shared" si="33"/>
        <v>OKAY</v>
      </c>
    </row>
    <row r="1056" spans="1:20" x14ac:dyDescent="0.3">
      <c r="A1056" s="1">
        <v>2075</v>
      </c>
      <c r="B1056" s="1"/>
      <c r="C1056" s="1"/>
      <c r="D1056" s="1" t="s">
        <v>39</v>
      </c>
      <c r="E1056" s="1" t="s">
        <v>29</v>
      </c>
      <c r="F1056" s="1" t="s">
        <v>45</v>
      </c>
      <c r="G1056" s="1" t="s">
        <v>142</v>
      </c>
      <c r="H1056" s="1" t="s">
        <v>144</v>
      </c>
      <c r="I1056" s="1">
        <v>9.032178</v>
      </c>
      <c r="J1056" s="1">
        <v>27.565035999999999</v>
      </c>
      <c r="K1056" s="1" t="s">
        <v>23</v>
      </c>
      <c r="L1056" s="1">
        <v>15</v>
      </c>
      <c r="M1056" s="1">
        <v>5</v>
      </c>
      <c r="N1056" s="1">
        <v>20</v>
      </c>
      <c r="O1056" s="1" t="s">
        <v>40</v>
      </c>
      <c r="P1056" s="1">
        <v>49993.29</v>
      </c>
      <c r="Q1056" s="1">
        <v>39994.629999999997</v>
      </c>
      <c r="R1056" s="1">
        <f t="shared" si="32"/>
        <v>-9998.6600000000035</v>
      </c>
      <c r="S1056" s="1">
        <f>Table1__24[[#This Row],[total_women_beneficiaries]]-Table1__24[[#This Row],[total_men_beneficiaries]]</f>
        <v>-10</v>
      </c>
      <c r="T1056" s="1" t="str">
        <f t="shared" si="33"/>
        <v>OKAY</v>
      </c>
    </row>
    <row r="1057" spans="1:20" x14ac:dyDescent="0.3">
      <c r="A1057" s="1">
        <v>2076</v>
      </c>
      <c r="B1057" s="1"/>
      <c r="C1057" s="1"/>
      <c r="D1057" s="1" t="s">
        <v>28</v>
      </c>
      <c r="E1057" s="1" t="s">
        <v>29</v>
      </c>
      <c r="F1057" s="1" t="s">
        <v>45</v>
      </c>
      <c r="G1057" s="1" t="s">
        <v>367</v>
      </c>
      <c r="H1057" s="1" t="s">
        <v>374</v>
      </c>
      <c r="I1057" s="1">
        <v>8.4091670000000001</v>
      </c>
      <c r="J1057" s="1">
        <v>20.653055999999999</v>
      </c>
      <c r="K1057" s="1" t="s">
        <v>23</v>
      </c>
      <c r="L1057" s="1">
        <v>3500</v>
      </c>
      <c r="M1057" s="1">
        <v>2500</v>
      </c>
      <c r="N1057" s="1">
        <v>6000</v>
      </c>
      <c r="O1057" s="1" t="s">
        <v>24</v>
      </c>
      <c r="P1057" s="1">
        <v>45695</v>
      </c>
      <c r="Q1057" s="1">
        <v>18539.82</v>
      </c>
      <c r="R1057" s="1">
        <f t="shared" si="32"/>
        <v>-27155.18</v>
      </c>
      <c r="S1057" s="1">
        <f>Table1__24[[#This Row],[total_women_beneficiaries]]-Table1__24[[#This Row],[total_men_beneficiaries]]</f>
        <v>-1000</v>
      </c>
      <c r="T1057" s="1" t="str">
        <f t="shared" si="33"/>
        <v>OKAY</v>
      </c>
    </row>
    <row r="1058" spans="1:20" x14ac:dyDescent="0.3">
      <c r="A1058" s="1">
        <v>2077</v>
      </c>
      <c r="B1058" s="1"/>
      <c r="C1058" s="1"/>
      <c r="D1058" s="1" t="s">
        <v>28</v>
      </c>
      <c r="E1058" s="1" t="s">
        <v>29</v>
      </c>
      <c r="F1058" s="1" t="s">
        <v>45</v>
      </c>
      <c r="G1058" s="1" t="s">
        <v>367</v>
      </c>
      <c r="H1058" s="1" t="s">
        <v>381</v>
      </c>
      <c r="I1058" s="1">
        <v>5.9430230000000002</v>
      </c>
      <c r="J1058" s="1">
        <v>15.600201999999999</v>
      </c>
      <c r="K1058" s="1" t="s">
        <v>23</v>
      </c>
      <c r="L1058" s="1">
        <v>5000</v>
      </c>
      <c r="M1058" s="1">
        <v>10000</v>
      </c>
      <c r="N1058" s="1">
        <v>15000</v>
      </c>
      <c r="O1058" s="1" t="s">
        <v>32</v>
      </c>
      <c r="P1058" s="1">
        <v>33538</v>
      </c>
      <c r="Q1058" s="1">
        <v>13358.72</v>
      </c>
      <c r="R1058" s="1">
        <f t="shared" si="32"/>
        <v>-20179.28</v>
      </c>
      <c r="S1058" s="1">
        <f>Table1__24[[#This Row],[total_women_beneficiaries]]-Table1__24[[#This Row],[total_men_beneficiaries]]</f>
        <v>5000</v>
      </c>
      <c r="T1058" s="1" t="str">
        <f t="shared" si="33"/>
        <v>OKAY</v>
      </c>
    </row>
    <row r="1059" spans="1:20" x14ac:dyDescent="0.3">
      <c r="A1059" s="1">
        <v>2078</v>
      </c>
      <c r="B1059" s="1"/>
      <c r="C1059" s="1"/>
      <c r="D1059" s="1" t="s">
        <v>28</v>
      </c>
      <c r="E1059" s="1" t="s">
        <v>29</v>
      </c>
      <c r="F1059" s="1" t="s">
        <v>45</v>
      </c>
      <c r="G1059" s="1" t="s">
        <v>367</v>
      </c>
      <c r="H1059" s="1" t="s">
        <v>381</v>
      </c>
      <c r="I1059" s="1">
        <v>5.9430230000000002</v>
      </c>
      <c r="J1059" s="1">
        <v>15.600201999999999</v>
      </c>
      <c r="K1059" s="1" t="s">
        <v>23</v>
      </c>
      <c r="L1059" s="1">
        <v>30000</v>
      </c>
      <c r="M1059" s="1">
        <v>30000</v>
      </c>
      <c r="N1059" s="1">
        <v>60000</v>
      </c>
      <c r="O1059" s="1" t="s">
        <v>51</v>
      </c>
      <c r="P1059" s="1">
        <v>42321</v>
      </c>
      <c r="Q1059" s="1">
        <v>16857.52</v>
      </c>
      <c r="R1059" s="1">
        <f t="shared" si="32"/>
        <v>-25463.48</v>
      </c>
      <c r="S1059" s="1">
        <f>Table1__24[[#This Row],[total_women_beneficiaries]]-Table1__24[[#This Row],[total_men_beneficiaries]]</f>
        <v>0</v>
      </c>
      <c r="T1059" s="1" t="str">
        <f t="shared" si="33"/>
        <v>OKAY</v>
      </c>
    </row>
    <row r="1060" spans="1:20" x14ac:dyDescent="0.3">
      <c r="A1060" s="1">
        <v>2079</v>
      </c>
      <c r="B1060" s="1"/>
      <c r="C1060" s="1"/>
      <c r="D1060" s="1" t="s">
        <v>55</v>
      </c>
      <c r="E1060" s="1" t="s">
        <v>29</v>
      </c>
      <c r="F1060" s="1" t="s">
        <v>45</v>
      </c>
      <c r="G1060" s="1" t="s">
        <v>367</v>
      </c>
      <c r="H1060" s="1" t="s">
        <v>368</v>
      </c>
      <c r="I1060" s="1">
        <v>5.7652780000000003</v>
      </c>
      <c r="J1060" s="1">
        <v>15.600201999999999</v>
      </c>
      <c r="K1060" s="1" t="s">
        <v>23</v>
      </c>
      <c r="L1060" s="1">
        <v>0</v>
      </c>
      <c r="M1060" s="1">
        <v>4500</v>
      </c>
      <c r="N1060" s="1">
        <v>4500</v>
      </c>
      <c r="O1060" s="1" t="s">
        <v>24</v>
      </c>
      <c r="P1060" s="1">
        <v>41930</v>
      </c>
      <c r="Q1060" s="1">
        <v>16970.22</v>
      </c>
      <c r="R1060" s="1">
        <f t="shared" si="32"/>
        <v>-24959.78</v>
      </c>
      <c r="S1060" s="1">
        <f>Table1__24[[#This Row],[total_women_beneficiaries]]-Table1__24[[#This Row],[total_men_beneficiaries]]</f>
        <v>4500</v>
      </c>
      <c r="T1060" s="1" t="str">
        <f t="shared" si="33"/>
        <v>OKAY</v>
      </c>
    </row>
    <row r="1061" spans="1:20" x14ac:dyDescent="0.3">
      <c r="A1061" s="1">
        <v>2080</v>
      </c>
      <c r="B1061" s="1"/>
      <c r="C1061" s="1"/>
      <c r="D1061" s="1" t="s">
        <v>55</v>
      </c>
      <c r="E1061" s="1" t="s">
        <v>29</v>
      </c>
      <c r="F1061" s="1" t="s">
        <v>45</v>
      </c>
      <c r="G1061" s="1" t="s">
        <v>367</v>
      </c>
      <c r="H1061" s="1" t="s">
        <v>381</v>
      </c>
      <c r="I1061" s="1">
        <v>5.9430230000000002</v>
      </c>
      <c r="J1061" s="1">
        <v>15.600201999999999</v>
      </c>
      <c r="K1061" s="1" t="s">
        <v>23</v>
      </c>
      <c r="L1061" s="1">
        <v>75698</v>
      </c>
      <c r="M1061" s="1">
        <v>91027</v>
      </c>
      <c r="N1061" s="1">
        <v>166725</v>
      </c>
      <c r="O1061" s="1" t="s">
        <v>24</v>
      </c>
      <c r="P1061" s="1">
        <v>44686</v>
      </c>
      <c r="Q1061" s="1">
        <v>18130.37</v>
      </c>
      <c r="R1061" s="1">
        <f t="shared" si="32"/>
        <v>-26555.63</v>
      </c>
      <c r="S1061" s="1">
        <f>Table1__24[[#This Row],[total_women_beneficiaries]]-Table1__24[[#This Row],[total_men_beneficiaries]]</f>
        <v>15329</v>
      </c>
      <c r="T1061" s="1" t="str">
        <f t="shared" si="33"/>
        <v>OKAY</v>
      </c>
    </row>
    <row r="1062" spans="1:20" x14ac:dyDescent="0.3">
      <c r="A1062" s="1">
        <v>2081</v>
      </c>
      <c r="B1062" s="1">
        <v>174</v>
      </c>
      <c r="C1062" s="1" t="s">
        <v>17</v>
      </c>
      <c r="D1062" s="1" t="s">
        <v>28</v>
      </c>
      <c r="E1062" s="1" t="s">
        <v>29</v>
      </c>
      <c r="F1062" s="1" t="s">
        <v>45</v>
      </c>
      <c r="G1062" s="1" t="s">
        <v>367</v>
      </c>
      <c r="H1062" s="1" t="s">
        <v>374</v>
      </c>
      <c r="I1062" s="1">
        <v>8.4091670000000001</v>
      </c>
      <c r="J1062" s="1">
        <v>20.653055999999999</v>
      </c>
      <c r="K1062" s="1" t="s">
        <v>23</v>
      </c>
      <c r="L1062" s="1">
        <v>38515</v>
      </c>
      <c r="M1062" s="1">
        <v>38515</v>
      </c>
      <c r="N1062" s="1">
        <v>77030</v>
      </c>
      <c r="O1062" s="1" t="s">
        <v>51</v>
      </c>
      <c r="P1062" s="1">
        <v>25284</v>
      </c>
      <c r="Q1062" s="1">
        <v>25284</v>
      </c>
      <c r="R1062" s="1">
        <f t="shared" si="32"/>
        <v>0</v>
      </c>
      <c r="S1062" s="1">
        <f>Table1__24[[#This Row],[total_women_beneficiaries]]-Table1__24[[#This Row],[total_men_beneficiaries]]</f>
        <v>0</v>
      </c>
      <c r="T1062" s="1" t="str">
        <f t="shared" si="33"/>
        <v>OKAY</v>
      </c>
    </row>
    <row r="1063" spans="1:20" x14ac:dyDescent="0.3">
      <c r="A1063" s="1">
        <v>2101</v>
      </c>
      <c r="B1063" s="1"/>
      <c r="C1063" s="1"/>
      <c r="D1063" s="1" t="s">
        <v>28</v>
      </c>
      <c r="E1063" s="1" t="s">
        <v>29</v>
      </c>
      <c r="F1063" s="1" t="s">
        <v>27</v>
      </c>
      <c r="G1063" s="1" t="s">
        <v>367</v>
      </c>
      <c r="H1063" s="1" t="s">
        <v>369</v>
      </c>
      <c r="I1063" s="1">
        <v>6.53477</v>
      </c>
      <c r="J1063" s="1">
        <v>21.994738999999999</v>
      </c>
      <c r="K1063" s="1"/>
      <c r="L1063" s="1">
        <v>12500</v>
      </c>
      <c r="M1063" s="1">
        <v>12500</v>
      </c>
      <c r="N1063" s="1">
        <v>25000</v>
      </c>
      <c r="O1063" s="1" t="s">
        <v>24</v>
      </c>
      <c r="P1063" s="1">
        <v>10664</v>
      </c>
      <c r="Q1063" s="1">
        <v>10664</v>
      </c>
      <c r="R1063" s="1">
        <f t="shared" si="32"/>
        <v>0</v>
      </c>
      <c r="S1063" s="1">
        <f>Table1__24[[#This Row],[total_women_beneficiaries]]-Table1__24[[#This Row],[total_men_beneficiaries]]</f>
        <v>0</v>
      </c>
      <c r="T1063" s="1" t="str">
        <f t="shared" si="33"/>
        <v>OKAY</v>
      </c>
    </row>
    <row r="1064" spans="1:20" x14ac:dyDescent="0.3">
      <c r="A1064" s="1">
        <v>2102</v>
      </c>
      <c r="B1064" s="1">
        <v>48</v>
      </c>
      <c r="C1064" s="1" t="s">
        <v>48</v>
      </c>
      <c r="D1064" s="1" t="s">
        <v>28</v>
      </c>
      <c r="E1064" s="1" t="s">
        <v>29</v>
      </c>
      <c r="F1064" s="1" t="s">
        <v>45</v>
      </c>
      <c r="G1064" s="1" t="s">
        <v>367</v>
      </c>
      <c r="H1064" s="1" t="s">
        <v>369</v>
      </c>
      <c r="I1064" s="1">
        <v>6.53477</v>
      </c>
      <c r="J1064" s="1">
        <v>21.994738999999999</v>
      </c>
      <c r="K1064" s="1" t="s">
        <v>23</v>
      </c>
      <c r="L1064" s="1">
        <v>18000</v>
      </c>
      <c r="M1064" s="1">
        <v>27000</v>
      </c>
      <c r="N1064" s="1">
        <v>45000</v>
      </c>
      <c r="O1064" s="1" t="s">
        <v>51</v>
      </c>
      <c r="P1064" s="1">
        <v>34183.97</v>
      </c>
      <c r="Q1064" s="1">
        <v>34183.97</v>
      </c>
      <c r="R1064" s="1">
        <f t="shared" si="32"/>
        <v>0</v>
      </c>
      <c r="S1064" s="1">
        <f>Table1__24[[#This Row],[total_women_beneficiaries]]-Table1__24[[#This Row],[total_men_beneficiaries]]</f>
        <v>9000</v>
      </c>
      <c r="T1064" s="1" t="str">
        <f t="shared" si="33"/>
        <v>OKAY</v>
      </c>
    </row>
    <row r="1065" spans="1:20" x14ac:dyDescent="0.3">
      <c r="A1065" s="1">
        <v>2103</v>
      </c>
      <c r="B1065" s="1"/>
      <c r="C1065" s="1"/>
      <c r="D1065" s="1" t="s">
        <v>28</v>
      </c>
      <c r="E1065" s="1" t="s">
        <v>29</v>
      </c>
      <c r="F1065" s="1" t="s">
        <v>45</v>
      </c>
      <c r="G1065" s="1" t="s">
        <v>21</v>
      </c>
      <c r="H1065" s="1" t="s">
        <v>257</v>
      </c>
      <c r="I1065" s="1">
        <v>15.005074</v>
      </c>
      <c r="J1065" s="1">
        <v>-2.9559530000000001</v>
      </c>
      <c r="K1065" s="1" t="s">
        <v>23</v>
      </c>
      <c r="L1065" s="1">
        <v>1156</v>
      </c>
      <c r="M1065" s="1">
        <v>1203</v>
      </c>
      <c r="N1065" s="1">
        <v>2359</v>
      </c>
      <c r="O1065" s="1" t="s">
        <v>24</v>
      </c>
      <c r="P1065" s="1">
        <v>44774.66</v>
      </c>
      <c r="Q1065" s="1">
        <v>35819.730000000003</v>
      </c>
      <c r="R1065" s="1">
        <f t="shared" si="32"/>
        <v>-8954.93</v>
      </c>
      <c r="S1065" s="1">
        <f>Table1__24[[#This Row],[total_women_beneficiaries]]-Table1__24[[#This Row],[total_men_beneficiaries]]</f>
        <v>47</v>
      </c>
      <c r="T1065" s="1" t="str">
        <f t="shared" si="33"/>
        <v>OKAY</v>
      </c>
    </row>
    <row r="1066" spans="1:20" x14ac:dyDescent="0.3">
      <c r="A1066" s="1">
        <v>2104</v>
      </c>
      <c r="B1066" s="1"/>
      <c r="C1066" s="1"/>
      <c r="D1066" s="1" t="s">
        <v>97</v>
      </c>
      <c r="E1066" s="1" t="s">
        <v>196</v>
      </c>
      <c r="F1066" s="1" t="s">
        <v>45</v>
      </c>
      <c r="G1066" s="1" t="s">
        <v>21</v>
      </c>
      <c r="H1066" s="1" t="s">
        <v>257</v>
      </c>
      <c r="I1066" s="1">
        <v>15.006875000000001</v>
      </c>
      <c r="J1066" s="1">
        <v>-2.9529649999999998</v>
      </c>
      <c r="K1066" s="1" t="s">
        <v>23</v>
      </c>
      <c r="L1066" s="1">
        <v>320</v>
      </c>
      <c r="M1066" s="1">
        <v>162</v>
      </c>
      <c r="N1066" s="1">
        <v>482</v>
      </c>
      <c r="O1066" s="1" t="s">
        <v>24</v>
      </c>
      <c r="P1066" s="1">
        <v>35856.04</v>
      </c>
      <c r="Q1066" s="1">
        <v>28684.83</v>
      </c>
      <c r="R1066" s="1">
        <f t="shared" si="32"/>
        <v>-7171.2099999999991</v>
      </c>
      <c r="S1066" s="1">
        <f>Table1__24[[#This Row],[total_women_beneficiaries]]-Table1__24[[#This Row],[total_men_beneficiaries]]</f>
        <v>-158</v>
      </c>
      <c r="T1066" s="1" t="str">
        <f t="shared" si="33"/>
        <v>OKAY</v>
      </c>
    </row>
    <row r="1067" spans="1:20" x14ac:dyDescent="0.3">
      <c r="A1067" s="1">
        <v>2105</v>
      </c>
      <c r="B1067" s="1"/>
      <c r="C1067" s="1"/>
      <c r="D1067" s="1" t="s">
        <v>39</v>
      </c>
      <c r="E1067" s="1" t="s">
        <v>29</v>
      </c>
      <c r="F1067" s="1" t="s">
        <v>30</v>
      </c>
      <c r="G1067" s="1" t="s">
        <v>21</v>
      </c>
      <c r="H1067" s="1" t="s">
        <v>244</v>
      </c>
      <c r="I1067" s="1">
        <v>16.278813</v>
      </c>
      <c r="J1067" s="1">
        <v>-4.1238999999999998E-2</v>
      </c>
      <c r="K1067" s="1" t="s">
        <v>23</v>
      </c>
      <c r="L1067" s="1">
        <v>212</v>
      </c>
      <c r="M1067" s="1">
        <v>3</v>
      </c>
      <c r="N1067" s="1">
        <v>215</v>
      </c>
      <c r="O1067" s="1" t="s">
        <v>31</v>
      </c>
      <c r="P1067" s="1">
        <v>35649.730000000003</v>
      </c>
      <c r="Q1067" s="1">
        <v>28519.78</v>
      </c>
      <c r="R1067" s="1">
        <f t="shared" si="32"/>
        <v>-7129.9500000000044</v>
      </c>
      <c r="S1067" s="1">
        <f>Table1__24[[#This Row],[total_women_beneficiaries]]-Table1__24[[#This Row],[total_men_beneficiaries]]</f>
        <v>-209</v>
      </c>
      <c r="T1067" s="1" t="str">
        <f t="shared" si="33"/>
        <v>OKAY</v>
      </c>
    </row>
    <row r="1068" spans="1:20" x14ac:dyDescent="0.3">
      <c r="A1068" s="1">
        <v>2106</v>
      </c>
      <c r="B1068" s="1"/>
      <c r="C1068" s="1"/>
      <c r="D1068" s="1" t="s">
        <v>39</v>
      </c>
      <c r="E1068" s="1" t="s">
        <v>29</v>
      </c>
      <c r="F1068" s="1" t="s">
        <v>30</v>
      </c>
      <c r="G1068" s="1" t="s">
        <v>21</v>
      </c>
      <c r="H1068" s="1" t="s">
        <v>244</v>
      </c>
      <c r="I1068" s="1">
        <v>14.967722</v>
      </c>
      <c r="J1068" s="1">
        <v>0.71677800000000003</v>
      </c>
      <c r="K1068" s="1" t="s">
        <v>23</v>
      </c>
      <c r="L1068" s="1">
        <v>20</v>
      </c>
      <c r="M1068" s="1">
        <v>0</v>
      </c>
      <c r="N1068" s="1">
        <v>20</v>
      </c>
      <c r="O1068" s="1" t="s">
        <v>40</v>
      </c>
      <c r="P1068" s="1">
        <v>36648.6</v>
      </c>
      <c r="Q1068" s="1">
        <v>29318.880000000001</v>
      </c>
      <c r="R1068" s="1">
        <f t="shared" si="32"/>
        <v>-7329.7199999999975</v>
      </c>
      <c r="S1068" s="1">
        <f>Table1__24[[#This Row],[total_women_beneficiaries]]-Table1__24[[#This Row],[total_men_beneficiaries]]</f>
        <v>-20</v>
      </c>
      <c r="T1068" s="1" t="str">
        <f t="shared" si="33"/>
        <v>OKAY</v>
      </c>
    </row>
    <row r="1069" spans="1:20" x14ac:dyDescent="0.3">
      <c r="A1069" s="1">
        <v>2107</v>
      </c>
      <c r="B1069" s="1"/>
      <c r="C1069" s="1"/>
      <c r="D1069" s="1" t="s">
        <v>18</v>
      </c>
      <c r="E1069" s="1" t="s">
        <v>29</v>
      </c>
      <c r="F1069" s="1" t="s">
        <v>20</v>
      </c>
      <c r="G1069" s="1" t="s">
        <v>21</v>
      </c>
      <c r="H1069" s="1" t="s">
        <v>251</v>
      </c>
      <c r="I1069" s="1">
        <v>19.466740000000001</v>
      </c>
      <c r="J1069" s="1">
        <v>0.85265599999999997</v>
      </c>
      <c r="K1069" s="1" t="s">
        <v>23</v>
      </c>
      <c r="L1069" s="1">
        <v>1000</v>
      </c>
      <c r="M1069" s="1">
        <v>1500</v>
      </c>
      <c r="N1069" s="1">
        <v>2500</v>
      </c>
      <c r="O1069" s="1" t="s">
        <v>24</v>
      </c>
      <c r="P1069" s="1">
        <v>23626.04</v>
      </c>
      <c r="Q1069" s="1">
        <v>18900.830000000002</v>
      </c>
      <c r="R1069" s="1">
        <f t="shared" si="32"/>
        <v>-4725.2099999999991</v>
      </c>
      <c r="S1069" s="1">
        <f>Table1__24[[#This Row],[total_women_beneficiaries]]-Table1__24[[#This Row],[total_men_beneficiaries]]</f>
        <v>500</v>
      </c>
      <c r="T1069" s="1" t="str">
        <f t="shared" si="33"/>
        <v>OKAY</v>
      </c>
    </row>
    <row r="1070" spans="1:20" x14ac:dyDescent="0.3">
      <c r="A1070" s="1">
        <v>2108</v>
      </c>
      <c r="B1070" s="1"/>
      <c r="C1070" s="1"/>
      <c r="D1070" s="1" t="s">
        <v>28</v>
      </c>
      <c r="E1070" s="1" t="s">
        <v>29</v>
      </c>
      <c r="F1070" s="1" t="s">
        <v>45</v>
      </c>
      <c r="G1070" s="1" t="s">
        <v>21</v>
      </c>
      <c r="H1070" s="1" t="s">
        <v>251</v>
      </c>
      <c r="I1070" s="1">
        <v>18.618997</v>
      </c>
      <c r="J1070" s="1">
        <v>2.5245060000000001</v>
      </c>
      <c r="K1070" s="1" t="s">
        <v>23</v>
      </c>
      <c r="L1070" s="1">
        <v>105</v>
      </c>
      <c r="M1070" s="1">
        <v>70</v>
      </c>
      <c r="N1070" s="1">
        <v>175</v>
      </c>
      <c r="O1070" s="1" t="s">
        <v>24</v>
      </c>
      <c r="P1070" s="1">
        <v>40311.58</v>
      </c>
      <c r="Q1070" s="1">
        <v>32249.26</v>
      </c>
      <c r="R1070" s="1">
        <f t="shared" si="32"/>
        <v>-8062.3200000000033</v>
      </c>
      <c r="S1070" s="1">
        <f>Table1__24[[#This Row],[total_women_beneficiaries]]-Table1__24[[#This Row],[total_men_beneficiaries]]</f>
        <v>-35</v>
      </c>
      <c r="T1070" s="1" t="str">
        <f t="shared" si="33"/>
        <v>OKAY</v>
      </c>
    </row>
    <row r="1071" spans="1:20" x14ac:dyDescent="0.3">
      <c r="A1071" s="1">
        <v>2109</v>
      </c>
      <c r="B1071" s="1"/>
      <c r="C1071" s="1"/>
      <c r="D1071" s="1" t="s">
        <v>28</v>
      </c>
      <c r="E1071" s="1" t="s">
        <v>29</v>
      </c>
      <c r="F1071" s="1" t="s">
        <v>45</v>
      </c>
      <c r="G1071" s="1" t="s">
        <v>21</v>
      </c>
      <c r="H1071" s="1" t="s">
        <v>251</v>
      </c>
      <c r="I1071" s="1">
        <v>20.368611000000001</v>
      </c>
      <c r="J1071" s="1">
        <v>1.8069440000000001</v>
      </c>
      <c r="K1071" s="1" t="s">
        <v>23</v>
      </c>
      <c r="L1071" s="1">
        <v>187</v>
      </c>
      <c r="M1071" s="1">
        <v>170</v>
      </c>
      <c r="N1071" s="1">
        <v>357</v>
      </c>
      <c r="O1071" s="1" t="s">
        <v>24</v>
      </c>
      <c r="P1071" s="1">
        <v>21217.05</v>
      </c>
      <c r="Q1071" s="1">
        <v>16973.64</v>
      </c>
      <c r="R1071" s="1">
        <f t="shared" si="32"/>
        <v>-4243.41</v>
      </c>
      <c r="S1071" s="1">
        <f>Table1__24[[#This Row],[total_women_beneficiaries]]-Table1__24[[#This Row],[total_men_beneficiaries]]</f>
        <v>-17</v>
      </c>
      <c r="T1071" s="1" t="str">
        <f t="shared" si="33"/>
        <v>OKAY</v>
      </c>
    </row>
    <row r="1072" spans="1:20" x14ac:dyDescent="0.3">
      <c r="A1072" s="1">
        <v>2110</v>
      </c>
      <c r="B1072" s="1"/>
      <c r="C1072" s="1"/>
      <c r="D1072" s="1" t="s">
        <v>28</v>
      </c>
      <c r="E1072" s="1" t="s">
        <v>29</v>
      </c>
      <c r="F1072" s="1" t="s">
        <v>20</v>
      </c>
      <c r="G1072" s="1" t="s">
        <v>21</v>
      </c>
      <c r="H1072" s="1" t="s">
        <v>251</v>
      </c>
      <c r="I1072" s="1">
        <v>18.438746999999999</v>
      </c>
      <c r="J1072" s="1">
        <v>1.392736</v>
      </c>
      <c r="K1072" s="1" t="s">
        <v>23</v>
      </c>
      <c r="L1072" s="1">
        <v>405</v>
      </c>
      <c r="M1072" s="1">
        <v>0</v>
      </c>
      <c r="N1072" s="1">
        <v>405</v>
      </c>
      <c r="O1072" s="1" t="s">
        <v>40</v>
      </c>
      <c r="P1072" s="1">
        <v>34081.230000000003</v>
      </c>
      <c r="Q1072" s="1">
        <v>27264.99</v>
      </c>
      <c r="R1072" s="1">
        <f t="shared" si="32"/>
        <v>-6816.2400000000016</v>
      </c>
      <c r="S1072" s="1">
        <f>Table1__24[[#This Row],[total_women_beneficiaries]]-Table1__24[[#This Row],[total_men_beneficiaries]]</f>
        <v>-405</v>
      </c>
      <c r="T1072" s="1" t="str">
        <f t="shared" si="33"/>
        <v>OKAY</v>
      </c>
    </row>
    <row r="1073" spans="1:20" x14ac:dyDescent="0.3">
      <c r="A1073" s="1">
        <v>2111</v>
      </c>
      <c r="B1073" s="1"/>
      <c r="C1073" s="1"/>
      <c r="D1073" s="1" t="s">
        <v>28</v>
      </c>
      <c r="E1073" s="1" t="s">
        <v>29</v>
      </c>
      <c r="F1073" s="1" t="s">
        <v>45</v>
      </c>
      <c r="G1073" s="1" t="s">
        <v>21</v>
      </c>
      <c r="H1073" s="1" t="s">
        <v>251</v>
      </c>
      <c r="I1073" s="1">
        <v>17.89368</v>
      </c>
      <c r="J1073" s="1">
        <v>3.1313900000000001</v>
      </c>
      <c r="K1073" s="1" t="s">
        <v>23</v>
      </c>
      <c r="L1073" s="1">
        <v>600</v>
      </c>
      <c r="M1073" s="1">
        <v>300</v>
      </c>
      <c r="N1073" s="1">
        <v>900</v>
      </c>
      <c r="O1073" s="1" t="s">
        <v>24</v>
      </c>
      <c r="P1073" s="1">
        <v>27681.14</v>
      </c>
      <c r="Q1073" s="1">
        <v>22144.92</v>
      </c>
      <c r="R1073" s="1">
        <f t="shared" si="32"/>
        <v>-5536.2200000000012</v>
      </c>
      <c r="S1073" s="1">
        <f>Table1__24[[#This Row],[total_women_beneficiaries]]-Table1__24[[#This Row],[total_men_beneficiaries]]</f>
        <v>-300</v>
      </c>
      <c r="T1073" s="1" t="str">
        <f t="shared" si="33"/>
        <v>OKAY</v>
      </c>
    </row>
    <row r="1074" spans="1:20" x14ac:dyDescent="0.3">
      <c r="A1074" s="1">
        <v>2112</v>
      </c>
      <c r="B1074" s="1"/>
      <c r="C1074" s="1"/>
      <c r="D1074" s="1" t="s">
        <v>33</v>
      </c>
      <c r="E1074" s="1" t="s">
        <v>29</v>
      </c>
      <c r="F1074" s="1" t="s">
        <v>20</v>
      </c>
      <c r="G1074" s="1" t="s">
        <v>21</v>
      </c>
      <c r="H1074" s="1" t="s">
        <v>22</v>
      </c>
      <c r="I1074" s="1">
        <v>16.265833000000001</v>
      </c>
      <c r="J1074" s="1">
        <v>-3.4044439999999998</v>
      </c>
      <c r="K1074" s="1" t="s">
        <v>23</v>
      </c>
      <c r="L1074" s="1">
        <v>152</v>
      </c>
      <c r="M1074" s="1">
        <v>317</v>
      </c>
      <c r="N1074" s="1">
        <v>469</v>
      </c>
      <c r="O1074" s="1" t="s">
        <v>24</v>
      </c>
      <c r="P1074" s="1">
        <v>47213.82</v>
      </c>
      <c r="Q1074" s="1">
        <v>37771.06</v>
      </c>
      <c r="R1074" s="1">
        <f t="shared" si="32"/>
        <v>-9442.760000000002</v>
      </c>
      <c r="S1074" s="1">
        <f>Table1__24[[#This Row],[total_women_beneficiaries]]-Table1__24[[#This Row],[total_men_beneficiaries]]</f>
        <v>165</v>
      </c>
      <c r="T1074" s="1" t="str">
        <f t="shared" si="33"/>
        <v>OKAY</v>
      </c>
    </row>
    <row r="1075" spans="1:20" x14ac:dyDescent="0.3">
      <c r="A1075" s="1">
        <v>2113</v>
      </c>
      <c r="B1075" s="1"/>
      <c r="C1075" s="1"/>
      <c r="D1075" s="1" t="s">
        <v>28</v>
      </c>
      <c r="E1075" s="1" t="s">
        <v>29</v>
      </c>
      <c r="F1075" s="1" t="s">
        <v>20</v>
      </c>
      <c r="G1075" s="1" t="s">
        <v>21</v>
      </c>
      <c r="H1075" s="1" t="s">
        <v>22</v>
      </c>
      <c r="I1075" s="1">
        <v>15.487500000000001</v>
      </c>
      <c r="J1075" s="1">
        <v>-1.25</v>
      </c>
      <c r="K1075" s="1" t="s">
        <v>23</v>
      </c>
      <c r="L1075" s="1">
        <v>1000</v>
      </c>
      <c r="M1075" s="1">
        <v>1300</v>
      </c>
      <c r="N1075" s="1">
        <v>2300</v>
      </c>
      <c r="O1075" s="1" t="s">
        <v>24</v>
      </c>
      <c r="P1075" s="1">
        <v>46514.080000000002</v>
      </c>
      <c r="Q1075" s="1">
        <v>37211.26</v>
      </c>
      <c r="R1075" s="1">
        <f t="shared" si="32"/>
        <v>-9302.82</v>
      </c>
      <c r="S1075" s="1">
        <f>Table1__24[[#This Row],[total_women_beneficiaries]]-Table1__24[[#This Row],[total_men_beneficiaries]]</f>
        <v>300</v>
      </c>
      <c r="T1075" s="1" t="str">
        <f t="shared" si="33"/>
        <v>OKAY</v>
      </c>
    </row>
    <row r="1076" spans="1:20" x14ac:dyDescent="0.3">
      <c r="A1076" s="1">
        <v>2114</v>
      </c>
      <c r="B1076" s="1"/>
      <c r="C1076" s="1"/>
      <c r="D1076" s="1" t="s">
        <v>28</v>
      </c>
      <c r="E1076" s="1" t="s">
        <v>29</v>
      </c>
      <c r="F1076" s="1" t="s">
        <v>20</v>
      </c>
      <c r="G1076" s="1" t="s">
        <v>21</v>
      </c>
      <c r="H1076" s="1" t="s">
        <v>22</v>
      </c>
      <c r="I1076" s="1">
        <v>17.647221999999999</v>
      </c>
      <c r="J1076" s="1">
        <v>-3.1602779999999999</v>
      </c>
      <c r="K1076" s="1" t="s">
        <v>23</v>
      </c>
      <c r="L1076" s="1">
        <v>720</v>
      </c>
      <c r="M1076" s="1">
        <v>780</v>
      </c>
      <c r="N1076" s="1">
        <v>1500</v>
      </c>
      <c r="O1076" s="1" t="s">
        <v>24</v>
      </c>
      <c r="P1076" s="1">
        <v>51256.13</v>
      </c>
      <c r="Q1076" s="1">
        <v>41004.9</v>
      </c>
      <c r="R1076" s="1">
        <f t="shared" si="32"/>
        <v>-10251.229999999996</v>
      </c>
      <c r="S1076" s="1">
        <f>Table1__24[[#This Row],[total_women_beneficiaries]]-Table1__24[[#This Row],[total_men_beneficiaries]]</f>
        <v>60</v>
      </c>
      <c r="T1076" s="1" t="str">
        <f t="shared" si="33"/>
        <v>OKAY</v>
      </c>
    </row>
    <row r="1077" spans="1:20" x14ac:dyDescent="0.3">
      <c r="A1077" s="1">
        <v>2115</v>
      </c>
      <c r="B1077" s="1"/>
      <c r="C1077" s="1"/>
      <c r="D1077" s="1" t="s">
        <v>97</v>
      </c>
      <c r="E1077" s="1" t="s">
        <v>29</v>
      </c>
      <c r="F1077" s="1" t="s">
        <v>20</v>
      </c>
      <c r="G1077" s="1" t="s">
        <v>21</v>
      </c>
      <c r="H1077" s="1" t="s">
        <v>22</v>
      </c>
      <c r="I1077" s="1">
        <v>16.361111000000001</v>
      </c>
      <c r="J1077" s="1">
        <v>-3.2472219999999998</v>
      </c>
      <c r="K1077" s="1" t="s">
        <v>23</v>
      </c>
      <c r="L1077" s="1">
        <v>20</v>
      </c>
      <c r="M1077" s="1">
        <v>5</v>
      </c>
      <c r="N1077" s="1">
        <v>25</v>
      </c>
      <c r="O1077" s="1" t="s">
        <v>24</v>
      </c>
      <c r="P1077" s="1">
        <v>47974.16</v>
      </c>
      <c r="Q1077" s="1">
        <v>38379.33</v>
      </c>
      <c r="R1077" s="1">
        <f t="shared" si="32"/>
        <v>-9594.8300000000017</v>
      </c>
      <c r="S1077" s="1">
        <f>Table1__24[[#This Row],[total_women_beneficiaries]]-Table1__24[[#This Row],[total_men_beneficiaries]]</f>
        <v>-15</v>
      </c>
      <c r="T1077" s="1" t="str">
        <f t="shared" si="33"/>
        <v>OKAY</v>
      </c>
    </row>
    <row r="1078" spans="1:20" x14ac:dyDescent="0.3">
      <c r="A1078" s="1">
        <v>2116</v>
      </c>
      <c r="B1078" s="1"/>
      <c r="C1078" s="1"/>
      <c r="D1078" s="1" t="s">
        <v>28</v>
      </c>
      <c r="E1078" s="1" t="s">
        <v>29</v>
      </c>
      <c r="F1078" s="1" t="s">
        <v>20</v>
      </c>
      <c r="G1078" s="1" t="s">
        <v>21</v>
      </c>
      <c r="H1078" s="1" t="s">
        <v>22</v>
      </c>
      <c r="I1078" s="1">
        <v>20.478611000000001</v>
      </c>
      <c r="J1078" s="1">
        <v>-1.2652779999999999</v>
      </c>
      <c r="K1078" s="1" t="s">
        <v>23</v>
      </c>
      <c r="L1078" s="1">
        <v>720</v>
      </c>
      <c r="M1078" s="1">
        <v>780</v>
      </c>
      <c r="N1078" s="1">
        <v>1500</v>
      </c>
      <c r="O1078" s="1" t="s">
        <v>24</v>
      </c>
      <c r="P1078" s="1">
        <v>48398.47</v>
      </c>
      <c r="Q1078" s="1">
        <v>38718.78</v>
      </c>
      <c r="R1078" s="1">
        <f t="shared" si="32"/>
        <v>-9679.6900000000023</v>
      </c>
      <c r="S1078" s="1">
        <f>Table1__24[[#This Row],[total_women_beneficiaries]]-Table1__24[[#This Row],[total_men_beneficiaries]]</f>
        <v>60</v>
      </c>
      <c r="T1078" s="1" t="str">
        <f t="shared" si="33"/>
        <v>OKAY</v>
      </c>
    </row>
    <row r="1079" spans="1:20" x14ac:dyDescent="0.3">
      <c r="A1079" s="1">
        <v>2136</v>
      </c>
      <c r="B1079" s="1">
        <v>103</v>
      </c>
      <c r="C1079" s="1" t="s">
        <v>17</v>
      </c>
      <c r="D1079" s="1" t="s">
        <v>28</v>
      </c>
      <c r="E1079" s="1" t="s">
        <v>29</v>
      </c>
      <c r="F1079" s="1" t="s">
        <v>45</v>
      </c>
      <c r="G1079" s="1" t="s">
        <v>142</v>
      </c>
      <c r="H1079" s="1" t="s">
        <v>147</v>
      </c>
      <c r="I1079" s="1">
        <v>8.1848329999999994</v>
      </c>
      <c r="J1079" s="1">
        <v>28.735833</v>
      </c>
      <c r="K1079" s="1" t="s">
        <v>23</v>
      </c>
      <c r="L1079" s="1">
        <v>2678</v>
      </c>
      <c r="M1079" s="1">
        <v>2822</v>
      </c>
      <c r="N1079" s="1">
        <v>5500</v>
      </c>
      <c r="O1079" s="1" t="s">
        <v>32</v>
      </c>
      <c r="P1079" s="1">
        <v>45450</v>
      </c>
      <c r="Q1079" s="1">
        <v>45450</v>
      </c>
      <c r="R1079" s="1">
        <f t="shared" si="32"/>
        <v>0</v>
      </c>
      <c r="S1079" s="1">
        <f>Table1__24[[#This Row],[total_women_beneficiaries]]-Table1__24[[#This Row],[total_men_beneficiaries]]</f>
        <v>144</v>
      </c>
      <c r="T1079" s="1" t="str">
        <f t="shared" si="33"/>
        <v>OKAY</v>
      </c>
    </row>
    <row r="1080" spans="1:20" x14ac:dyDescent="0.3">
      <c r="A1080" s="1">
        <v>2137</v>
      </c>
      <c r="B1080" s="1"/>
      <c r="C1080" s="1"/>
      <c r="D1080" s="1" t="s">
        <v>39</v>
      </c>
      <c r="E1080" s="1" t="s">
        <v>29</v>
      </c>
      <c r="F1080" s="1" t="s">
        <v>45</v>
      </c>
      <c r="G1080" s="1" t="s">
        <v>142</v>
      </c>
      <c r="H1080" s="1" t="s">
        <v>147</v>
      </c>
      <c r="I1080" s="1">
        <v>8.704167</v>
      </c>
      <c r="J1080" s="1">
        <v>28.419499999999999</v>
      </c>
      <c r="K1080" s="1" t="s">
        <v>23</v>
      </c>
      <c r="L1080" s="1">
        <v>18</v>
      </c>
      <c r="M1080" s="1">
        <v>10</v>
      </c>
      <c r="N1080" s="1">
        <v>28</v>
      </c>
      <c r="O1080" s="1" t="s">
        <v>150</v>
      </c>
      <c r="P1080" s="1">
        <v>49942</v>
      </c>
      <c r="Q1080" s="1">
        <v>39954.379999999997</v>
      </c>
      <c r="R1080" s="1">
        <f t="shared" si="32"/>
        <v>-9987.6200000000026</v>
      </c>
      <c r="S1080" s="1">
        <f>Table1__24[[#This Row],[total_women_beneficiaries]]-Table1__24[[#This Row],[total_men_beneficiaries]]</f>
        <v>-8</v>
      </c>
      <c r="T1080" s="1" t="str">
        <f t="shared" si="33"/>
        <v>OKAY</v>
      </c>
    </row>
    <row r="1081" spans="1:20" x14ac:dyDescent="0.3">
      <c r="A1081" s="1">
        <v>2138</v>
      </c>
      <c r="B1081" s="1"/>
      <c r="C1081" s="1"/>
      <c r="D1081" s="1" t="s">
        <v>39</v>
      </c>
      <c r="E1081" s="1" t="s">
        <v>29</v>
      </c>
      <c r="F1081" s="1" t="s">
        <v>45</v>
      </c>
      <c r="G1081" s="1" t="s">
        <v>142</v>
      </c>
      <c r="H1081" s="1" t="s">
        <v>147</v>
      </c>
      <c r="I1081" s="1">
        <v>8.0888460000000002</v>
      </c>
      <c r="J1081" s="1">
        <v>28.641044000000001</v>
      </c>
      <c r="K1081" s="1" t="s">
        <v>23</v>
      </c>
      <c r="L1081" s="1">
        <v>124</v>
      </c>
      <c r="M1081" s="1">
        <v>129</v>
      </c>
      <c r="N1081" s="1">
        <v>253</v>
      </c>
      <c r="O1081" s="1" t="s">
        <v>38</v>
      </c>
      <c r="P1081" s="1">
        <v>49832.45</v>
      </c>
      <c r="Q1081" s="1">
        <v>39865.96</v>
      </c>
      <c r="R1081" s="1">
        <f t="shared" si="32"/>
        <v>-9966.489999999998</v>
      </c>
      <c r="S1081" s="1">
        <f>Table1__24[[#This Row],[total_women_beneficiaries]]-Table1__24[[#This Row],[total_men_beneficiaries]]</f>
        <v>5</v>
      </c>
      <c r="T1081" s="1" t="str">
        <f t="shared" si="33"/>
        <v>OKAY</v>
      </c>
    </row>
    <row r="1082" spans="1:20" x14ac:dyDescent="0.3">
      <c r="A1082" s="1">
        <v>2139</v>
      </c>
      <c r="B1082" s="1"/>
      <c r="C1082" s="1"/>
      <c r="D1082" s="1" t="s">
        <v>39</v>
      </c>
      <c r="E1082" s="1" t="s">
        <v>29</v>
      </c>
      <c r="F1082" s="1" t="s">
        <v>45</v>
      </c>
      <c r="G1082" s="1" t="s">
        <v>142</v>
      </c>
      <c r="H1082" s="1" t="s">
        <v>144</v>
      </c>
      <c r="I1082" s="1">
        <v>9.1075250000000008</v>
      </c>
      <c r="J1082" s="1">
        <v>27.22307</v>
      </c>
      <c r="K1082" s="1" t="s">
        <v>23</v>
      </c>
      <c r="L1082" s="1">
        <v>46</v>
      </c>
      <c r="M1082" s="1">
        <v>12</v>
      </c>
      <c r="N1082" s="1">
        <v>58</v>
      </c>
      <c r="O1082" s="1" t="s">
        <v>150</v>
      </c>
      <c r="P1082" s="1">
        <v>4994298</v>
      </c>
      <c r="Q1082" s="1">
        <v>39954.379999999997</v>
      </c>
      <c r="R1082" s="1">
        <f t="shared" si="32"/>
        <v>-4954343.62</v>
      </c>
      <c r="S1082" s="1">
        <f>Table1__24[[#This Row],[total_women_beneficiaries]]-Table1__24[[#This Row],[total_men_beneficiaries]]</f>
        <v>-34</v>
      </c>
      <c r="T1082" s="1" t="str">
        <f t="shared" si="33"/>
        <v>OKAY</v>
      </c>
    </row>
    <row r="1083" spans="1:20" x14ac:dyDescent="0.3">
      <c r="A1083" s="1">
        <v>2140</v>
      </c>
      <c r="B1083" s="1"/>
      <c r="C1083" s="1"/>
      <c r="D1083" s="1" t="s">
        <v>39</v>
      </c>
      <c r="E1083" s="1" t="s">
        <v>29</v>
      </c>
      <c r="F1083" s="1" t="s">
        <v>45</v>
      </c>
      <c r="G1083" s="1" t="s">
        <v>142</v>
      </c>
      <c r="H1083" s="1" t="s">
        <v>144</v>
      </c>
      <c r="I1083" s="1">
        <v>9.1331500000000005</v>
      </c>
      <c r="J1083" s="1">
        <v>26.980149999999998</v>
      </c>
      <c r="K1083" s="1" t="s">
        <v>23</v>
      </c>
      <c r="L1083" s="1">
        <v>82</v>
      </c>
      <c r="M1083" s="1">
        <v>44</v>
      </c>
      <c r="N1083" s="1">
        <v>126</v>
      </c>
      <c r="O1083" s="1" t="s">
        <v>40</v>
      </c>
      <c r="P1083" s="1">
        <v>499823.69</v>
      </c>
      <c r="Q1083" s="1">
        <v>39858.949999999997</v>
      </c>
      <c r="R1083" s="1">
        <f t="shared" si="32"/>
        <v>-459964.74</v>
      </c>
      <c r="S1083" s="1">
        <f>Table1__24[[#This Row],[total_women_beneficiaries]]-Table1__24[[#This Row],[total_men_beneficiaries]]</f>
        <v>-38</v>
      </c>
      <c r="T1083" s="1" t="str">
        <f t="shared" si="33"/>
        <v>OKAY</v>
      </c>
    </row>
    <row r="1084" spans="1:20" x14ac:dyDescent="0.3">
      <c r="A1084" s="1">
        <v>2141</v>
      </c>
      <c r="B1084" s="1">
        <v>27</v>
      </c>
      <c r="C1084" s="1" t="s">
        <v>48</v>
      </c>
      <c r="D1084" s="1" t="s">
        <v>28</v>
      </c>
      <c r="E1084" s="1" t="s">
        <v>29</v>
      </c>
      <c r="F1084" s="1" t="s">
        <v>45</v>
      </c>
      <c r="G1084" s="1" t="s">
        <v>142</v>
      </c>
      <c r="H1084" s="1" t="s">
        <v>144</v>
      </c>
      <c r="I1084" s="1">
        <v>8.6392779999999991</v>
      </c>
      <c r="J1084" s="1">
        <v>27.852872000000001</v>
      </c>
      <c r="K1084" s="1" t="s">
        <v>23</v>
      </c>
      <c r="L1084" s="1">
        <v>6276</v>
      </c>
      <c r="M1084" s="1">
        <v>61981</v>
      </c>
      <c r="N1084" s="1">
        <v>68257</v>
      </c>
      <c r="O1084" s="1" t="s">
        <v>24</v>
      </c>
      <c r="P1084" s="1">
        <v>49992.480000000003</v>
      </c>
      <c r="Q1084" s="1">
        <v>49992.480000000003</v>
      </c>
      <c r="R1084" s="1">
        <f t="shared" si="32"/>
        <v>0</v>
      </c>
      <c r="S1084" s="1">
        <f>Table1__24[[#This Row],[total_women_beneficiaries]]-Table1__24[[#This Row],[total_men_beneficiaries]]</f>
        <v>55705</v>
      </c>
      <c r="T1084" s="1" t="str">
        <f t="shared" si="33"/>
        <v>OKAY</v>
      </c>
    </row>
    <row r="1085" spans="1:20" x14ac:dyDescent="0.3">
      <c r="A1085" s="1">
        <v>2142</v>
      </c>
      <c r="B1085" s="1"/>
      <c r="C1085" s="1"/>
      <c r="D1085" s="1" t="s">
        <v>28</v>
      </c>
      <c r="E1085" s="1" t="s">
        <v>29</v>
      </c>
      <c r="F1085" s="1" t="s">
        <v>45</v>
      </c>
      <c r="G1085" s="1" t="s">
        <v>142</v>
      </c>
      <c r="H1085" s="1" t="s">
        <v>145</v>
      </c>
      <c r="I1085" s="1">
        <v>6.6079999999999997</v>
      </c>
      <c r="J1085" s="1">
        <v>29.32</v>
      </c>
      <c r="K1085" s="1" t="s">
        <v>23</v>
      </c>
      <c r="L1085" s="1">
        <v>6834</v>
      </c>
      <c r="M1085" s="1">
        <v>2341</v>
      </c>
      <c r="N1085" s="1">
        <v>9175</v>
      </c>
      <c r="O1085" s="1" t="s">
        <v>24</v>
      </c>
      <c r="P1085" s="1">
        <v>34641.089999999997</v>
      </c>
      <c r="Q1085" s="1">
        <v>27712.87</v>
      </c>
      <c r="R1085" s="1">
        <f t="shared" si="32"/>
        <v>-6928.2199999999975</v>
      </c>
      <c r="S1085" s="1">
        <f>Table1__24[[#This Row],[total_women_beneficiaries]]-Table1__24[[#This Row],[total_men_beneficiaries]]</f>
        <v>-4493</v>
      </c>
      <c r="T1085" s="1" t="str">
        <f t="shared" si="33"/>
        <v>OKAY</v>
      </c>
    </row>
    <row r="1086" spans="1:20" x14ac:dyDescent="0.3">
      <c r="A1086" s="1">
        <v>2143</v>
      </c>
      <c r="B1086" s="1"/>
      <c r="C1086" s="1"/>
      <c r="D1086" s="1" t="s">
        <v>28</v>
      </c>
      <c r="E1086" s="1" t="s">
        <v>29</v>
      </c>
      <c r="F1086" s="1" t="s">
        <v>45</v>
      </c>
      <c r="G1086" s="1" t="s">
        <v>142</v>
      </c>
      <c r="H1086" s="1" t="s">
        <v>145</v>
      </c>
      <c r="I1086" s="1">
        <v>6.9886999999999997</v>
      </c>
      <c r="J1086" s="1">
        <v>30.0929</v>
      </c>
      <c r="K1086" s="1" t="s">
        <v>23</v>
      </c>
      <c r="L1086" s="1">
        <v>359</v>
      </c>
      <c r="M1086" s="1">
        <v>403</v>
      </c>
      <c r="N1086" s="1">
        <v>762</v>
      </c>
      <c r="O1086" s="1" t="s">
        <v>150</v>
      </c>
      <c r="P1086" s="1">
        <v>49954.49</v>
      </c>
      <c r="Q1086" s="1">
        <v>39963.589999999997</v>
      </c>
      <c r="R1086" s="1">
        <f t="shared" si="32"/>
        <v>-9990.9000000000015</v>
      </c>
      <c r="S1086" s="1">
        <f>Table1__24[[#This Row],[total_women_beneficiaries]]-Table1__24[[#This Row],[total_men_beneficiaries]]</f>
        <v>44</v>
      </c>
      <c r="T1086" s="1" t="str">
        <f t="shared" si="33"/>
        <v>OKAY</v>
      </c>
    </row>
    <row r="1087" spans="1:20" x14ac:dyDescent="0.3">
      <c r="A1087" s="1">
        <v>2144</v>
      </c>
      <c r="B1087" s="1"/>
      <c r="C1087" s="1"/>
      <c r="D1087" s="1" t="s">
        <v>39</v>
      </c>
      <c r="E1087" s="1" t="s">
        <v>29</v>
      </c>
      <c r="F1087" s="1" t="s">
        <v>238</v>
      </c>
      <c r="G1087" s="1" t="s">
        <v>142</v>
      </c>
      <c r="H1087" s="1" t="s">
        <v>145</v>
      </c>
      <c r="I1087" s="1">
        <v>6.09</v>
      </c>
      <c r="J1087" s="1">
        <v>29.768999999999998</v>
      </c>
      <c r="K1087" s="1" t="s">
        <v>23</v>
      </c>
      <c r="L1087" s="1">
        <v>65</v>
      </c>
      <c r="M1087" s="1">
        <v>6</v>
      </c>
      <c r="N1087" s="1">
        <v>71</v>
      </c>
      <c r="O1087" s="1" t="s">
        <v>150</v>
      </c>
      <c r="P1087" s="1">
        <v>49883.34</v>
      </c>
      <c r="Q1087" s="1">
        <v>39910.67</v>
      </c>
      <c r="R1087" s="1">
        <f t="shared" si="32"/>
        <v>-9972.6699999999983</v>
      </c>
      <c r="S1087" s="1">
        <f>Table1__24[[#This Row],[total_women_beneficiaries]]-Table1__24[[#This Row],[total_men_beneficiaries]]</f>
        <v>-59</v>
      </c>
      <c r="T1087" s="1" t="str">
        <f t="shared" si="33"/>
        <v>OKAY</v>
      </c>
    </row>
    <row r="1088" spans="1:20" x14ac:dyDescent="0.3">
      <c r="A1088" s="1">
        <v>2145</v>
      </c>
      <c r="B1088" s="1"/>
      <c r="C1088" s="1"/>
      <c r="D1088" s="1" t="s">
        <v>18</v>
      </c>
      <c r="E1088" s="1" t="s">
        <v>29</v>
      </c>
      <c r="F1088" s="1" t="s">
        <v>45</v>
      </c>
      <c r="G1088" s="1" t="s">
        <v>142</v>
      </c>
      <c r="H1088" s="1" t="s">
        <v>151</v>
      </c>
      <c r="I1088" s="1">
        <v>3.5997810000000001</v>
      </c>
      <c r="J1088" s="1">
        <v>32.056814000000003</v>
      </c>
      <c r="K1088" s="1" t="s">
        <v>23</v>
      </c>
      <c r="L1088" s="1">
        <v>70</v>
      </c>
      <c r="M1088" s="1">
        <v>45</v>
      </c>
      <c r="N1088" s="1">
        <v>115</v>
      </c>
      <c r="O1088" s="1" t="s">
        <v>24</v>
      </c>
      <c r="P1088" s="1">
        <v>49851.85</v>
      </c>
      <c r="Q1088" s="1">
        <v>39881.480000000003</v>
      </c>
      <c r="R1088" s="1">
        <f t="shared" si="32"/>
        <v>-9970.3699999999953</v>
      </c>
      <c r="S1088" s="1">
        <f>Table1__24[[#This Row],[total_women_beneficiaries]]-Table1__24[[#This Row],[total_men_beneficiaries]]</f>
        <v>-25</v>
      </c>
      <c r="T1088" s="1" t="str">
        <f t="shared" si="33"/>
        <v>OKAY</v>
      </c>
    </row>
    <row r="1089" spans="1:20" x14ac:dyDescent="0.3">
      <c r="A1089" s="1">
        <v>2146</v>
      </c>
      <c r="B1089" s="1"/>
      <c r="C1089" s="1"/>
      <c r="D1089" s="1" t="s">
        <v>55</v>
      </c>
      <c r="E1089" s="1" t="s">
        <v>29</v>
      </c>
      <c r="F1089" s="1" t="s">
        <v>45</v>
      </c>
      <c r="G1089" s="1" t="s">
        <v>142</v>
      </c>
      <c r="H1089" s="1" t="s">
        <v>151</v>
      </c>
      <c r="I1089" s="1">
        <v>4.7682000000000002</v>
      </c>
      <c r="J1089" s="1">
        <v>33.588700000000003</v>
      </c>
      <c r="K1089" s="1" t="s">
        <v>23</v>
      </c>
      <c r="L1089" s="1">
        <v>392284</v>
      </c>
      <c r="M1089" s="1">
        <v>388159</v>
      </c>
      <c r="N1089" s="1">
        <v>780443</v>
      </c>
      <c r="O1089" s="1" t="s">
        <v>35</v>
      </c>
      <c r="P1089" s="1">
        <v>49851.85</v>
      </c>
      <c r="Q1089" s="1">
        <v>39881.480000000003</v>
      </c>
      <c r="R1089" s="1">
        <f t="shared" si="32"/>
        <v>-9970.3699999999953</v>
      </c>
      <c r="S1089" s="1">
        <f>Table1__24[[#This Row],[total_women_beneficiaries]]-Table1__24[[#This Row],[total_men_beneficiaries]]</f>
        <v>-4125</v>
      </c>
      <c r="T1089" s="1" t="str">
        <f t="shared" si="33"/>
        <v>OKAY</v>
      </c>
    </row>
    <row r="1090" spans="1:20" x14ac:dyDescent="0.3">
      <c r="A1090" s="1">
        <v>2147</v>
      </c>
      <c r="B1090" s="1"/>
      <c r="C1090" s="1"/>
      <c r="D1090" s="1" t="s">
        <v>28</v>
      </c>
      <c r="E1090" s="1" t="s">
        <v>29</v>
      </c>
      <c r="F1090" s="1" t="s">
        <v>45</v>
      </c>
      <c r="G1090" s="1" t="s">
        <v>142</v>
      </c>
      <c r="H1090" s="1" t="s">
        <v>151</v>
      </c>
      <c r="I1090" s="1">
        <v>4.2552000000000003</v>
      </c>
      <c r="J1090" s="1">
        <v>32.382599999999996</v>
      </c>
      <c r="K1090" s="1" t="s">
        <v>23</v>
      </c>
      <c r="L1090" s="1">
        <v>8967</v>
      </c>
      <c r="M1090" s="1">
        <v>12601</v>
      </c>
      <c r="N1090" s="1">
        <v>21568</v>
      </c>
      <c r="O1090" s="1" t="s">
        <v>24</v>
      </c>
      <c r="P1090" s="1">
        <v>49681</v>
      </c>
      <c r="Q1090" s="1">
        <v>39744.800000000003</v>
      </c>
      <c r="R1090" s="1">
        <f t="shared" ref="R1090:R1153" si="34">Q1090-P1090</f>
        <v>-9936.1999999999971</v>
      </c>
      <c r="S1090" s="1">
        <f>Table1__24[[#This Row],[total_women_beneficiaries]]-Table1__24[[#This Row],[total_men_beneficiaries]]</f>
        <v>3634</v>
      </c>
      <c r="T1090" s="1" t="str">
        <f t="shared" ref="T1090:T1153" si="35">IF(Q1090&gt;P1090, "REVIEW REQUIRED", "OKAY")</f>
        <v>OKAY</v>
      </c>
    </row>
    <row r="1091" spans="1:20" x14ac:dyDescent="0.3">
      <c r="A1091" s="1">
        <v>2148</v>
      </c>
      <c r="B1091" s="1"/>
      <c r="C1091" s="1"/>
      <c r="D1091" s="1" t="s">
        <v>28</v>
      </c>
      <c r="E1091" s="1" t="s">
        <v>29</v>
      </c>
      <c r="F1091" s="1" t="s">
        <v>45</v>
      </c>
      <c r="G1091" s="1" t="s">
        <v>142</v>
      </c>
      <c r="H1091" s="1" t="s">
        <v>151</v>
      </c>
      <c r="I1091" s="1">
        <v>4.4199760000000001</v>
      </c>
      <c r="J1091" s="1">
        <v>32.530582000000003</v>
      </c>
      <c r="K1091" s="1" t="s">
        <v>23</v>
      </c>
      <c r="L1091" s="1">
        <v>70</v>
      </c>
      <c r="M1091" s="1">
        <v>65</v>
      </c>
      <c r="N1091" s="1">
        <v>135</v>
      </c>
      <c r="O1091" s="1" t="s">
        <v>32</v>
      </c>
      <c r="P1091" s="1">
        <v>49769.5</v>
      </c>
      <c r="Q1091" s="1">
        <v>39815.599999999999</v>
      </c>
      <c r="R1091" s="1">
        <f t="shared" si="34"/>
        <v>-9953.9000000000015</v>
      </c>
      <c r="S1091" s="1">
        <f>Table1__24[[#This Row],[total_women_beneficiaries]]-Table1__24[[#This Row],[total_men_beneficiaries]]</f>
        <v>-5</v>
      </c>
      <c r="T1091" s="1" t="str">
        <f t="shared" si="35"/>
        <v>OKAY</v>
      </c>
    </row>
    <row r="1092" spans="1:20" x14ac:dyDescent="0.3">
      <c r="A1092" s="1">
        <v>2149</v>
      </c>
      <c r="B1092" s="1">
        <v>186</v>
      </c>
      <c r="C1092" s="1" t="s">
        <v>25</v>
      </c>
      <c r="D1092" s="1" t="s">
        <v>28</v>
      </c>
      <c r="E1092" s="1" t="s">
        <v>29</v>
      </c>
      <c r="F1092" s="1" t="s">
        <v>45</v>
      </c>
      <c r="G1092" s="1" t="s">
        <v>142</v>
      </c>
      <c r="H1092" s="1" t="s">
        <v>152</v>
      </c>
      <c r="I1092" s="1">
        <v>4.9061000000000003</v>
      </c>
      <c r="J1092" s="1">
        <v>29.457599999999999</v>
      </c>
      <c r="K1092" s="1" t="s">
        <v>23</v>
      </c>
      <c r="L1092" s="1">
        <v>3000</v>
      </c>
      <c r="M1092" s="1">
        <v>5000</v>
      </c>
      <c r="N1092" s="1">
        <v>8000</v>
      </c>
      <c r="O1092" s="1" t="s">
        <v>32</v>
      </c>
      <c r="P1092" s="1">
        <v>49999</v>
      </c>
      <c r="Q1092" s="1">
        <v>49999</v>
      </c>
      <c r="R1092" s="1">
        <f t="shared" si="34"/>
        <v>0</v>
      </c>
      <c r="S1092" s="1">
        <f>Table1__24[[#This Row],[total_women_beneficiaries]]-Table1__24[[#This Row],[total_men_beneficiaries]]</f>
        <v>2000</v>
      </c>
      <c r="T1092" s="1" t="str">
        <f t="shared" si="35"/>
        <v>OKAY</v>
      </c>
    </row>
    <row r="1093" spans="1:20" x14ac:dyDescent="0.3">
      <c r="A1093" s="1">
        <v>2150</v>
      </c>
      <c r="B1093" s="1"/>
      <c r="C1093" s="1"/>
      <c r="D1093" s="1" t="s">
        <v>28</v>
      </c>
      <c r="E1093" s="1" t="s">
        <v>29</v>
      </c>
      <c r="F1093" s="1" t="s">
        <v>45</v>
      </c>
      <c r="G1093" s="1" t="s">
        <v>142</v>
      </c>
      <c r="H1093" s="1" t="s">
        <v>152</v>
      </c>
      <c r="I1093" s="1">
        <v>5.0532320000000004</v>
      </c>
      <c r="J1093" s="1">
        <v>27.497025000000001</v>
      </c>
      <c r="K1093" s="1" t="s">
        <v>23</v>
      </c>
      <c r="L1093" s="1">
        <v>211</v>
      </c>
      <c r="M1093" s="1">
        <v>614</v>
      </c>
      <c r="N1093" s="1">
        <v>825</v>
      </c>
      <c r="O1093" s="1" t="s">
        <v>150</v>
      </c>
      <c r="P1093" s="1">
        <v>49962.5</v>
      </c>
      <c r="Q1093" s="1">
        <v>39970.400000000001</v>
      </c>
      <c r="R1093" s="1">
        <f t="shared" si="34"/>
        <v>-9992.0999999999985</v>
      </c>
      <c r="S1093" s="1">
        <f>Table1__24[[#This Row],[total_women_beneficiaries]]-Table1__24[[#This Row],[total_men_beneficiaries]]</f>
        <v>403</v>
      </c>
      <c r="T1093" s="1" t="str">
        <f t="shared" si="35"/>
        <v>OKAY</v>
      </c>
    </row>
    <row r="1094" spans="1:20" x14ac:dyDescent="0.3">
      <c r="A1094" s="1">
        <v>2151</v>
      </c>
      <c r="B1094" s="1"/>
      <c r="C1094" s="1"/>
      <c r="D1094" s="1" t="s">
        <v>39</v>
      </c>
      <c r="E1094" s="1" t="s">
        <v>29</v>
      </c>
      <c r="F1094" s="1" t="s">
        <v>45</v>
      </c>
      <c r="G1094" s="1" t="s">
        <v>142</v>
      </c>
      <c r="H1094" s="1" t="s">
        <v>152</v>
      </c>
      <c r="I1094" s="1">
        <v>4.3936109999999999</v>
      </c>
      <c r="J1094" s="1">
        <v>28.211666999999998</v>
      </c>
      <c r="K1094" s="1" t="s">
        <v>23</v>
      </c>
      <c r="L1094" s="1">
        <v>12474</v>
      </c>
      <c r="M1094" s="1">
        <v>10997</v>
      </c>
      <c r="N1094" s="1">
        <v>23471</v>
      </c>
      <c r="O1094" s="1" t="s">
        <v>24</v>
      </c>
      <c r="P1094" s="1">
        <v>49953.59</v>
      </c>
      <c r="Q1094" s="1">
        <v>39962.800000000003</v>
      </c>
      <c r="R1094" s="1">
        <f t="shared" si="34"/>
        <v>-9990.7899999999936</v>
      </c>
      <c r="S1094" s="1">
        <f>Table1__24[[#This Row],[total_women_beneficiaries]]-Table1__24[[#This Row],[total_men_beneficiaries]]</f>
        <v>-1477</v>
      </c>
      <c r="T1094" s="1" t="str">
        <f t="shared" si="35"/>
        <v>OKAY</v>
      </c>
    </row>
    <row r="1095" spans="1:20" x14ac:dyDescent="0.3">
      <c r="A1095" s="1">
        <v>2152</v>
      </c>
      <c r="B1095" s="1"/>
      <c r="C1095" s="1"/>
      <c r="D1095" s="1" t="s">
        <v>39</v>
      </c>
      <c r="E1095" s="1" t="s">
        <v>29</v>
      </c>
      <c r="F1095" s="1" t="s">
        <v>45</v>
      </c>
      <c r="G1095" s="1" t="s">
        <v>142</v>
      </c>
      <c r="H1095" s="1" t="s">
        <v>152</v>
      </c>
      <c r="I1095" s="1">
        <v>4.6063879999999999</v>
      </c>
      <c r="J1095" s="1">
        <v>28.338332999999999</v>
      </c>
      <c r="K1095" s="1" t="s">
        <v>23</v>
      </c>
      <c r="L1095" s="1">
        <v>12250</v>
      </c>
      <c r="M1095" s="1">
        <v>12750</v>
      </c>
      <c r="N1095" s="1">
        <v>25000</v>
      </c>
      <c r="O1095" s="1" t="s">
        <v>26</v>
      </c>
      <c r="P1095" s="1">
        <v>49993.59</v>
      </c>
      <c r="Q1095" s="1">
        <v>39994.870000000003</v>
      </c>
      <c r="R1095" s="1">
        <f t="shared" si="34"/>
        <v>-9998.7199999999939</v>
      </c>
      <c r="S1095" s="1">
        <f>Table1__24[[#This Row],[total_women_beneficiaries]]-Table1__24[[#This Row],[total_men_beneficiaries]]</f>
        <v>500</v>
      </c>
      <c r="T1095" s="1" t="str">
        <f t="shared" si="35"/>
        <v>OKAY</v>
      </c>
    </row>
    <row r="1096" spans="1:20" x14ac:dyDescent="0.3">
      <c r="A1096" s="1">
        <v>2153</v>
      </c>
      <c r="B1096" s="1"/>
      <c r="C1096" s="1"/>
      <c r="D1096" s="1" t="s">
        <v>28</v>
      </c>
      <c r="E1096" s="1" t="s">
        <v>29</v>
      </c>
      <c r="F1096" s="1" t="s">
        <v>45</v>
      </c>
      <c r="G1096" s="1" t="s">
        <v>142</v>
      </c>
      <c r="H1096" s="1" t="s">
        <v>154</v>
      </c>
      <c r="I1096" s="1">
        <v>9.2913899999999998</v>
      </c>
      <c r="J1096" s="1">
        <v>29.789918</v>
      </c>
      <c r="K1096" s="1" t="s">
        <v>23</v>
      </c>
      <c r="L1096" s="1">
        <v>964</v>
      </c>
      <c r="M1096" s="1">
        <v>581</v>
      </c>
      <c r="N1096" s="1">
        <v>1545</v>
      </c>
      <c r="O1096" s="1" t="s">
        <v>24</v>
      </c>
      <c r="P1096" s="1">
        <v>49904.75</v>
      </c>
      <c r="Q1096" s="1">
        <v>39923.800000000003</v>
      </c>
      <c r="R1096" s="1">
        <f t="shared" si="34"/>
        <v>-9980.9499999999971</v>
      </c>
      <c r="S1096" s="1">
        <f>Table1__24[[#This Row],[total_women_beneficiaries]]-Table1__24[[#This Row],[total_men_beneficiaries]]</f>
        <v>-383</v>
      </c>
      <c r="T1096" s="1" t="str">
        <f t="shared" si="35"/>
        <v>OKAY</v>
      </c>
    </row>
    <row r="1097" spans="1:20" x14ac:dyDescent="0.3">
      <c r="A1097" s="1">
        <v>2154</v>
      </c>
      <c r="B1097" s="1"/>
      <c r="C1097" s="1"/>
      <c r="D1097" s="1" t="s">
        <v>28</v>
      </c>
      <c r="E1097" s="1" t="s">
        <v>29</v>
      </c>
      <c r="F1097" s="1" t="s">
        <v>45</v>
      </c>
      <c r="G1097" s="1" t="s">
        <v>142</v>
      </c>
      <c r="H1097" s="1" t="s">
        <v>154</v>
      </c>
      <c r="I1097" s="1">
        <v>9.3327500000000008</v>
      </c>
      <c r="J1097" s="1">
        <v>29.791207</v>
      </c>
      <c r="K1097" s="1" t="s">
        <v>23</v>
      </c>
      <c r="L1097" s="1">
        <v>5</v>
      </c>
      <c r="M1097" s="1">
        <v>3</v>
      </c>
      <c r="N1097" s="1">
        <v>8</v>
      </c>
      <c r="O1097" s="1" t="s">
        <v>150</v>
      </c>
      <c r="P1097" s="1">
        <v>49982.5</v>
      </c>
      <c r="Q1097" s="1">
        <v>39986</v>
      </c>
      <c r="R1097" s="1">
        <f t="shared" si="34"/>
        <v>-9996.5</v>
      </c>
      <c r="S1097" s="1">
        <f>Table1__24[[#This Row],[total_women_beneficiaries]]-Table1__24[[#This Row],[total_men_beneficiaries]]</f>
        <v>-2</v>
      </c>
      <c r="T1097" s="1" t="str">
        <f t="shared" si="35"/>
        <v>OKAY</v>
      </c>
    </row>
    <row r="1098" spans="1:20" x14ac:dyDescent="0.3">
      <c r="A1098" s="1">
        <v>2155</v>
      </c>
      <c r="B1098" s="1">
        <v>145</v>
      </c>
      <c r="C1098" s="1" t="s">
        <v>17</v>
      </c>
      <c r="D1098" s="1" t="s">
        <v>39</v>
      </c>
      <c r="E1098" s="1" t="s">
        <v>29</v>
      </c>
      <c r="F1098" s="1" t="s">
        <v>45</v>
      </c>
      <c r="G1098" s="1" t="s">
        <v>142</v>
      </c>
      <c r="H1098" s="1" t="s">
        <v>147</v>
      </c>
      <c r="I1098" s="1">
        <v>8.0888460000000002</v>
      </c>
      <c r="J1098" s="1">
        <v>28.641044000000001</v>
      </c>
      <c r="K1098" s="1" t="s">
        <v>23</v>
      </c>
      <c r="L1098" s="1">
        <v>11604</v>
      </c>
      <c r="M1098" s="1">
        <v>12224</v>
      </c>
      <c r="N1098" s="1">
        <v>23828</v>
      </c>
      <c r="O1098" s="1" t="s">
        <v>38</v>
      </c>
      <c r="P1098" s="1">
        <v>49961.599999999999</v>
      </c>
      <c r="Q1098" s="1">
        <v>49961.599999999999</v>
      </c>
      <c r="R1098" s="1">
        <f t="shared" si="34"/>
        <v>0</v>
      </c>
      <c r="S1098" s="1">
        <f>Table1__24[[#This Row],[total_women_beneficiaries]]-Table1__24[[#This Row],[total_men_beneficiaries]]</f>
        <v>620</v>
      </c>
      <c r="T1098" s="1" t="str">
        <f t="shared" si="35"/>
        <v>OKAY</v>
      </c>
    </row>
    <row r="1099" spans="1:20" x14ac:dyDescent="0.3">
      <c r="A1099" s="1">
        <v>2156</v>
      </c>
      <c r="B1099" s="1">
        <v>158</v>
      </c>
      <c r="C1099" s="1" t="s">
        <v>17</v>
      </c>
      <c r="D1099" s="1" t="s">
        <v>28</v>
      </c>
      <c r="E1099" s="1" t="s">
        <v>29</v>
      </c>
      <c r="F1099" s="1" t="s">
        <v>45</v>
      </c>
      <c r="G1099" s="1" t="s">
        <v>142</v>
      </c>
      <c r="H1099" s="1" t="s">
        <v>143</v>
      </c>
      <c r="I1099" s="1">
        <v>7.6962279999999996</v>
      </c>
      <c r="J1099" s="1">
        <v>27.707371999999999</v>
      </c>
      <c r="K1099" s="1" t="s">
        <v>23</v>
      </c>
      <c r="L1099" s="1">
        <v>10017</v>
      </c>
      <c r="M1099" s="1">
        <v>14983</v>
      </c>
      <c r="N1099" s="1">
        <v>25000</v>
      </c>
      <c r="O1099" s="1" t="s">
        <v>26</v>
      </c>
      <c r="P1099" s="1">
        <v>49956</v>
      </c>
      <c r="Q1099" s="1">
        <v>49956</v>
      </c>
      <c r="R1099" s="1">
        <f t="shared" si="34"/>
        <v>0</v>
      </c>
      <c r="S1099" s="1">
        <f>Table1__24[[#This Row],[total_women_beneficiaries]]-Table1__24[[#This Row],[total_men_beneficiaries]]</f>
        <v>4966</v>
      </c>
      <c r="T1099" s="1" t="str">
        <f t="shared" si="35"/>
        <v>OKAY</v>
      </c>
    </row>
    <row r="1100" spans="1:20" x14ac:dyDescent="0.3">
      <c r="A1100" s="1">
        <v>2157</v>
      </c>
      <c r="B1100" s="1"/>
      <c r="C1100" s="1"/>
      <c r="D1100" s="1" t="s">
        <v>39</v>
      </c>
      <c r="E1100" s="1" t="s">
        <v>29</v>
      </c>
      <c r="F1100" s="1" t="s">
        <v>45</v>
      </c>
      <c r="G1100" s="1" t="s">
        <v>142</v>
      </c>
      <c r="H1100" s="1" t="s">
        <v>143</v>
      </c>
      <c r="I1100" s="1">
        <v>7.7034029999999998</v>
      </c>
      <c r="J1100" s="1">
        <v>28.027515000000001</v>
      </c>
      <c r="K1100" s="1" t="s">
        <v>23</v>
      </c>
      <c r="L1100" s="1">
        <v>22500</v>
      </c>
      <c r="M1100" s="1">
        <v>27500</v>
      </c>
      <c r="N1100" s="1">
        <v>50000</v>
      </c>
      <c r="O1100" s="1" t="s">
        <v>40</v>
      </c>
      <c r="P1100" s="1">
        <v>49916.38</v>
      </c>
      <c r="Q1100" s="1">
        <v>39933.1</v>
      </c>
      <c r="R1100" s="1">
        <f t="shared" si="34"/>
        <v>-9983.2799999999988</v>
      </c>
      <c r="S1100" s="1">
        <f>Table1__24[[#This Row],[total_women_beneficiaries]]-Table1__24[[#This Row],[total_men_beneficiaries]]</f>
        <v>5000</v>
      </c>
      <c r="T1100" s="1" t="str">
        <f t="shared" si="35"/>
        <v>OKAY</v>
      </c>
    </row>
    <row r="1101" spans="1:20" x14ac:dyDescent="0.3">
      <c r="A1101" s="1">
        <v>2158</v>
      </c>
      <c r="B1101" s="1"/>
      <c r="C1101" s="1"/>
      <c r="D1101" s="1" t="s">
        <v>39</v>
      </c>
      <c r="E1101" s="1" t="s">
        <v>29</v>
      </c>
      <c r="F1101" s="1" t="s">
        <v>45</v>
      </c>
      <c r="G1101" s="1" t="s">
        <v>142</v>
      </c>
      <c r="H1101" s="1" t="s">
        <v>143</v>
      </c>
      <c r="I1101" s="1">
        <v>7.7009720000000002</v>
      </c>
      <c r="J1101" s="1">
        <v>27.995667000000001</v>
      </c>
      <c r="K1101" s="1" t="s">
        <v>23</v>
      </c>
      <c r="L1101" s="1">
        <v>350</v>
      </c>
      <c r="M1101" s="1">
        <v>60</v>
      </c>
      <c r="N1101" s="1">
        <v>410</v>
      </c>
      <c r="O1101" s="1" t="s">
        <v>40</v>
      </c>
      <c r="P1101" s="1">
        <v>49983.4</v>
      </c>
      <c r="Q1101" s="1">
        <v>39986</v>
      </c>
      <c r="R1101" s="1">
        <f t="shared" si="34"/>
        <v>-9997.4000000000015</v>
      </c>
      <c r="S1101" s="1">
        <f>Table1__24[[#This Row],[total_women_beneficiaries]]-Table1__24[[#This Row],[total_men_beneficiaries]]</f>
        <v>-290</v>
      </c>
      <c r="T1101" s="1" t="str">
        <f t="shared" si="35"/>
        <v>OKAY</v>
      </c>
    </row>
    <row r="1102" spans="1:20" x14ac:dyDescent="0.3">
      <c r="A1102" s="1">
        <v>2159</v>
      </c>
      <c r="B1102" s="1"/>
      <c r="C1102" s="1"/>
      <c r="D1102" s="1" t="s">
        <v>39</v>
      </c>
      <c r="E1102" s="1" t="s">
        <v>29</v>
      </c>
      <c r="F1102" s="1" t="s">
        <v>45</v>
      </c>
      <c r="G1102" s="1" t="s">
        <v>142</v>
      </c>
      <c r="H1102" s="1" t="s">
        <v>143</v>
      </c>
      <c r="I1102" s="1">
        <v>7.6897200000000003</v>
      </c>
      <c r="J1102" s="1">
        <v>27.998632000000001</v>
      </c>
      <c r="K1102" s="1" t="s">
        <v>23</v>
      </c>
      <c r="L1102" s="1">
        <v>570</v>
      </c>
      <c r="M1102" s="1">
        <v>30</v>
      </c>
      <c r="N1102" s="1">
        <v>600</v>
      </c>
      <c r="O1102" s="1" t="s">
        <v>26</v>
      </c>
      <c r="P1102" s="1">
        <v>47326</v>
      </c>
      <c r="Q1102" s="1">
        <v>37860</v>
      </c>
      <c r="R1102" s="1">
        <f t="shared" si="34"/>
        <v>-9466</v>
      </c>
      <c r="S1102" s="1">
        <f>Table1__24[[#This Row],[total_women_beneficiaries]]-Table1__24[[#This Row],[total_men_beneficiaries]]</f>
        <v>-540</v>
      </c>
      <c r="T1102" s="1" t="str">
        <f t="shared" si="35"/>
        <v>OKAY</v>
      </c>
    </row>
    <row r="1103" spans="1:20" x14ac:dyDescent="0.3">
      <c r="A1103" s="1">
        <v>2162</v>
      </c>
      <c r="B1103" s="1"/>
      <c r="C1103" s="1"/>
      <c r="D1103" s="1" t="s">
        <v>28</v>
      </c>
      <c r="E1103" s="1" t="s">
        <v>29</v>
      </c>
      <c r="F1103" s="1" t="s">
        <v>45</v>
      </c>
      <c r="G1103" s="1" t="s">
        <v>142</v>
      </c>
      <c r="H1103" s="1" t="s">
        <v>385</v>
      </c>
      <c r="I1103" s="1">
        <v>11.74104</v>
      </c>
      <c r="J1103" s="1">
        <v>32.814700000000002</v>
      </c>
      <c r="K1103" s="1" t="s">
        <v>23</v>
      </c>
      <c r="L1103" s="1">
        <v>425</v>
      </c>
      <c r="M1103" s="1">
        <v>129</v>
      </c>
      <c r="N1103" s="1">
        <v>554</v>
      </c>
      <c r="O1103" s="1" t="s">
        <v>32</v>
      </c>
      <c r="P1103" s="1">
        <v>49990.65</v>
      </c>
      <c r="Q1103" s="1">
        <v>39992.519999999997</v>
      </c>
      <c r="R1103" s="1">
        <f t="shared" si="34"/>
        <v>-9998.1300000000047</v>
      </c>
      <c r="S1103" s="1">
        <f>Table1__24[[#This Row],[total_women_beneficiaries]]-Table1__24[[#This Row],[total_men_beneficiaries]]</f>
        <v>-296</v>
      </c>
      <c r="T1103" s="1" t="str">
        <f t="shared" si="35"/>
        <v>OKAY</v>
      </c>
    </row>
    <row r="1104" spans="1:20" x14ac:dyDescent="0.3">
      <c r="A1104" s="1">
        <v>2163</v>
      </c>
      <c r="B1104" s="1"/>
      <c r="C1104" s="1"/>
      <c r="D1104" s="1" t="s">
        <v>28</v>
      </c>
      <c r="E1104" s="1" t="s">
        <v>29</v>
      </c>
      <c r="F1104" s="1" t="s">
        <v>45</v>
      </c>
      <c r="G1104" s="1" t="s">
        <v>142</v>
      </c>
      <c r="H1104" s="1" t="s">
        <v>386</v>
      </c>
      <c r="I1104" s="1"/>
      <c r="J1104" s="1"/>
      <c r="K1104" s="1" t="s">
        <v>23</v>
      </c>
      <c r="L1104" s="1">
        <v>26787</v>
      </c>
      <c r="M1104" s="1">
        <v>22455</v>
      </c>
      <c r="N1104" s="1">
        <v>49242</v>
      </c>
      <c r="O1104" s="1" t="s">
        <v>35</v>
      </c>
      <c r="P1104" s="1">
        <v>49989</v>
      </c>
      <c r="Q1104" s="1">
        <v>39991.199999999997</v>
      </c>
      <c r="R1104" s="1">
        <f t="shared" si="34"/>
        <v>-9997.8000000000029</v>
      </c>
      <c r="S1104" s="1">
        <f>Table1__24[[#This Row],[total_women_beneficiaries]]-Table1__24[[#This Row],[total_men_beneficiaries]]</f>
        <v>-4332</v>
      </c>
      <c r="T1104" s="1" t="str">
        <f t="shared" si="35"/>
        <v>OKAY</v>
      </c>
    </row>
    <row r="1105" spans="1:20" x14ac:dyDescent="0.3">
      <c r="A1105" s="1">
        <v>2171</v>
      </c>
      <c r="B1105" s="1">
        <v>71</v>
      </c>
      <c r="C1105" s="1" t="s">
        <v>48</v>
      </c>
      <c r="D1105" s="1"/>
      <c r="E1105" s="1" t="s">
        <v>29</v>
      </c>
      <c r="F1105" s="1" t="s">
        <v>45</v>
      </c>
      <c r="G1105" s="1" t="s">
        <v>155</v>
      </c>
      <c r="H1105" s="1" t="s">
        <v>169</v>
      </c>
      <c r="I1105" s="1">
        <v>-5.946021</v>
      </c>
      <c r="J1105" s="1">
        <v>29.196717</v>
      </c>
      <c r="K1105" s="1" t="s">
        <v>23</v>
      </c>
      <c r="L1105" s="1">
        <v>2000</v>
      </c>
      <c r="M1105" s="1">
        <v>2000</v>
      </c>
      <c r="N1105" s="1">
        <v>4000</v>
      </c>
      <c r="O1105" s="1" t="s">
        <v>31</v>
      </c>
      <c r="P1105" s="1">
        <v>35851</v>
      </c>
      <c r="Q1105" s="1">
        <v>35851</v>
      </c>
      <c r="R1105" s="1">
        <f t="shared" si="34"/>
        <v>0</v>
      </c>
      <c r="S1105" s="1">
        <f>Table1__24[[#This Row],[total_women_beneficiaries]]-Table1__24[[#This Row],[total_men_beneficiaries]]</f>
        <v>0</v>
      </c>
      <c r="T1105" s="1" t="str">
        <f t="shared" si="35"/>
        <v>OKAY</v>
      </c>
    </row>
    <row r="1106" spans="1:20" x14ac:dyDescent="0.3">
      <c r="A1106" s="1">
        <v>2172</v>
      </c>
      <c r="B1106" s="1"/>
      <c r="C1106" s="1"/>
      <c r="D1106" s="1" t="s">
        <v>28</v>
      </c>
      <c r="E1106" s="1" t="s">
        <v>29</v>
      </c>
      <c r="F1106" s="1" t="s">
        <v>45</v>
      </c>
      <c r="G1106" s="1" t="s">
        <v>155</v>
      </c>
      <c r="H1106" s="1" t="s">
        <v>159</v>
      </c>
      <c r="I1106" s="1">
        <v>0.499</v>
      </c>
      <c r="J1106" s="1">
        <v>29.4528</v>
      </c>
      <c r="K1106" s="1" t="s">
        <v>23</v>
      </c>
      <c r="L1106" s="1">
        <v>42</v>
      </c>
      <c r="M1106" s="1">
        <v>10</v>
      </c>
      <c r="N1106" s="1">
        <v>52</v>
      </c>
      <c r="O1106" s="1" t="s">
        <v>31</v>
      </c>
      <c r="P1106" s="1">
        <v>50000</v>
      </c>
      <c r="Q1106" s="1">
        <v>40000</v>
      </c>
      <c r="R1106" s="1">
        <f t="shared" si="34"/>
        <v>-10000</v>
      </c>
      <c r="S1106" s="1">
        <f>Table1__24[[#This Row],[total_women_beneficiaries]]-Table1__24[[#This Row],[total_men_beneficiaries]]</f>
        <v>-32</v>
      </c>
      <c r="T1106" s="1" t="str">
        <f t="shared" si="35"/>
        <v>OKAY</v>
      </c>
    </row>
    <row r="1107" spans="1:20" x14ac:dyDescent="0.3">
      <c r="A1107" s="1">
        <v>2173</v>
      </c>
      <c r="B1107" s="1"/>
      <c r="C1107" s="1"/>
      <c r="D1107" s="1"/>
      <c r="E1107" s="1" t="s">
        <v>29</v>
      </c>
      <c r="F1107" s="1" t="s">
        <v>45</v>
      </c>
      <c r="G1107" s="1" t="s">
        <v>155</v>
      </c>
      <c r="H1107" s="1" t="s">
        <v>159</v>
      </c>
      <c r="I1107" s="1">
        <v>0.499</v>
      </c>
      <c r="J1107" s="1">
        <v>29.4528</v>
      </c>
      <c r="K1107" s="1" t="s">
        <v>23</v>
      </c>
      <c r="L1107" s="1">
        <v>31168</v>
      </c>
      <c r="M1107" s="1">
        <v>46752</v>
      </c>
      <c r="N1107" s="1">
        <v>77920</v>
      </c>
      <c r="O1107" s="1" t="s">
        <v>41</v>
      </c>
      <c r="P1107" s="1">
        <v>12782</v>
      </c>
      <c r="Q1107" s="1">
        <v>12782</v>
      </c>
      <c r="R1107" s="1">
        <f t="shared" si="34"/>
        <v>0</v>
      </c>
      <c r="S1107" s="1">
        <f>Table1__24[[#This Row],[total_women_beneficiaries]]-Table1__24[[#This Row],[total_men_beneficiaries]]</f>
        <v>15584</v>
      </c>
      <c r="T1107" s="1" t="str">
        <f t="shared" si="35"/>
        <v>OKAY</v>
      </c>
    </row>
    <row r="1108" spans="1:20" x14ac:dyDescent="0.3">
      <c r="A1108" s="1">
        <v>2174</v>
      </c>
      <c r="B1108" s="1"/>
      <c r="C1108" s="1"/>
      <c r="D1108" s="1" t="s">
        <v>55</v>
      </c>
      <c r="E1108" s="1" t="s">
        <v>29</v>
      </c>
      <c r="F1108" s="1" t="s">
        <v>45</v>
      </c>
      <c r="G1108" s="1" t="s">
        <v>155</v>
      </c>
      <c r="H1108" s="1" t="s">
        <v>387</v>
      </c>
      <c r="I1108" s="1">
        <v>0.155</v>
      </c>
      <c r="J1108" s="1">
        <v>29.2437</v>
      </c>
      <c r="K1108" s="1" t="s">
        <v>23</v>
      </c>
      <c r="L1108" s="1">
        <v>600</v>
      </c>
      <c r="M1108" s="1">
        <v>5400</v>
      </c>
      <c r="N1108" s="1">
        <v>6000</v>
      </c>
      <c r="O1108" s="1" t="s">
        <v>24</v>
      </c>
      <c r="P1108" s="1">
        <v>43808</v>
      </c>
      <c r="Q1108" s="1">
        <v>35046</v>
      </c>
      <c r="R1108" s="1">
        <f t="shared" si="34"/>
        <v>-8762</v>
      </c>
      <c r="S1108" s="1">
        <f>Table1__24[[#This Row],[total_women_beneficiaries]]-Table1__24[[#This Row],[total_men_beneficiaries]]</f>
        <v>4800</v>
      </c>
      <c r="T1108" s="1" t="str">
        <f t="shared" si="35"/>
        <v>OKAY</v>
      </c>
    </row>
    <row r="1109" spans="1:20" x14ac:dyDescent="0.3">
      <c r="A1109" s="1">
        <v>2175</v>
      </c>
      <c r="B1109" s="1"/>
      <c r="C1109" s="1"/>
      <c r="D1109" s="1"/>
      <c r="E1109" s="1" t="s">
        <v>29</v>
      </c>
      <c r="F1109" s="1" t="s">
        <v>45</v>
      </c>
      <c r="G1109" s="1" t="s">
        <v>155</v>
      </c>
      <c r="H1109" s="1" t="s">
        <v>169</v>
      </c>
      <c r="I1109" s="1">
        <v>-5.946021</v>
      </c>
      <c r="J1109" s="1">
        <v>29.196717</v>
      </c>
      <c r="K1109" s="1" t="s">
        <v>23</v>
      </c>
      <c r="L1109" s="1">
        <v>278</v>
      </c>
      <c r="M1109" s="1">
        <v>644</v>
      </c>
      <c r="N1109" s="1">
        <v>922</v>
      </c>
      <c r="O1109" s="1" t="s">
        <v>24</v>
      </c>
      <c r="P1109" s="1">
        <v>15093</v>
      </c>
      <c r="Q1109" s="1">
        <v>7546.5</v>
      </c>
      <c r="R1109" s="1">
        <f t="shared" si="34"/>
        <v>-7546.5</v>
      </c>
      <c r="S1109" s="1">
        <f>Table1__24[[#This Row],[total_women_beneficiaries]]-Table1__24[[#This Row],[total_men_beneficiaries]]</f>
        <v>366</v>
      </c>
      <c r="T1109" s="1" t="str">
        <f t="shared" si="35"/>
        <v>OKAY</v>
      </c>
    </row>
    <row r="1110" spans="1:20" x14ac:dyDescent="0.3">
      <c r="A1110" s="1">
        <v>2176</v>
      </c>
      <c r="B1110" s="1"/>
      <c r="C1110" s="1"/>
      <c r="D1110" s="1" t="s">
        <v>28</v>
      </c>
      <c r="E1110" s="1" t="s">
        <v>29</v>
      </c>
      <c r="F1110" s="1" t="s">
        <v>45</v>
      </c>
      <c r="G1110" s="1" t="s">
        <v>155</v>
      </c>
      <c r="H1110" s="1" t="s">
        <v>191</v>
      </c>
      <c r="I1110" s="1">
        <v>-5.8958300000000001</v>
      </c>
      <c r="J1110" s="1">
        <v>22.41778</v>
      </c>
      <c r="K1110" s="1" t="s">
        <v>37</v>
      </c>
      <c r="L1110" s="1">
        <v>639</v>
      </c>
      <c r="M1110" s="1">
        <v>65</v>
      </c>
      <c r="N1110" s="1">
        <v>704</v>
      </c>
      <c r="O1110" s="1" t="s">
        <v>31</v>
      </c>
      <c r="P1110" s="1">
        <v>47059.6</v>
      </c>
      <c r="Q1110" s="1">
        <v>47059.6</v>
      </c>
      <c r="R1110" s="1">
        <f t="shared" si="34"/>
        <v>0</v>
      </c>
      <c r="S1110" s="1">
        <f>Table1__24[[#This Row],[total_women_beneficiaries]]-Table1__24[[#This Row],[total_men_beneficiaries]]</f>
        <v>-574</v>
      </c>
      <c r="T1110" s="1" t="str">
        <f t="shared" si="35"/>
        <v>OKAY</v>
      </c>
    </row>
    <row r="1111" spans="1:20" x14ac:dyDescent="0.3">
      <c r="A1111" s="1">
        <v>2177</v>
      </c>
      <c r="B1111" s="1"/>
      <c r="C1111" s="1"/>
      <c r="D1111" s="1" t="s">
        <v>28</v>
      </c>
      <c r="E1111" s="1" t="s">
        <v>29</v>
      </c>
      <c r="F1111" s="1" t="s">
        <v>45</v>
      </c>
      <c r="G1111" s="1" t="s">
        <v>155</v>
      </c>
      <c r="H1111" s="1" t="s">
        <v>183</v>
      </c>
      <c r="I1111" s="1">
        <v>-2.5061559999999998</v>
      </c>
      <c r="J1111" s="1">
        <v>28.861830000000001</v>
      </c>
      <c r="K1111" s="1" t="s">
        <v>37</v>
      </c>
      <c r="L1111" s="1">
        <v>2265</v>
      </c>
      <c r="M1111" s="1">
        <v>20055</v>
      </c>
      <c r="N1111" s="1">
        <v>22320</v>
      </c>
      <c r="O1111" s="1" t="s">
        <v>41</v>
      </c>
      <c r="P1111" s="1">
        <v>49863</v>
      </c>
      <c r="Q1111" s="1">
        <v>49863</v>
      </c>
      <c r="R1111" s="1">
        <f t="shared" si="34"/>
        <v>0</v>
      </c>
      <c r="S1111" s="1">
        <f>Table1__24[[#This Row],[total_women_beneficiaries]]-Table1__24[[#This Row],[total_men_beneficiaries]]</f>
        <v>17790</v>
      </c>
      <c r="T1111" s="1" t="str">
        <f t="shared" si="35"/>
        <v>OKAY</v>
      </c>
    </row>
    <row r="1112" spans="1:20" x14ac:dyDescent="0.3">
      <c r="A1112" s="1">
        <v>2178</v>
      </c>
      <c r="B1112" s="1"/>
      <c r="C1112" s="1"/>
      <c r="D1112" s="1" t="s">
        <v>28</v>
      </c>
      <c r="E1112" s="1" t="s">
        <v>29</v>
      </c>
      <c r="F1112" s="1" t="s">
        <v>45</v>
      </c>
      <c r="G1112" s="1" t="s">
        <v>155</v>
      </c>
      <c r="H1112" s="1" t="s">
        <v>183</v>
      </c>
      <c r="I1112" s="1">
        <v>-2.5061559999999998</v>
      </c>
      <c r="J1112" s="1">
        <v>28.861830000000001</v>
      </c>
      <c r="K1112" s="1" t="s">
        <v>37</v>
      </c>
      <c r="L1112" s="1">
        <v>28004</v>
      </c>
      <c r="M1112" s="1">
        <v>30002</v>
      </c>
      <c r="N1112" s="1">
        <v>58006</v>
      </c>
      <c r="O1112" s="1" t="s">
        <v>41</v>
      </c>
      <c r="P1112" s="1">
        <v>49494</v>
      </c>
      <c r="Q1112" s="1">
        <v>39595</v>
      </c>
      <c r="R1112" s="1">
        <f t="shared" si="34"/>
        <v>-9899</v>
      </c>
      <c r="S1112" s="1">
        <f>Table1__24[[#This Row],[total_women_beneficiaries]]-Table1__24[[#This Row],[total_men_beneficiaries]]</f>
        <v>1998</v>
      </c>
      <c r="T1112" s="1" t="str">
        <f t="shared" si="35"/>
        <v>OKAY</v>
      </c>
    </row>
    <row r="1113" spans="1:20" x14ac:dyDescent="0.3">
      <c r="A1113" s="1">
        <v>2179</v>
      </c>
      <c r="B1113" s="1"/>
      <c r="C1113" s="1"/>
      <c r="D1113" s="1"/>
      <c r="E1113" s="1" t="s">
        <v>29</v>
      </c>
      <c r="F1113" s="1" t="s">
        <v>45</v>
      </c>
      <c r="G1113" s="1" t="s">
        <v>155</v>
      </c>
      <c r="H1113" s="1" t="s">
        <v>183</v>
      </c>
      <c r="I1113" s="1">
        <v>-2.5061559999999998</v>
      </c>
      <c r="J1113" s="1">
        <v>28.861830000000001</v>
      </c>
      <c r="K1113" s="1" t="s">
        <v>37</v>
      </c>
      <c r="L1113" s="1">
        <v>177</v>
      </c>
      <c r="M1113" s="1">
        <v>55</v>
      </c>
      <c r="N1113" s="1">
        <v>232</v>
      </c>
      <c r="O1113" s="1" t="s">
        <v>31</v>
      </c>
      <c r="P1113" s="1">
        <v>49927</v>
      </c>
      <c r="Q1113" s="1">
        <v>19970</v>
      </c>
      <c r="R1113" s="1">
        <f t="shared" si="34"/>
        <v>-29957</v>
      </c>
      <c r="S1113" s="1">
        <f>Table1__24[[#This Row],[total_women_beneficiaries]]-Table1__24[[#This Row],[total_men_beneficiaries]]</f>
        <v>-122</v>
      </c>
      <c r="T1113" s="1" t="str">
        <f t="shared" si="35"/>
        <v>OKAY</v>
      </c>
    </row>
    <row r="1114" spans="1:20" x14ac:dyDescent="0.3">
      <c r="A1114" s="1">
        <v>2185</v>
      </c>
      <c r="B1114" s="1">
        <v>122</v>
      </c>
      <c r="C1114" s="1" t="s">
        <v>17</v>
      </c>
      <c r="D1114" s="1" t="s">
        <v>28</v>
      </c>
      <c r="E1114" s="1" t="s">
        <v>29</v>
      </c>
      <c r="F1114" s="1" t="s">
        <v>30</v>
      </c>
      <c r="G1114" s="1" t="s">
        <v>43</v>
      </c>
      <c r="H1114" s="1" t="s">
        <v>388</v>
      </c>
      <c r="I1114" s="1">
        <v>35.565502000000002</v>
      </c>
      <c r="J1114" s="1">
        <v>33.313149000000003</v>
      </c>
      <c r="K1114" s="1" t="s">
        <v>37</v>
      </c>
      <c r="L1114" s="1">
        <v>1000</v>
      </c>
      <c r="M1114" s="1">
        <v>1000</v>
      </c>
      <c r="N1114" s="1">
        <v>2000</v>
      </c>
      <c r="O1114" s="1" t="s">
        <v>24</v>
      </c>
      <c r="P1114" s="1">
        <v>10695</v>
      </c>
      <c r="Q1114" s="1">
        <v>10695</v>
      </c>
      <c r="R1114" s="1">
        <f t="shared" si="34"/>
        <v>0</v>
      </c>
      <c r="S1114" s="1">
        <f>Table1__24[[#This Row],[total_women_beneficiaries]]-Table1__24[[#This Row],[total_men_beneficiaries]]</f>
        <v>0</v>
      </c>
      <c r="T1114" s="1" t="str">
        <f t="shared" si="35"/>
        <v>OKAY</v>
      </c>
    </row>
    <row r="1115" spans="1:20" x14ac:dyDescent="0.3">
      <c r="A1115" s="1">
        <v>2193</v>
      </c>
      <c r="B1115" s="1">
        <v>28</v>
      </c>
      <c r="C1115" s="1" t="s">
        <v>48</v>
      </c>
      <c r="D1115" s="1" t="s">
        <v>18</v>
      </c>
      <c r="E1115" s="1" t="s">
        <v>34</v>
      </c>
      <c r="F1115" s="1" t="s">
        <v>45</v>
      </c>
      <c r="G1115" s="1" t="s">
        <v>43</v>
      </c>
      <c r="H1115" s="1" t="s">
        <v>121</v>
      </c>
      <c r="I1115" s="1">
        <v>33.369570000000003</v>
      </c>
      <c r="J1115" s="1">
        <v>35.596218999999998</v>
      </c>
      <c r="K1115" s="1" t="s">
        <v>37</v>
      </c>
      <c r="L1115" s="1">
        <v>0</v>
      </c>
      <c r="M1115" s="1">
        <v>32</v>
      </c>
      <c r="N1115" s="1">
        <v>32</v>
      </c>
      <c r="O1115" s="1" t="s">
        <v>26</v>
      </c>
      <c r="P1115" s="1">
        <v>8550</v>
      </c>
      <c r="Q1115" s="1">
        <v>8550</v>
      </c>
      <c r="R1115" s="1">
        <f t="shared" si="34"/>
        <v>0</v>
      </c>
      <c r="S1115" s="1">
        <f>Table1__24[[#This Row],[total_women_beneficiaries]]-Table1__24[[#This Row],[total_men_beneficiaries]]</f>
        <v>32</v>
      </c>
      <c r="T1115" s="1" t="str">
        <f t="shared" si="35"/>
        <v>OKAY</v>
      </c>
    </row>
    <row r="1116" spans="1:20" x14ac:dyDescent="0.3">
      <c r="A1116" s="1">
        <v>2194</v>
      </c>
      <c r="B1116" s="1">
        <v>85</v>
      </c>
      <c r="C1116" s="1" t="s">
        <v>48</v>
      </c>
      <c r="D1116" s="1" t="s">
        <v>55</v>
      </c>
      <c r="E1116" s="1" t="s">
        <v>29</v>
      </c>
      <c r="F1116" s="1" t="s">
        <v>30</v>
      </c>
      <c r="G1116" s="1" t="s">
        <v>43</v>
      </c>
      <c r="H1116" s="1" t="s">
        <v>389</v>
      </c>
      <c r="I1116" s="1">
        <v>35.394339000000002</v>
      </c>
      <c r="J1116" s="1">
        <v>33.271276</v>
      </c>
      <c r="K1116" s="1" t="s">
        <v>37</v>
      </c>
      <c r="L1116" s="1">
        <v>520</v>
      </c>
      <c r="M1116" s="1">
        <v>545</v>
      </c>
      <c r="N1116" s="1">
        <v>1065</v>
      </c>
      <c r="O1116" s="1" t="s">
        <v>24</v>
      </c>
      <c r="P1116" s="1">
        <v>22050</v>
      </c>
      <c r="Q1116" s="1">
        <v>22050</v>
      </c>
      <c r="R1116" s="1">
        <f t="shared" si="34"/>
        <v>0</v>
      </c>
      <c r="S1116" s="1">
        <f>Table1__24[[#This Row],[total_women_beneficiaries]]-Table1__24[[#This Row],[total_men_beneficiaries]]</f>
        <v>25</v>
      </c>
      <c r="T1116" s="1" t="str">
        <f t="shared" si="35"/>
        <v>OKAY</v>
      </c>
    </row>
    <row r="1117" spans="1:20" x14ac:dyDescent="0.3">
      <c r="A1117" s="1">
        <v>2195</v>
      </c>
      <c r="B1117" s="1">
        <v>103</v>
      </c>
      <c r="C1117" s="1" t="s">
        <v>17</v>
      </c>
      <c r="D1117" s="1" t="s">
        <v>55</v>
      </c>
      <c r="E1117" s="1" t="s">
        <v>29</v>
      </c>
      <c r="F1117" s="1" t="s">
        <v>30</v>
      </c>
      <c r="G1117" s="1" t="s">
        <v>43</v>
      </c>
      <c r="H1117" s="1" t="s">
        <v>102</v>
      </c>
      <c r="I1117" s="1">
        <v>33.231195999999997</v>
      </c>
      <c r="J1117" s="1">
        <v>35.514848999999998</v>
      </c>
      <c r="K1117" s="1" t="s">
        <v>23</v>
      </c>
      <c r="L1117" s="1">
        <v>90</v>
      </c>
      <c r="M1117" s="1">
        <v>25</v>
      </c>
      <c r="N1117" s="1">
        <v>115</v>
      </c>
      <c r="O1117" s="1" t="s">
        <v>24</v>
      </c>
      <c r="P1117" s="1">
        <v>9155</v>
      </c>
      <c r="Q1117" s="1">
        <v>9155</v>
      </c>
      <c r="R1117" s="1">
        <f t="shared" si="34"/>
        <v>0</v>
      </c>
      <c r="S1117" s="1">
        <f>Table1__24[[#This Row],[total_women_beneficiaries]]-Table1__24[[#This Row],[total_men_beneficiaries]]</f>
        <v>-65</v>
      </c>
      <c r="T1117" s="1" t="str">
        <f t="shared" si="35"/>
        <v>OKAY</v>
      </c>
    </row>
    <row r="1118" spans="1:20" x14ac:dyDescent="0.3">
      <c r="A1118" s="1">
        <v>2196</v>
      </c>
      <c r="B1118" s="1">
        <v>85</v>
      </c>
      <c r="C1118" s="1" t="s">
        <v>48</v>
      </c>
      <c r="D1118" s="1" t="s">
        <v>18</v>
      </c>
      <c r="E1118" s="1" t="s">
        <v>34</v>
      </c>
      <c r="F1118" s="1" t="s">
        <v>45</v>
      </c>
      <c r="G1118" s="1" t="s">
        <v>43</v>
      </c>
      <c r="H1118" s="1" t="s">
        <v>74</v>
      </c>
      <c r="I1118" s="1">
        <v>33.206603000000001</v>
      </c>
      <c r="J1118" s="1">
        <v>35.51144</v>
      </c>
      <c r="K1118" s="1" t="s">
        <v>37</v>
      </c>
      <c r="L1118" s="1">
        <v>0</v>
      </c>
      <c r="M1118" s="1">
        <v>30</v>
      </c>
      <c r="N1118" s="1">
        <v>30</v>
      </c>
      <c r="O1118" s="1" t="s">
        <v>26</v>
      </c>
      <c r="P1118" s="1">
        <v>9937</v>
      </c>
      <c r="Q1118" s="1">
        <v>9937</v>
      </c>
      <c r="R1118" s="1">
        <f t="shared" si="34"/>
        <v>0</v>
      </c>
      <c r="S1118" s="1">
        <f>Table1__24[[#This Row],[total_women_beneficiaries]]-Table1__24[[#This Row],[total_men_beneficiaries]]</f>
        <v>30</v>
      </c>
      <c r="T1118" s="1" t="str">
        <f t="shared" si="35"/>
        <v>OKAY</v>
      </c>
    </row>
    <row r="1119" spans="1:20" x14ac:dyDescent="0.3">
      <c r="A1119" s="1">
        <v>2197</v>
      </c>
      <c r="B1119" s="1">
        <v>40</v>
      </c>
      <c r="C1119" s="1" t="s">
        <v>48</v>
      </c>
      <c r="D1119" s="1" t="s">
        <v>55</v>
      </c>
      <c r="E1119" s="1" t="s">
        <v>29</v>
      </c>
      <c r="F1119" s="1" t="s">
        <v>30</v>
      </c>
      <c r="G1119" s="1" t="s">
        <v>43</v>
      </c>
      <c r="H1119" s="1" t="s">
        <v>117</v>
      </c>
      <c r="I1119" s="1">
        <v>33.293309000000001</v>
      </c>
      <c r="J1119" s="1">
        <v>35.500436000000001</v>
      </c>
      <c r="K1119" s="1" t="s">
        <v>37</v>
      </c>
      <c r="L1119" s="1">
        <v>1500</v>
      </c>
      <c r="M1119" s="1">
        <v>1500</v>
      </c>
      <c r="N1119" s="1">
        <v>3000</v>
      </c>
      <c r="O1119" s="1" t="s">
        <v>24</v>
      </c>
      <c r="P1119" s="1">
        <v>8100</v>
      </c>
      <c r="Q1119" s="1">
        <v>8100</v>
      </c>
      <c r="R1119" s="1">
        <f t="shared" si="34"/>
        <v>0</v>
      </c>
      <c r="S1119" s="1">
        <f>Table1__24[[#This Row],[total_women_beneficiaries]]-Table1__24[[#This Row],[total_men_beneficiaries]]</f>
        <v>0</v>
      </c>
      <c r="T1119" s="1" t="str">
        <f t="shared" si="35"/>
        <v>OKAY</v>
      </c>
    </row>
    <row r="1120" spans="1:20" x14ac:dyDescent="0.3">
      <c r="A1120" s="1">
        <v>2198</v>
      </c>
      <c r="B1120" s="1">
        <v>41</v>
      </c>
      <c r="C1120" s="1" t="s">
        <v>48</v>
      </c>
      <c r="D1120" s="1" t="s">
        <v>18</v>
      </c>
      <c r="E1120" s="1" t="s">
        <v>29</v>
      </c>
      <c r="F1120" s="1" t="s">
        <v>30</v>
      </c>
      <c r="G1120" s="1" t="s">
        <v>43</v>
      </c>
      <c r="H1120" s="1" t="s">
        <v>54</v>
      </c>
      <c r="I1120" s="1">
        <v>33.264173</v>
      </c>
      <c r="J1120" s="1">
        <v>35.211266999999999</v>
      </c>
      <c r="K1120" s="1" t="s">
        <v>37</v>
      </c>
      <c r="L1120" s="1">
        <v>150000</v>
      </c>
      <c r="M1120" s="1">
        <v>150000</v>
      </c>
      <c r="N1120" s="1">
        <v>300000</v>
      </c>
      <c r="O1120" s="1" t="s">
        <v>51</v>
      </c>
      <c r="P1120" s="1">
        <v>22790</v>
      </c>
      <c r="Q1120" s="1">
        <v>22790</v>
      </c>
      <c r="R1120" s="1">
        <f t="shared" si="34"/>
        <v>0</v>
      </c>
      <c r="S1120" s="1">
        <f>Table1__24[[#This Row],[total_women_beneficiaries]]-Table1__24[[#This Row],[total_men_beneficiaries]]</f>
        <v>0</v>
      </c>
      <c r="T1120" s="1" t="str">
        <f t="shared" si="35"/>
        <v>OKAY</v>
      </c>
    </row>
    <row r="1121" spans="1:20" x14ac:dyDescent="0.3">
      <c r="A1121" s="1">
        <v>2199</v>
      </c>
      <c r="B1121" s="1"/>
      <c r="C1121" s="1"/>
      <c r="D1121" s="1" t="s">
        <v>28</v>
      </c>
      <c r="E1121" s="1" t="s">
        <v>34</v>
      </c>
      <c r="F1121" s="1" t="s">
        <v>45</v>
      </c>
      <c r="G1121" s="1" t="s">
        <v>43</v>
      </c>
      <c r="H1121" s="1" t="s">
        <v>54</v>
      </c>
      <c r="I1121" s="1">
        <v>33.264173</v>
      </c>
      <c r="J1121" s="1">
        <v>35.211266999999999</v>
      </c>
      <c r="K1121" s="1" t="s">
        <v>37</v>
      </c>
      <c r="L1121" s="1">
        <v>23</v>
      </c>
      <c r="M1121" s="1">
        <v>33</v>
      </c>
      <c r="N1121" s="1">
        <v>56</v>
      </c>
      <c r="O1121" s="1" t="s">
        <v>26</v>
      </c>
      <c r="P1121" s="1">
        <v>4374</v>
      </c>
      <c r="Q1121" s="1">
        <v>2187</v>
      </c>
      <c r="R1121" s="1">
        <f t="shared" si="34"/>
        <v>-2187</v>
      </c>
      <c r="S1121" s="1">
        <f>Table1__24[[#This Row],[total_women_beneficiaries]]-Table1__24[[#This Row],[total_men_beneficiaries]]</f>
        <v>10</v>
      </c>
      <c r="T1121" s="1" t="str">
        <f t="shared" si="35"/>
        <v>OKAY</v>
      </c>
    </row>
    <row r="1122" spans="1:20" x14ac:dyDescent="0.3">
      <c r="A1122" s="1">
        <v>2200</v>
      </c>
      <c r="B1122" s="1">
        <v>18</v>
      </c>
      <c r="C1122" s="1" t="s">
        <v>48</v>
      </c>
      <c r="D1122" s="1" t="s">
        <v>28</v>
      </c>
      <c r="E1122" s="1" t="s">
        <v>29</v>
      </c>
      <c r="F1122" s="1" t="s">
        <v>45</v>
      </c>
      <c r="G1122" s="1" t="s">
        <v>43</v>
      </c>
      <c r="H1122" s="1" t="s">
        <v>54</v>
      </c>
      <c r="I1122" s="1">
        <v>33.264173</v>
      </c>
      <c r="J1122" s="1">
        <v>35.211266999999999</v>
      </c>
      <c r="K1122" s="1" t="s">
        <v>37</v>
      </c>
      <c r="L1122" s="1">
        <v>75000</v>
      </c>
      <c r="M1122" s="1">
        <v>75000</v>
      </c>
      <c r="N1122" s="1">
        <v>150000</v>
      </c>
      <c r="O1122" s="1" t="s">
        <v>51</v>
      </c>
      <c r="P1122" s="1">
        <v>7875</v>
      </c>
      <c r="Q1122" s="1">
        <v>7875</v>
      </c>
      <c r="R1122" s="1">
        <f t="shared" si="34"/>
        <v>0</v>
      </c>
      <c r="S1122" s="1">
        <f>Table1__24[[#This Row],[total_women_beneficiaries]]-Table1__24[[#This Row],[total_men_beneficiaries]]</f>
        <v>0</v>
      </c>
      <c r="T1122" s="1" t="str">
        <f t="shared" si="35"/>
        <v>OKAY</v>
      </c>
    </row>
    <row r="1123" spans="1:20" x14ac:dyDescent="0.3">
      <c r="A1123" s="1">
        <v>2201</v>
      </c>
      <c r="B1123" s="1"/>
      <c r="C1123" s="1"/>
      <c r="D1123" s="1" t="s">
        <v>28</v>
      </c>
      <c r="E1123" s="1" t="s">
        <v>29</v>
      </c>
      <c r="F1123" s="1" t="s">
        <v>45</v>
      </c>
      <c r="G1123" s="1" t="s">
        <v>142</v>
      </c>
      <c r="H1123" s="1" t="s">
        <v>153</v>
      </c>
      <c r="I1123" s="1">
        <v>7.7841389999999997</v>
      </c>
      <c r="J1123" s="1">
        <v>33.004638999999997</v>
      </c>
      <c r="K1123" s="1" t="s">
        <v>23</v>
      </c>
      <c r="L1123" s="1">
        <v>64</v>
      </c>
      <c r="M1123" s="1">
        <v>36</v>
      </c>
      <c r="N1123" s="1">
        <v>100</v>
      </c>
      <c r="O1123" s="1" t="s">
        <v>32</v>
      </c>
      <c r="P1123" s="1">
        <v>49907.5</v>
      </c>
      <c r="Q1123" s="1">
        <v>39926</v>
      </c>
      <c r="R1123" s="1">
        <f t="shared" si="34"/>
        <v>-9981.5</v>
      </c>
      <c r="S1123" s="1">
        <f>Table1__24[[#This Row],[total_women_beneficiaries]]-Table1__24[[#This Row],[total_men_beneficiaries]]</f>
        <v>-28</v>
      </c>
      <c r="T1123" s="1" t="str">
        <f t="shared" si="35"/>
        <v>OKAY</v>
      </c>
    </row>
    <row r="1124" spans="1:20" x14ac:dyDescent="0.3">
      <c r="A1124" s="1">
        <v>2202</v>
      </c>
      <c r="B1124" s="1"/>
      <c r="C1124" s="1"/>
      <c r="D1124" s="1" t="s">
        <v>39</v>
      </c>
      <c r="E1124" s="1" t="s">
        <v>29</v>
      </c>
      <c r="F1124" s="1" t="s">
        <v>45</v>
      </c>
      <c r="G1124" s="1" t="s">
        <v>142</v>
      </c>
      <c r="H1124" s="1" t="s">
        <v>384</v>
      </c>
      <c r="I1124" s="1">
        <v>4.8310680000000001</v>
      </c>
      <c r="J1124" s="1">
        <v>31.459493999999999</v>
      </c>
      <c r="K1124" s="1" t="s">
        <v>23</v>
      </c>
      <c r="L1124" s="1">
        <v>105</v>
      </c>
      <c r="M1124" s="1">
        <v>45</v>
      </c>
      <c r="N1124" s="1">
        <v>150</v>
      </c>
      <c r="O1124" s="1" t="s">
        <v>40</v>
      </c>
      <c r="P1124" s="1">
        <v>49850</v>
      </c>
      <c r="Q1124" s="1">
        <v>39880</v>
      </c>
      <c r="R1124" s="1">
        <f t="shared" si="34"/>
        <v>-9970</v>
      </c>
      <c r="S1124" s="1">
        <f>Table1__24[[#This Row],[total_women_beneficiaries]]-Table1__24[[#This Row],[total_men_beneficiaries]]</f>
        <v>-60</v>
      </c>
      <c r="T1124" s="1" t="str">
        <f t="shared" si="35"/>
        <v>OKAY</v>
      </c>
    </row>
    <row r="1125" spans="1:20" x14ac:dyDescent="0.3">
      <c r="A1125" s="1">
        <v>2203</v>
      </c>
      <c r="B1125" s="1">
        <v>109</v>
      </c>
      <c r="C1125" s="1" t="s">
        <v>17</v>
      </c>
      <c r="D1125" s="1" t="s">
        <v>28</v>
      </c>
      <c r="E1125" s="1" t="s">
        <v>29</v>
      </c>
      <c r="F1125" s="1" t="s">
        <v>129</v>
      </c>
      <c r="G1125" s="1" t="s">
        <v>155</v>
      </c>
      <c r="H1125" s="1" t="s">
        <v>390</v>
      </c>
      <c r="I1125" s="1">
        <v>-2.739849</v>
      </c>
      <c r="J1125" s="1">
        <v>29.002417999999999</v>
      </c>
      <c r="K1125" s="1" t="s">
        <v>37</v>
      </c>
      <c r="L1125" s="1">
        <v>9500</v>
      </c>
      <c r="M1125" s="1">
        <v>18300</v>
      </c>
      <c r="N1125" s="1">
        <v>27800</v>
      </c>
      <c r="O1125" s="1" t="s">
        <v>24</v>
      </c>
      <c r="P1125" s="1">
        <v>42031</v>
      </c>
      <c r="Q1125" s="1">
        <v>33625</v>
      </c>
      <c r="R1125" s="1">
        <f t="shared" si="34"/>
        <v>-8406</v>
      </c>
      <c r="S1125" s="1">
        <f>Table1__24[[#This Row],[total_women_beneficiaries]]-Table1__24[[#This Row],[total_men_beneficiaries]]</f>
        <v>8800</v>
      </c>
      <c r="T1125" s="1" t="str">
        <f t="shared" si="35"/>
        <v>OKAY</v>
      </c>
    </row>
    <row r="1126" spans="1:20" x14ac:dyDescent="0.3">
      <c r="A1126" s="1">
        <v>2204</v>
      </c>
      <c r="B1126" s="1">
        <v>109</v>
      </c>
      <c r="C1126" s="1" t="s">
        <v>17</v>
      </c>
      <c r="D1126" s="1" t="s">
        <v>28</v>
      </c>
      <c r="E1126" s="1" t="s">
        <v>29</v>
      </c>
      <c r="F1126" s="1" t="s">
        <v>129</v>
      </c>
      <c r="G1126" s="1" t="s">
        <v>155</v>
      </c>
      <c r="H1126" s="1" t="s">
        <v>213</v>
      </c>
      <c r="I1126" s="1">
        <v>-2.5061559999999998</v>
      </c>
      <c r="J1126" s="1">
        <v>28.861830000000001</v>
      </c>
      <c r="K1126" s="1" t="s">
        <v>23</v>
      </c>
      <c r="L1126" s="1">
        <v>9100</v>
      </c>
      <c r="M1126" s="1">
        <v>16300</v>
      </c>
      <c r="N1126" s="1">
        <v>25400</v>
      </c>
      <c r="O1126" s="1" t="s">
        <v>24</v>
      </c>
      <c r="P1126" s="1">
        <v>20760</v>
      </c>
      <c r="Q1126" s="1">
        <v>10380</v>
      </c>
      <c r="R1126" s="1">
        <f t="shared" si="34"/>
        <v>-10380</v>
      </c>
      <c r="S1126" s="1">
        <f>Table1__24[[#This Row],[total_women_beneficiaries]]-Table1__24[[#This Row],[total_men_beneficiaries]]</f>
        <v>7200</v>
      </c>
      <c r="T1126" s="1" t="str">
        <f t="shared" si="35"/>
        <v>OKAY</v>
      </c>
    </row>
    <row r="1127" spans="1:20" x14ac:dyDescent="0.3">
      <c r="A1127" s="1">
        <v>2205</v>
      </c>
      <c r="B1127" s="1"/>
      <c r="C1127" s="1"/>
      <c r="D1127" s="1" t="s">
        <v>28</v>
      </c>
      <c r="E1127" s="1" t="s">
        <v>29</v>
      </c>
      <c r="F1127" s="1" t="s">
        <v>45</v>
      </c>
      <c r="G1127" s="1" t="s">
        <v>155</v>
      </c>
      <c r="H1127" s="1" t="s">
        <v>391</v>
      </c>
      <c r="I1127" s="1">
        <v>1.522</v>
      </c>
      <c r="J1127" s="1">
        <v>29.249500000000001</v>
      </c>
      <c r="K1127" s="1" t="s">
        <v>23</v>
      </c>
      <c r="L1127" s="1">
        <v>20</v>
      </c>
      <c r="M1127" s="1">
        <v>8</v>
      </c>
      <c r="N1127" s="1">
        <v>28</v>
      </c>
      <c r="O1127" s="1" t="s">
        <v>31</v>
      </c>
      <c r="P1127" s="1">
        <v>49721</v>
      </c>
      <c r="Q1127" s="1">
        <v>19888</v>
      </c>
      <c r="R1127" s="1">
        <f t="shared" si="34"/>
        <v>-29833</v>
      </c>
      <c r="S1127" s="1">
        <f>Table1__24[[#This Row],[total_women_beneficiaries]]-Table1__24[[#This Row],[total_men_beneficiaries]]</f>
        <v>-12</v>
      </c>
      <c r="T1127" s="1" t="str">
        <f t="shared" si="35"/>
        <v>OKAY</v>
      </c>
    </row>
    <row r="1128" spans="1:20" x14ac:dyDescent="0.3">
      <c r="A1128" s="1">
        <v>2207</v>
      </c>
      <c r="B1128" s="1"/>
      <c r="C1128" s="1"/>
      <c r="D1128" s="1" t="s">
        <v>28</v>
      </c>
      <c r="E1128" s="1" t="s">
        <v>29</v>
      </c>
      <c r="F1128" s="1" t="s">
        <v>45</v>
      </c>
      <c r="G1128" s="1" t="s">
        <v>125</v>
      </c>
      <c r="H1128" s="1" t="s">
        <v>392</v>
      </c>
      <c r="I1128" s="1"/>
      <c r="J1128" s="1"/>
      <c r="K1128" s="1" t="s">
        <v>37</v>
      </c>
      <c r="L1128" s="1">
        <v>4000</v>
      </c>
      <c r="M1128" s="1">
        <v>3000</v>
      </c>
      <c r="N1128" s="1">
        <v>7000</v>
      </c>
      <c r="O1128" s="1" t="s">
        <v>41</v>
      </c>
      <c r="P1128" s="1">
        <v>48820</v>
      </c>
      <c r="Q1128" s="1">
        <v>39056</v>
      </c>
      <c r="R1128" s="1">
        <f t="shared" si="34"/>
        <v>-9764</v>
      </c>
      <c r="S1128" s="1">
        <f>Table1__24[[#This Row],[total_women_beneficiaries]]-Table1__24[[#This Row],[total_men_beneficiaries]]</f>
        <v>-1000</v>
      </c>
      <c r="T1128" s="1" t="str">
        <f t="shared" si="35"/>
        <v>OKAY</v>
      </c>
    </row>
    <row r="1129" spans="1:20" x14ac:dyDescent="0.3">
      <c r="A1129" s="1">
        <v>2208</v>
      </c>
      <c r="B1129" s="1"/>
      <c r="C1129" s="1"/>
      <c r="D1129" s="1" t="s">
        <v>28</v>
      </c>
      <c r="E1129" s="1" t="s">
        <v>29</v>
      </c>
      <c r="F1129" s="1" t="s">
        <v>45</v>
      </c>
      <c r="G1129" s="1" t="s">
        <v>125</v>
      </c>
      <c r="H1129" s="1" t="s">
        <v>392</v>
      </c>
      <c r="I1129" s="1"/>
      <c r="J1129" s="1"/>
      <c r="K1129" s="1" t="s">
        <v>37</v>
      </c>
      <c r="L1129" s="1">
        <v>4000</v>
      </c>
      <c r="M1129" s="1">
        <v>3000</v>
      </c>
      <c r="N1129" s="1">
        <v>7000</v>
      </c>
      <c r="O1129" s="1" t="s">
        <v>41</v>
      </c>
      <c r="P1129" s="1">
        <v>39653.5</v>
      </c>
      <c r="Q1129" s="1">
        <v>31722.799999999999</v>
      </c>
      <c r="R1129" s="1">
        <f t="shared" si="34"/>
        <v>-7930.7000000000007</v>
      </c>
      <c r="S1129" s="1">
        <f>Table1__24[[#This Row],[total_women_beneficiaries]]-Table1__24[[#This Row],[total_men_beneficiaries]]</f>
        <v>-1000</v>
      </c>
      <c r="T1129" s="1" t="str">
        <f t="shared" si="35"/>
        <v>OKAY</v>
      </c>
    </row>
    <row r="1130" spans="1:20" x14ac:dyDescent="0.3">
      <c r="A1130" s="1">
        <v>2209</v>
      </c>
      <c r="B1130" s="1">
        <v>141</v>
      </c>
      <c r="C1130" s="1" t="s">
        <v>17</v>
      </c>
      <c r="D1130" s="1" t="s">
        <v>28</v>
      </c>
      <c r="E1130" s="1" t="s">
        <v>29</v>
      </c>
      <c r="F1130" s="1" t="s">
        <v>45</v>
      </c>
      <c r="G1130" s="1" t="s">
        <v>125</v>
      </c>
      <c r="H1130" s="1" t="s">
        <v>392</v>
      </c>
      <c r="I1130" s="1"/>
      <c r="J1130" s="1"/>
      <c r="K1130" s="1" t="s">
        <v>37</v>
      </c>
      <c r="L1130" s="1">
        <v>400</v>
      </c>
      <c r="M1130" s="1">
        <v>300</v>
      </c>
      <c r="N1130" s="1">
        <v>700</v>
      </c>
      <c r="O1130" s="1" t="s">
        <v>41</v>
      </c>
      <c r="P1130" s="1">
        <v>45844.7</v>
      </c>
      <c r="Q1130" s="1">
        <v>45844.7</v>
      </c>
      <c r="R1130" s="1">
        <f t="shared" si="34"/>
        <v>0</v>
      </c>
      <c r="S1130" s="1">
        <f>Table1__24[[#This Row],[total_women_beneficiaries]]-Table1__24[[#This Row],[total_men_beneficiaries]]</f>
        <v>-100</v>
      </c>
      <c r="T1130" s="1" t="str">
        <f t="shared" si="35"/>
        <v>OKAY</v>
      </c>
    </row>
    <row r="1131" spans="1:20" x14ac:dyDescent="0.3">
      <c r="A1131" s="1">
        <v>2210</v>
      </c>
      <c r="B1131" s="1"/>
      <c r="C1131" s="1"/>
      <c r="D1131" s="1" t="s">
        <v>28</v>
      </c>
      <c r="E1131" s="1" t="s">
        <v>29</v>
      </c>
      <c r="F1131" s="1" t="s">
        <v>45</v>
      </c>
      <c r="G1131" s="1" t="s">
        <v>125</v>
      </c>
      <c r="H1131" s="1" t="s">
        <v>392</v>
      </c>
      <c r="I1131" s="1"/>
      <c r="J1131" s="1"/>
      <c r="K1131" s="1" t="s">
        <v>37</v>
      </c>
      <c r="L1131" s="1">
        <v>1500</v>
      </c>
      <c r="M1131" s="1">
        <v>1000</v>
      </c>
      <c r="N1131" s="1">
        <v>2500</v>
      </c>
      <c r="O1131" s="1" t="s">
        <v>31</v>
      </c>
      <c r="P1131" s="1">
        <v>45424</v>
      </c>
      <c r="Q1131" s="1">
        <v>36339.199999999997</v>
      </c>
      <c r="R1131" s="1">
        <f t="shared" si="34"/>
        <v>-9084.8000000000029</v>
      </c>
      <c r="S1131" s="1">
        <f>Table1__24[[#This Row],[total_women_beneficiaries]]-Table1__24[[#This Row],[total_men_beneficiaries]]</f>
        <v>-500</v>
      </c>
      <c r="T1131" s="1" t="str">
        <f t="shared" si="35"/>
        <v>OKAY</v>
      </c>
    </row>
    <row r="1132" spans="1:20" x14ac:dyDescent="0.3">
      <c r="A1132" s="1">
        <v>2211</v>
      </c>
      <c r="B1132" s="1"/>
      <c r="C1132" s="1"/>
      <c r="D1132" s="1" t="s">
        <v>28</v>
      </c>
      <c r="E1132" s="1" t="s">
        <v>29</v>
      </c>
      <c r="F1132" s="1" t="s">
        <v>45</v>
      </c>
      <c r="G1132" s="1" t="s">
        <v>125</v>
      </c>
      <c r="H1132" s="1" t="s">
        <v>392</v>
      </c>
      <c r="I1132" s="1"/>
      <c r="J1132" s="1"/>
      <c r="K1132" s="1" t="s">
        <v>37</v>
      </c>
      <c r="L1132" s="1">
        <v>1500</v>
      </c>
      <c r="M1132" s="1">
        <v>1000</v>
      </c>
      <c r="N1132" s="1">
        <v>2500</v>
      </c>
      <c r="O1132" s="1" t="s">
        <v>31</v>
      </c>
      <c r="P1132" s="1">
        <v>46333.85</v>
      </c>
      <c r="Q1132" s="1">
        <v>37067.08</v>
      </c>
      <c r="R1132" s="1">
        <f t="shared" si="34"/>
        <v>-9266.7699999999968</v>
      </c>
      <c r="S1132" s="1">
        <f>Table1__24[[#This Row],[total_women_beneficiaries]]-Table1__24[[#This Row],[total_men_beneficiaries]]</f>
        <v>-500</v>
      </c>
      <c r="T1132" s="1" t="str">
        <f t="shared" si="35"/>
        <v>OKAY</v>
      </c>
    </row>
    <row r="1133" spans="1:20" x14ac:dyDescent="0.3">
      <c r="A1133" s="1">
        <v>2212</v>
      </c>
      <c r="B1133" s="1"/>
      <c r="C1133" s="1"/>
      <c r="D1133" s="1" t="s">
        <v>28</v>
      </c>
      <c r="E1133" s="1" t="s">
        <v>29</v>
      </c>
      <c r="F1133" s="1" t="s">
        <v>45</v>
      </c>
      <c r="G1133" s="1" t="s">
        <v>125</v>
      </c>
      <c r="H1133" s="1" t="s">
        <v>392</v>
      </c>
      <c r="I1133" s="1"/>
      <c r="J1133" s="1"/>
      <c r="K1133" s="1" t="s">
        <v>23</v>
      </c>
      <c r="L1133" s="1">
        <v>1500</v>
      </c>
      <c r="M1133" s="1">
        <v>1000</v>
      </c>
      <c r="N1133" s="1">
        <v>2500</v>
      </c>
      <c r="O1133" s="1" t="s">
        <v>31</v>
      </c>
      <c r="P1133" s="1">
        <v>8718.4</v>
      </c>
      <c r="Q1133" s="1">
        <v>6974.72</v>
      </c>
      <c r="R1133" s="1">
        <f t="shared" si="34"/>
        <v>-1743.6799999999994</v>
      </c>
      <c r="S1133" s="1">
        <f>Table1__24[[#This Row],[total_women_beneficiaries]]-Table1__24[[#This Row],[total_men_beneficiaries]]</f>
        <v>-500</v>
      </c>
      <c r="T1133" s="1" t="str">
        <f t="shared" si="35"/>
        <v>OKAY</v>
      </c>
    </row>
    <row r="1134" spans="1:20" x14ac:dyDescent="0.3">
      <c r="A1134" s="1">
        <v>2213</v>
      </c>
      <c r="B1134" s="1">
        <v>53</v>
      </c>
      <c r="C1134" s="1" t="s">
        <v>48</v>
      </c>
      <c r="D1134" s="1" t="s">
        <v>39</v>
      </c>
      <c r="E1134" s="1" t="s">
        <v>29</v>
      </c>
      <c r="F1134" s="1" t="s">
        <v>45</v>
      </c>
      <c r="G1134" s="1" t="s">
        <v>125</v>
      </c>
      <c r="H1134" s="1" t="s">
        <v>392</v>
      </c>
      <c r="I1134" s="1"/>
      <c r="J1134" s="1"/>
      <c r="K1134" s="1" t="s">
        <v>37</v>
      </c>
      <c r="L1134" s="1">
        <v>4000</v>
      </c>
      <c r="M1134" s="1">
        <v>3000</v>
      </c>
      <c r="N1134" s="1">
        <v>7000</v>
      </c>
      <c r="O1134" s="1" t="s">
        <v>31</v>
      </c>
      <c r="P1134" s="1">
        <v>3307.2</v>
      </c>
      <c r="Q1134" s="1">
        <v>3307.2</v>
      </c>
      <c r="R1134" s="1">
        <f t="shared" si="34"/>
        <v>0</v>
      </c>
      <c r="S1134" s="1">
        <f>Table1__24[[#This Row],[total_women_beneficiaries]]-Table1__24[[#This Row],[total_men_beneficiaries]]</f>
        <v>-1000</v>
      </c>
      <c r="T1134" s="1" t="str">
        <f t="shared" si="35"/>
        <v>OKAY</v>
      </c>
    </row>
    <row r="1135" spans="1:20" x14ac:dyDescent="0.3">
      <c r="A1135" s="1">
        <v>2215</v>
      </c>
      <c r="B1135" s="1"/>
      <c r="C1135" s="1"/>
      <c r="D1135" s="1" t="s">
        <v>28</v>
      </c>
      <c r="E1135" s="1" t="s">
        <v>29</v>
      </c>
      <c r="F1135" s="1" t="s">
        <v>129</v>
      </c>
      <c r="G1135" s="1" t="s">
        <v>125</v>
      </c>
      <c r="H1135" s="1" t="s">
        <v>393</v>
      </c>
      <c r="I1135" s="1"/>
      <c r="J1135" s="1"/>
      <c r="K1135" s="1" t="s">
        <v>23</v>
      </c>
      <c r="L1135" s="1">
        <v>500</v>
      </c>
      <c r="M1135" s="1">
        <v>500</v>
      </c>
      <c r="N1135" s="1">
        <v>1000</v>
      </c>
      <c r="O1135" s="1" t="s">
        <v>41</v>
      </c>
      <c r="P1135" s="1">
        <v>35522.49</v>
      </c>
      <c r="Q1135" s="1">
        <v>28417.99</v>
      </c>
      <c r="R1135" s="1">
        <f t="shared" si="34"/>
        <v>-7104.4999999999964</v>
      </c>
      <c r="S1135" s="1">
        <f>Table1__24[[#This Row],[total_women_beneficiaries]]-Table1__24[[#This Row],[total_men_beneficiaries]]</f>
        <v>0</v>
      </c>
      <c r="T1135" s="1" t="str">
        <f t="shared" si="35"/>
        <v>OKAY</v>
      </c>
    </row>
    <row r="1136" spans="1:20" x14ac:dyDescent="0.3">
      <c r="A1136" s="1">
        <v>2216</v>
      </c>
      <c r="B1136" s="1"/>
      <c r="C1136" s="1"/>
      <c r="D1136" s="1" t="s">
        <v>28</v>
      </c>
      <c r="E1136" s="1" t="s">
        <v>29</v>
      </c>
      <c r="F1136" s="1" t="s">
        <v>129</v>
      </c>
      <c r="G1136" s="1" t="s">
        <v>125</v>
      </c>
      <c r="H1136" s="1" t="s">
        <v>393</v>
      </c>
      <c r="I1136" s="1"/>
      <c r="J1136" s="1"/>
      <c r="K1136" s="1" t="s">
        <v>23</v>
      </c>
      <c r="L1136" s="1">
        <v>500</v>
      </c>
      <c r="M1136" s="1">
        <v>500</v>
      </c>
      <c r="N1136" s="1">
        <v>1000</v>
      </c>
      <c r="O1136" s="1" t="s">
        <v>41</v>
      </c>
      <c r="P1136" s="1">
        <v>35522.49</v>
      </c>
      <c r="Q1136" s="1">
        <v>28417.99</v>
      </c>
      <c r="R1136" s="1">
        <f t="shared" si="34"/>
        <v>-7104.4999999999964</v>
      </c>
      <c r="S1136" s="1">
        <f>Table1__24[[#This Row],[total_women_beneficiaries]]-Table1__24[[#This Row],[total_men_beneficiaries]]</f>
        <v>0</v>
      </c>
      <c r="T1136" s="1" t="str">
        <f t="shared" si="35"/>
        <v>OKAY</v>
      </c>
    </row>
    <row r="1137" spans="1:20" x14ac:dyDescent="0.3">
      <c r="A1137" s="1">
        <v>2217</v>
      </c>
      <c r="B1137" s="1"/>
      <c r="C1137" s="1"/>
      <c r="D1137" s="1" t="s">
        <v>28</v>
      </c>
      <c r="E1137" s="1" t="s">
        <v>29</v>
      </c>
      <c r="F1137" s="1" t="s">
        <v>129</v>
      </c>
      <c r="G1137" s="1" t="s">
        <v>125</v>
      </c>
      <c r="H1137" s="1" t="s">
        <v>393</v>
      </c>
      <c r="I1137" s="1"/>
      <c r="J1137" s="1"/>
      <c r="K1137" s="1" t="s">
        <v>37</v>
      </c>
      <c r="L1137" s="1">
        <v>500</v>
      </c>
      <c r="M1137" s="1">
        <v>500</v>
      </c>
      <c r="N1137" s="1">
        <v>1000</v>
      </c>
      <c r="O1137" s="1" t="s">
        <v>41</v>
      </c>
      <c r="P1137" s="1">
        <v>44587.8</v>
      </c>
      <c r="Q1137" s="1">
        <v>35670.239999999998</v>
      </c>
      <c r="R1137" s="1">
        <f t="shared" si="34"/>
        <v>-8917.5600000000049</v>
      </c>
      <c r="S1137" s="1">
        <f>Table1__24[[#This Row],[total_women_beneficiaries]]-Table1__24[[#This Row],[total_men_beneficiaries]]</f>
        <v>0</v>
      </c>
      <c r="T1137" s="1" t="str">
        <f t="shared" si="35"/>
        <v>OKAY</v>
      </c>
    </row>
    <row r="1138" spans="1:20" x14ac:dyDescent="0.3">
      <c r="A1138" s="1">
        <v>2218</v>
      </c>
      <c r="B1138" s="1"/>
      <c r="C1138" s="1"/>
      <c r="D1138" s="1" t="s">
        <v>28</v>
      </c>
      <c r="E1138" s="1" t="s">
        <v>29</v>
      </c>
      <c r="F1138" s="1" t="s">
        <v>129</v>
      </c>
      <c r="G1138" s="1" t="s">
        <v>125</v>
      </c>
      <c r="H1138" s="1" t="s">
        <v>392</v>
      </c>
      <c r="I1138" s="1"/>
      <c r="J1138" s="1"/>
      <c r="K1138" s="1" t="s">
        <v>23</v>
      </c>
      <c r="L1138" s="1">
        <v>500</v>
      </c>
      <c r="M1138" s="1">
        <v>500</v>
      </c>
      <c r="N1138" s="1">
        <v>1000</v>
      </c>
      <c r="O1138" s="1" t="s">
        <v>41</v>
      </c>
      <c r="P1138" s="1">
        <v>20500</v>
      </c>
      <c r="Q1138" s="1">
        <v>16400</v>
      </c>
      <c r="R1138" s="1">
        <f t="shared" si="34"/>
        <v>-4100</v>
      </c>
      <c r="S1138" s="1">
        <f>Table1__24[[#This Row],[total_women_beneficiaries]]-Table1__24[[#This Row],[total_men_beneficiaries]]</f>
        <v>0</v>
      </c>
      <c r="T1138" s="1" t="str">
        <f t="shared" si="35"/>
        <v>OKAY</v>
      </c>
    </row>
    <row r="1139" spans="1:20" x14ac:dyDescent="0.3">
      <c r="A1139" s="1">
        <v>2219</v>
      </c>
      <c r="B1139" s="1"/>
      <c r="C1139" s="1"/>
      <c r="D1139" s="1" t="s">
        <v>28</v>
      </c>
      <c r="E1139" s="1" t="s">
        <v>29</v>
      </c>
      <c r="F1139" s="1" t="s">
        <v>129</v>
      </c>
      <c r="G1139" s="1" t="s">
        <v>125</v>
      </c>
      <c r="H1139" s="1" t="s">
        <v>392</v>
      </c>
      <c r="I1139" s="1"/>
      <c r="J1139" s="1"/>
      <c r="K1139" s="1" t="s">
        <v>23</v>
      </c>
      <c r="L1139" s="1">
        <v>500</v>
      </c>
      <c r="M1139" s="1">
        <v>500</v>
      </c>
      <c r="N1139" s="1">
        <v>1000</v>
      </c>
      <c r="O1139" s="1" t="s">
        <v>41</v>
      </c>
      <c r="P1139" s="1">
        <v>14871.54</v>
      </c>
      <c r="Q1139" s="1">
        <v>11897.23</v>
      </c>
      <c r="R1139" s="1">
        <f t="shared" si="34"/>
        <v>-2974.3100000000013</v>
      </c>
      <c r="S1139" s="1">
        <f>Table1__24[[#This Row],[total_women_beneficiaries]]-Table1__24[[#This Row],[total_men_beneficiaries]]</f>
        <v>0</v>
      </c>
      <c r="T1139" s="1" t="str">
        <f t="shared" si="35"/>
        <v>OKAY</v>
      </c>
    </row>
    <row r="1140" spans="1:20" x14ac:dyDescent="0.3">
      <c r="A1140" s="1">
        <v>2220</v>
      </c>
      <c r="B1140" s="1"/>
      <c r="C1140" s="1"/>
      <c r="D1140" s="1" t="s">
        <v>28</v>
      </c>
      <c r="E1140" s="1" t="s">
        <v>29</v>
      </c>
      <c r="F1140" s="1" t="s">
        <v>129</v>
      </c>
      <c r="G1140" s="1" t="s">
        <v>125</v>
      </c>
      <c r="H1140" s="1" t="s">
        <v>393</v>
      </c>
      <c r="I1140" s="1"/>
      <c r="J1140" s="1"/>
      <c r="K1140" s="1" t="s">
        <v>23</v>
      </c>
      <c r="L1140" s="1">
        <v>250</v>
      </c>
      <c r="M1140" s="1">
        <v>250</v>
      </c>
      <c r="N1140" s="1">
        <v>500</v>
      </c>
      <c r="O1140" s="1" t="s">
        <v>41</v>
      </c>
      <c r="P1140" s="1">
        <v>18457.18</v>
      </c>
      <c r="Q1140" s="1">
        <v>14765.74</v>
      </c>
      <c r="R1140" s="1">
        <f t="shared" si="34"/>
        <v>-3691.4400000000005</v>
      </c>
      <c r="S1140" s="1">
        <f>Table1__24[[#This Row],[total_women_beneficiaries]]-Table1__24[[#This Row],[total_men_beneficiaries]]</f>
        <v>0</v>
      </c>
      <c r="T1140" s="1" t="str">
        <f t="shared" si="35"/>
        <v>OKAY</v>
      </c>
    </row>
    <row r="1141" spans="1:20" x14ac:dyDescent="0.3">
      <c r="A1141" s="1">
        <v>2221</v>
      </c>
      <c r="B1141" s="1"/>
      <c r="C1141" s="1"/>
      <c r="D1141" s="1" t="s">
        <v>28</v>
      </c>
      <c r="E1141" s="1" t="s">
        <v>29</v>
      </c>
      <c r="F1141" s="1" t="s">
        <v>129</v>
      </c>
      <c r="G1141" s="1" t="s">
        <v>125</v>
      </c>
      <c r="H1141" s="1" t="s">
        <v>393</v>
      </c>
      <c r="I1141" s="1"/>
      <c r="J1141" s="1"/>
      <c r="K1141" s="1" t="s">
        <v>23</v>
      </c>
      <c r="L1141" s="1">
        <v>250</v>
      </c>
      <c r="M1141" s="1">
        <v>250</v>
      </c>
      <c r="N1141" s="1">
        <v>500</v>
      </c>
      <c r="O1141" s="1" t="s">
        <v>41</v>
      </c>
      <c r="P1141" s="1">
        <v>18457.18</v>
      </c>
      <c r="Q1141" s="1">
        <v>14765.74</v>
      </c>
      <c r="R1141" s="1">
        <f t="shared" si="34"/>
        <v>-3691.4400000000005</v>
      </c>
      <c r="S1141" s="1">
        <f>Table1__24[[#This Row],[total_women_beneficiaries]]-Table1__24[[#This Row],[total_men_beneficiaries]]</f>
        <v>0</v>
      </c>
      <c r="T1141" s="1" t="str">
        <f t="shared" si="35"/>
        <v>OKAY</v>
      </c>
    </row>
    <row r="1142" spans="1:20" x14ac:dyDescent="0.3">
      <c r="A1142" s="1">
        <v>2225</v>
      </c>
      <c r="B1142" s="1"/>
      <c r="C1142" s="1"/>
      <c r="D1142" s="1" t="s">
        <v>28</v>
      </c>
      <c r="E1142" s="1" t="s">
        <v>29</v>
      </c>
      <c r="F1142" s="1" t="s">
        <v>45</v>
      </c>
      <c r="G1142" s="1" t="s">
        <v>367</v>
      </c>
      <c r="H1142" s="1" t="s">
        <v>380</v>
      </c>
      <c r="I1142" s="1">
        <v>7.2466090000000003</v>
      </c>
      <c r="J1142" s="1">
        <v>16.434698000000001</v>
      </c>
      <c r="K1142" s="1" t="s">
        <v>23</v>
      </c>
      <c r="L1142" s="1">
        <v>5463</v>
      </c>
      <c r="M1142" s="1">
        <v>5000</v>
      </c>
      <c r="N1142" s="1">
        <v>10463</v>
      </c>
      <c r="O1142" s="1" t="s">
        <v>24</v>
      </c>
      <c r="P1142" s="1">
        <v>45928.46</v>
      </c>
      <c r="Q1142" s="1">
        <v>18371.39</v>
      </c>
      <c r="R1142" s="1">
        <f t="shared" si="34"/>
        <v>-27557.07</v>
      </c>
      <c r="S1142" s="1">
        <f>Table1__24[[#This Row],[total_women_beneficiaries]]-Table1__24[[#This Row],[total_men_beneficiaries]]</f>
        <v>-463</v>
      </c>
      <c r="T1142" s="1" t="str">
        <f t="shared" si="35"/>
        <v>OKAY</v>
      </c>
    </row>
    <row r="1143" spans="1:20" x14ac:dyDescent="0.3">
      <c r="A1143" s="1">
        <v>2226</v>
      </c>
      <c r="B1143" s="1"/>
      <c r="C1143" s="1"/>
      <c r="D1143" s="1" t="s">
        <v>28</v>
      </c>
      <c r="E1143" s="1" t="s">
        <v>29</v>
      </c>
      <c r="F1143" s="1" t="s">
        <v>45</v>
      </c>
      <c r="G1143" s="1" t="s">
        <v>367</v>
      </c>
      <c r="H1143" s="1" t="s">
        <v>380</v>
      </c>
      <c r="I1143" s="1">
        <v>7.2466090000000003</v>
      </c>
      <c r="J1143" s="1">
        <v>16.434698000000001</v>
      </c>
      <c r="K1143" s="1" t="s">
        <v>23</v>
      </c>
      <c r="L1143" s="1">
        <v>20</v>
      </c>
      <c r="M1143" s="1">
        <v>0</v>
      </c>
      <c r="N1143" s="1">
        <v>20</v>
      </c>
      <c r="O1143" s="1" t="s">
        <v>40</v>
      </c>
      <c r="P1143" s="1">
        <v>27474.560000000001</v>
      </c>
      <c r="Q1143" s="1">
        <v>10989.82</v>
      </c>
      <c r="R1143" s="1">
        <f t="shared" si="34"/>
        <v>-16484.740000000002</v>
      </c>
      <c r="S1143" s="1">
        <f>Table1__24[[#This Row],[total_women_beneficiaries]]-Table1__24[[#This Row],[total_men_beneficiaries]]</f>
        <v>-20</v>
      </c>
      <c r="T1143" s="1" t="str">
        <f t="shared" si="35"/>
        <v>OKAY</v>
      </c>
    </row>
    <row r="1144" spans="1:20" x14ac:dyDescent="0.3">
      <c r="A1144" s="1">
        <v>2227</v>
      </c>
      <c r="B1144" s="1"/>
      <c r="C1144" s="1"/>
      <c r="D1144" s="1" t="s">
        <v>28</v>
      </c>
      <c r="E1144" s="1" t="s">
        <v>29</v>
      </c>
      <c r="F1144" s="1" t="s">
        <v>45</v>
      </c>
      <c r="G1144" s="1" t="s">
        <v>367</v>
      </c>
      <c r="H1144" s="1" t="s">
        <v>380</v>
      </c>
      <c r="I1144" s="1">
        <v>7.2466090000000003</v>
      </c>
      <c r="J1144" s="1">
        <v>16.434698000000001</v>
      </c>
      <c r="K1144" s="1" t="s">
        <v>23</v>
      </c>
      <c r="L1144" s="1">
        <v>36</v>
      </c>
      <c r="M1144" s="1">
        <v>1</v>
      </c>
      <c r="N1144" s="1">
        <v>37</v>
      </c>
      <c r="O1144" s="1" t="s">
        <v>40</v>
      </c>
      <c r="P1144" s="1">
        <v>39933.879999999997</v>
      </c>
      <c r="Q1144" s="1">
        <v>15973.55</v>
      </c>
      <c r="R1144" s="1">
        <f t="shared" si="34"/>
        <v>-23960.329999999998</v>
      </c>
      <c r="S1144" s="1">
        <f>Table1__24[[#This Row],[total_women_beneficiaries]]-Table1__24[[#This Row],[total_men_beneficiaries]]</f>
        <v>-35</v>
      </c>
      <c r="T1144" s="1" t="str">
        <f t="shared" si="35"/>
        <v>OKAY</v>
      </c>
    </row>
    <row r="1145" spans="1:20" x14ac:dyDescent="0.3">
      <c r="A1145" s="1">
        <v>2228</v>
      </c>
      <c r="B1145" s="1"/>
      <c r="C1145" s="1"/>
      <c r="D1145" s="1" t="s">
        <v>28</v>
      </c>
      <c r="E1145" s="1" t="s">
        <v>29</v>
      </c>
      <c r="F1145" s="1" t="s">
        <v>45</v>
      </c>
      <c r="G1145" s="1" t="s">
        <v>367</v>
      </c>
      <c r="H1145" s="1" t="s">
        <v>375</v>
      </c>
      <c r="I1145" s="1">
        <v>4.7378609999999997</v>
      </c>
      <c r="J1145" s="1">
        <v>22.816509</v>
      </c>
      <c r="K1145" s="1" t="s">
        <v>23</v>
      </c>
      <c r="L1145" s="1">
        <v>60000</v>
      </c>
      <c r="M1145" s="1">
        <v>80000</v>
      </c>
      <c r="N1145" s="1">
        <v>140000</v>
      </c>
      <c r="O1145" s="1" t="s">
        <v>24</v>
      </c>
      <c r="P1145" s="1">
        <v>43668.15</v>
      </c>
      <c r="Q1145" s="1">
        <v>17467.259999999998</v>
      </c>
      <c r="R1145" s="1">
        <f t="shared" si="34"/>
        <v>-26200.890000000003</v>
      </c>
      <c r="S1145" s="1">
        <f>Table1__24[[#This Row],[total_women_beneficiaries]]-Table1__24[[#This Row],[total_men_beneficiaries]]</f>
        <v>20000</v>
      </c>
      <c r="T1145" s="1" t="str">
        <f t="shared" si="35"/>
        <v>OKAY</v>
      </c>
    </row>
    <row r="1146" spans="1:20" x14ac:dyDescent="0.3">
      <c r="A1146" s="1">
        <v>2229</v>
      </c>
      <c r="B1146" s="1"/>
      <c r="C1146" s="1"/>
      <c r="D1146" s="1" t="s">
        <v>28</v>
      </c>
      <c r="E1146" s="1" t="s">
        <v>29</v>
      </c>
      <c r="F1146" s="1" t="s">
        <v>45</v>
      </c>
      <c r="G1146" s="1" t="s">
        <v>367</v>
      </c>
      <c r="H1146" s="1" t="s">
        <v>368</v>
      </c>
      <c r="I1146" s="1">
        <v>5.7652780000000003</v>
      </c>
      <c r="J1146" s="1">
        <v>20.674167000000001</v>
      </c>
      <c r="K1146" s="1" t="s">
        <v>23</v>
      </c>
      <c r="L1146" s="1">
        <v>35</v>
      </c>
      <c r="M1146" s="1">
        <v>0</v>
      </c>
      <c r="N1146" s="1">
        <v>35</v>
      </c>
      <c r="O1146" s="1" t="s">
        <v>40</v>
      </c>
      <c r="P1146" s="1">
        <v>45318.39</v>
      </c>
      <c r="Q1146" s="1">
        <v>18127.349999999999</v>
      </c>
      <c r="R1146" s="1">
        <f t="shared" si="34"/>
        <v>-27191.040000000001</v>
      </c>
      <c r="S1146" s="1">
        <f>Table1__24[[#This Row],[total_women_beneficiaries]]-Table1__24[[#This Row],[total_men_beneficiaries]]</f>
        <v>-35</v>
      </c>
      <c r="T1146" s="1" t="str">
        <f t="shared" si="35"/>
        <v>OKAY</v>
      </c>
    </row>
    <row r="1147" spans="1:20" x14ac:dyDescent="0.3">
      <c r="A1147" s="1">
        <v>2230</v>
      </c>
      <c r="B1147" s="1"/>
      <c r="C1147" s="1"/>
      <c r="D1147" s="1" t="s">
        <v>28</v>
      </c>
      <c r="E1147" s="1" t="s">
        <v>29</v>
      </c>
      <c r="F1147" s="1" t="s">
        <v>27</v>
      </c>
      <c r="G1147" s="1" t="s">
        <v>367</v>
      </c>
      <c r="H1147" s="1" t="s">
        <v>371</v>
      </c>
      <c r="I1147" s="1">
        <v>6.4977270000000003</v>
      </c>
      <c r="J1147" s="1">
        <v>17.449940000000002</v>
      </c>
      <c r="K1147" s="1" t="s">
        <v>23</v>
      </c>
      <c r="L1147" s="1">
        <v>5000</v>
      </c>
      <c r="M1147" s="1">
        <v>3500</v>
      </c>
      <c r="N1147" s="1">
        <v>8500</v>
      </c>
      <c r="O1147" s="1" t="s">
        <v>24</v>
      </c>
      <c r="P1147" s="1">
        <v>30300.959999999999</v>
      </c>
      <c r="Q1147" s="1">
        <v>30300.959999999999</v>
      </c>
      <c r="R1147" s="1">
        <f t="shared" si="34"/>
        <v>0</v>
      </c>
      <c r="S1147" s="1">
        <f>Table1__24[[#This Row],[total_women_beneficiaries]]-Table1__24[[#This Row],[total_men_beneficiaries]]</f>
        <v>-1500</v>
      </c>
      <c r="T1147" s="1" t="str">
        <f t="shared" si="35"/>
        <v>OKAY</v>
      </c>
    </row>
    <row r="1148" spans="1:20" x14ac:dyDescent="0.3">
      <c r="A1148" s="1">
        <v>2231</v>
      </c>
      <c r="B1148" s="1"/>
      <c r="C1148" s="1"/>
      <c r="D1148" s="1" t="s">
        <v>28</v>
      </c>
      <c r="E1148" s="1" t="s">
        <v>29</v>
      </c>
      <c r="F1148" s="1" t="s">
        <v>27</v>
      </c>
      <c r="G1148" s="1" t="s">
        <v>367</v>
      </c>
      <c r="H1148" s="1" t="s">
        <v>371</v>
      </c>
      <c r="I1148" s="1">
        <v>6.4977270000000003</v>
      </c>
      <c r="J1148" s="1">
        <v>17.449940000000002</v>
      </c>
      <c r="K1148" s="1" t="s">
        <v>23</v>
      </c>
      <c r="L1148" s="1">
        <v>30</v>
      </c>
      <c r="M1148" s="1">
        <v>17</v>
      </c>
      <c r="N1148" s="1">
        <v>47</v>
      </c>
      <c r="O1148" s="1" t="s">
        <v>51</v>
      </c>
      <c r="P1148" s="1">
        <v>3845.31</v>
      </c>
      <c r="Q1148" s="1">
        <v>3845.31</v>
      </c>
      <c r="R1148" s="1">
        <f t="shared" si="34"/>
        <v>0</v>
      </c>
      <c r="S1148" s="1">
        <f>Table1__24[[#This Row],[total_women_beneficiaries]]-Table1__24[[#This Row],[total_men_beneficiaries]]</f>
        <v>-13</v>
      </c>
      <c r="T1148" s="1" t="str">
        <f t="shared" si="35"/>
        <v>OKAY</v>
      </c>
    </row>
    <row r="1149" spans="1:20" x14ac:dyDescent="0.3">
      <c r="A1149" s="1">
        <v>2232</v>
      </c>
      <c r="B1149" s="1"/>
      <c r="C1149" s="1"/>
      <c r="D1149" s="1" t="s">
        <v>28</v>
      </c>
      <c r="E1149" s="1" t="s">
        <v>29</v>
      </c>
      <c r="F1149" s="1" t="s">
        <v>27</v>
      </c>
      <c r="G1149" s="1" t="s">
        <v>367</v>
      </c>
      <c r="H1149" s="1" t="s">
        <v>371</v>
      </c>
      <c r="I1149" s="1">
        <v>6.4977270000000003</v>
      </c>
      <c r="J1149" s="1">
        <v>17.449940000000002</v>
      </c>
      <c r="K1149" s="1" t="s">
        <v>23</v>
      </c>
      <c r="L1149" s="1">
        <v>7000</v>
      </c>
      <c r="M1149" s="1">
        <v>5000</v>
      </c>
      <c r="N1149" s="1">
        <v>12000</v>
      </c>
      <c r="O1149" s="1" t="s">
        <v>24</v>
      </c>
      <c r="P1149" s="1">
        <v>17377.830000000002</v>
      </c>
      <c r="Q1149" s="1">
        <v>17377.830000000002</v>
      </c>
      <c r="R1149" s="1">
        <f t="shared" si="34"/>
        <v>0</v>
      </c>
      <c r="S1149" s="1">
        <f>Table1__24[[#This Row],[total_women_beneficiaries]]-Table1__24[[#This Row],[total_men_beneficiaries]]</f>
        <v>-2000</v>
      </c>
      <c r="T1149" s="1" t="str">
        <f t="shared" si="35"/>
        <v>OKAY</v>
      </c>
    </row>
    <row r="1150" spans="1:20" x14ac:dyDescent="0.3">
      <c r="A1150" s="1">
        <v>2233</v>
      </c>
      <c r="B1150" s="1"/>
      <c r="C1150" s="1"/>
      <c r="D1150" s="1" t="s">
        <v>55</v>
      </c>
      <c r="E1150" s="1" t="s">
        <v>34</v>
      </c>
      <c r="F1150" s="1" t="s">
        <v>45</v>
      </c>
      <c r="G1150" s="1" t="s">
        <v>367</v>
      </c>
      <c r="H1150" s="1" t="s">
        <v>375</v>
      </c>
      <c r="I1150" s="1">
        <v>4.7378609999999997</v>
      </c>
      <c r="J1150" s="1">
        <v>22.816509</v>
      </c>
      <c r="K1150" s="1" t="s">
        <v>23</v>
      </c>
      <c r="L1150" s="1">
        <v>50</v>
      </c>
      <c r="M1150" s="1">
        <v>0</v>
      </c>
      <c r="N1150" s="1">
        <v>50</v>
      </c>
      <c r="O1150" s="1" t="s">
        <v>35</v>
      </c>
      <c r="P1150" s="1">
        <v>13195.7</v>
      </c>
      <c r="Q1150" s="1">
        <v>5278.28</v>
      </c>
      <c r="R1150" s="1">
        <f t="shared" si="34"/>
        <v>-7917.420000000001</v>
      </c>
      <c r="S1150" s="1">
        <f>Table1__24[[#This Row],[total_women_beneficiaries]]-Table1__24[[#This Row],[total_men_beneficiaries]]</f>
        <v>-50</v>
      </c>
      <c r="T1150" s="1" t="str">
        <f t="shared" si="35"/>
        <v>OKAY</v>
      </c>
    </row>
    <row r="1151" spans="1:20" x14ac:dyDescent="0.3">
      <c r="A1151" s="1">
        <v>2234</v>
      </c>
      <c r="B1151" s="1"/>
      <c r="C1151" s="1"/>
      <c r="D1151" s="1" t="s">
        <v>28</v>
      </c>
      <c r="E1151" s="1" t="s">
        <v>29</v>
      </c>
      <c r="F1151" s="1" t="s">
        <v>45</v>
      </c>
      <c r="G1151" s="1" t="s">
        <v>367</v>
      </c>
      <c r="H1151" s="1" t="s">
        <v>370</v>
      </c>
      <c r="I1151" s="1">
        <v>4.3946740000000002</v>
      </c>
      <c r="J1151" s="1">
        <v>18.55819</v>
      </c>
      <c r="K1151" s="1" t="s">
        <v>23</v>
      </c>
      <c r="L1151" s="1">
        <v>0</v>
      </c>
      <c r="M1151" s="1">
        <v>460</v>
      </c>
      <c r="N1151" s="1">
        <v>460</v>
      </c>
      <c r="O1151" s="1" t="s">
        <v>26</v>
      </c>
      <c r="P1151" s="1">
        <v>30951.86</v>
      </c>
      <c r="Q1151" s="1">
        <v>12149.58</v>
      </c>
      <c r="R1151" s="1">
        <f t="shared" si="34"/>
        <v>-18802.28</v>
      </c>
      <c r="S1151" s="1">
        <f>Table1__24[[#This Row],[total_women_beneficiaries]]-Table1__24[[#This Row],[total_men_beneficiaries]]</f>
        <v>460</v>
      </c>
      <c r="T1151" s="1" t="str">
        <f t="shared" si="35"/>
        <v>OKAY</v>
      </c>
    </row>
    <row r="1152" spans="1:20" x14ac:dyDescent="0.3">
      <c r="A1152" s="1">
        <v>2235</v>
      </c>
      <c r="B1152" s="1"/>
      <c r="C1152" s="1"/>
      <c r="D1152" s="1" t="s">
        <v>28</v>
      </c>
      <c r="E1152" s="1" t="s">
        <v>29</v>
      </c>
      <c r="F1152" s="1" t="s">
        <v>45</v>
      </c>
      <c r="G1152" s="1" t="s">
        <v>367</v>
      </c>
      <c r="H1152" s="1" t="s">
        <v>370</v>
      </c>
      <c r="I1152" s="1">
        <v>4.3946740000000002</v>
      </c>
      <c r="J1152" s="1">
        <v>18.55819</v>
      </c>
      <c r="K1152" s="1" t="s">
        <v>23</v>
      </c>
      <c r="L1152" s="1">
        <v>2000</v>
      </c>
      <c r="M1152" s="1">
        <v>5000</v>
      </c>
      <c r="N1152" s="1">
        <v>7000</v>
      </c>
      <c r="O1152" s="1" t="s">
        <v>24</v>
      </c>
      <c r="P1152" s="1">
        <v>10964.69</v>
      </c>
      <c r="Q1152" s="1">
        <v>4303.99</v>
      </c>
      <c r="R1152" s="1">
        <f t="shared" si="34"/>
        <v>-6660.7000000000007</v>
      </c>
      <c r="S1152" s="1">
        <f>Table1__24[[#This Row],[total_women_beneficiaries]]-Table1__24[[#This Row],[total_men_beneficiaries]]</f>
        <v>3000</v>
      </c>
      <c r="T1152" s="1" t="str">
        <f t="shared" si="35"/>
        <v>OKAY</v>
      </c>
    </row>
    <row r="1153" spans="1:20" x14ac:dyDescent="0.3">
      <c r="A1153" s="1">
        <v>2236</v>
      </c>
      <c r="B1153" s="1"/>
      <c r="C1153" s="1"/>
      <c r="D1153" s="1" t="s">
        <v>28</v>
      </c>
      <c r="E1153" s="1" t="s">
        <v>29</v>
      </c>
      <c r="F1153" s="1" t="s">
        <v>45</v>
      </c>
      <c r="G1153" s="1" t="s">
        <v>367</v>
      </c>
      <c r="H1153" s="1" t="s">
        <v>370</v>
      </c>
      <c r="I1153" s="1">
        <v>4.3946740000000002</v>
      </c>
      <c r="J1153" s="1">
        <v>18.55819</v>
      </c>
      <c r="K1153" s="1" t="s">
        <v>23</v>
      </c>
      <c r="L1153" s="1">
        <v>23458</v>
      </c>
      <c r="M1153" s="1">
        <v>26038</v>
      </c>
      <c r="N1153" s="1">
        <v>49496</v>
      </c>
      <c r="O1153" s="1" t="s">
        <v>35</v>
      </c>
      <c r="P1153" s="1">
        <v>49287.14</v>
      </c>
      <c r="Q1153" s="1">
        <v>19714.86</v>
      </c>
      <c r="R1153" s="1">
        <f t="shared" si="34"/>
        <v>-29572.28</v>
      </c>
      <c r="S1153" s="1">
        <f>Table1__24[[#This Row],[total_women_beneficiaries]]-Table1__24[[#This Row],[total_men_beneficiaries]]</f>
        <v>2580</v>
      </c>
      <c r="T1153" s="1" t="str">
        <f t="shared" si="35"/>
        <v>OKAY</v>
      </c>
    </row>
    <row r="1154" spans="1:20" x14ac:dyDescent="0.3">
      <c r="A1154" s="1">
        <v>2237</v>
      </c>
      <c r="B1154" s="1"/>
      <c r="C1154" s="1"/>
      <c r="D1154" s="1" t="s">
        <v>28</v>
      </c>
      <c r="E1154" s="1" t="s">
        <v>29</v>
      </c>
      <c r="F1154" s="1" t="s">
        <v>45</v>
      </c>
      <c r="G1154" s="1" t="s">
        <v>367</v>
      </c>
      <c r="H1154" s="1" t="s">
        <v>369</v>
      </c>
      <c r="I1154" s="1">
        <v>6.53477</v>
      </c>
      <c r="J1154" s="1">
        <v>21.994738999999999</v>
      </c>
      <c r="K1154" s="1" t="s">
        <v>23</v>
      </c>
      <c r="L1154" s="1">
        <v>28008</v>
      </c>
      <c r="M1154" s="1">
        <v>50907</v>
      </c>
      <c r="N1154" s="1">
        <v>78915</v>
      </c>
      <c r="O1154" s="1" t="s">
        <v>24</v>
      </c>
      <c r="P1154" s="1">
        <v>44550.65</v>
      </c>
      <c r="Q1154" s="1">
        <v>18127.349999999999</v>
      </c>
      <c r="R1154" s="1">
        <f t="shared" ref="R1154:R1217" si="36">Q1154-P1154</f>
        <v>-26423.300000000003</v>
      </c>
      <c r="S1154" s="1">
        <f>Table1__24[[#This Row],[total_women_beneficiaries]]-Table1__24[[#This Row],[total_men_beneficiaries]]</f>
        <v>22899</v>
      </c>
      <c r="T1154" s="1" t="str">
        <f t="shared" ref="T1154:T1217" si="37">IF(Q1154&gt;P1154, "REVIEW REQUIRED", "OKAY")</f>
        <v>OKAY</v>
      </c>
    </row>
    <row r="1155" spans="1:20" x14ac:dyDescent="0.3">
      <c r="A1155" s="1">
        <v>2238</v>
      </c>
      <c r="B1155" s="1"/>
      <c r="C1155" s="1"/>
      <c r="D1155" s="1" t="s">
        <v>28</v>
      </c>
      <c r="E1155" s="1" t="s">
        <v>29</v>
      </c>
      <c r="F1155" s="1" t="s">
        <v>45</v>
      </c>
      <c r="G1155" s="1" t="s">
        <v>367</v>
      </c>
      <c r="H1155" s="1" t="s">
        <v>370</v>
      </c>
      <c r="I1155" s="1">
        <v>4.3946740000000002</v>
      </c>
      <c r="J1155" s="1">
        <v>18.55819</v>
      </c>
      <c r="K1155" s="1" t="s">
        <v>23</v>
      </c>
      <c r="L1155" s="1">
        <v>0</v>
      </c>
      <c r="M1155" s="1">
        <v>800</v>
      </c>
      <c r="N1155" s="1">
        <v>800</v>
      </c>
      <c r="O1155" s="1" t="s">
        <v>26</v>
      </c>
      <c r="P1155" s="1">
        <v>20217.32</v>
      </c>
      <c r="Q1155" s="1">
        <v>8086.92</v>
      </c>
      <c r="R1155" s="1">
        <f t="shared" si="36"/>
        <v>-12130.4</v>
      </c>
      <c r="S1155" s="1">
        <f>Table1__24[[#This Row],[total_women_beneficiaries]]-Table1__24[[#This Row],[total_men_beneficiaries]]</f>
        <v>800</v>
      </c>
      <c r="T1155" s="1" t="str">
        <f t="shared" si="37"/>
        <v>OKAY</v>
      </c>
    </row>
    <row r="1156" spans="1:20" x14ac:dyDescent="0.3">
      <c r="A1156" s="1">
        <v>2239</v>
      </c>
      <c r="B1156" s="1"/>
      <c r="C1156" s="1"/>
      <c r="D1156" s="1" t="s">
        <v>28</v>
      </c>
      <c r="E1156" s="1" t="s">
        <v>29</v>
      </c>
      <c r="F1156" s="1" t="s">
        <v>45</v>
      </c>
      <c r="G1156" s="1" t="s">
        <v>367</v>
      </c>
      <c r="H1156" s="1" t="s">
        <v>370</v>
      </c>
      <c r="I1156" s="1">
        <v>4.3946740000000002</v>
      </c>
      <c r="J1156" s="1">
        <v>18.55819</v>
      </c>
      <c r="K1156" s="1" t="s">
        <v>23</v>
      </c>
      <c r="L1156" s="1">
        <v>137</v>
      </c>
      <c r="M1156" s="1">
        <v>128</v>
      </c>
      <c r="N1156" s="1">
        <v>265</v>
      </c>
      <c r="O1156" s="1" t="s">
        <v>32</v>
      </c>
      <c r="P1156" s="1">
        <v>13306.39</v>
      </c>
      <c r="Q1156" s="1">
        <v>5322.56</v>
      </c>
      <c r="R1156" s="1">
        <f t="shared" si="36"/>
        <v>-7983.829999999999</v>
      </c>
      <c r="S1156" s="1">
        <f>Table1__24[[#This Row],[total_women_beneficiaries]]-Table1__24[[#This Row],[total_men_beneficiaries]]</f>
        <v>-9</v>
      </c>
      <c r="T1156" s="1" t="str">
        <f t="shared" si="37"/>
        <v>OKAY</v>
      </c>
    </row>
    <row r="1157" spans="1:20" x14ac:dyDescent="0.3">
      <c r="A1157" s="1">
        <v>2240</v>
      </c>
      <c r="B1157" s="1"/>
      <c r="C1157" s="1"/>
      <c r="D1157" s="1" t="s">
        <v>28</v>
      </c>
      <c r="E1157" s="1" t="s">
        <v>19</v>
      </c>
      <c r="F1157" s="1" t="s">
        <v>45</v>
      </c>
      <c r="G1157" s="1" t="s">
        <v>367</v>
      </c>
      <c r="H1157" s="1" t="s">
        <v>368</v>
      </c>
      <c r="I1157" s="1">
        <v>5.7652780000000003</v>
      </c>
      <c r="J1157" s="1">
        <v>20.674167000000001</v>
      </c>
      <c r="K1157" s="1" t="s">
        <v>23</v>
      </c>
      <c r="L1157" s="1">
        <v>35</v>
      </c>
      <c r="M1157" s="1">
        <v>0</v>
      </c>
      <c r="N1157" s="1">
        <v>35</v>
      </c>
      <c r="O1157" s="1" t="s">
        <v>24</v>
      </c>
      <c r="P1157" s="1">
        <v>24487.33</v>
      </c>
      <c r="Q1157" s="1">
        <v>9794.94</v>
      </c>
      <c r="R1157" s="1">
        <f t="shared" si="36"/>
        <v>-14692.390000000001</v>
      </c>
      <c r="S1157" s="1">
        <f>Table1__24[[#This Row],[total_women_beneficiaries]]-Table1__24[[#This Row],[total_men_beneficiaries]]</f>
        <v>-35</v>
      </c>
      <c r="T1157" s="1" t="str">
        <f t="shared" si="37"/>
        <v>OKAY</v>
      </c>
    </row>
    <row r="1158" spans="1:20" x14ac:dyDescent="0.3">
      <c r="A1158" s="1">
        <v>2241</v>
      </c>
      <c r="B1158" s="1"/>
      <c r="C1158" s="1"/>
      <c r="D1158" s="1" t="s">
        <v>28</v>
      </c>
      <c r="E1158" s="1" t="s">
        <v>29</v>
      </c>
      <c r="F1158" s="1" t="s">
        <v>45</v>
      </c>
      <c r="G1158" s="1" t="s">
        <v>367</v>
      </c>
      <c r="H1158" s="1" t="s">
        <v>379</v>
      </c>
      <c r="I1158" s="1">
        <v>10.293380000000001</v>
      </c>
      <c r="J1158" s="1">
        <v>22.782914000000002</v>
      </c>
      <c r="K1158" s="1" t="s">
        <v>23</v>
      </c>
      <c r="L1158" s="1">
        <v>19</v>
      </c>
      <c r="M1158" s="1">
        <v>7</v>
      </c>
      <c r="N1158" s="1">
        <v>26</v>
      </c>
      <c r="O1158" s="1" t="s">
        <v>41</v>
      </c>
      <c r="P1158" s="1">
        <v>31561.360000000001</v>
      </c>
      <c r="Q1158" s="1">
        <v>12624.54</v>
      </c>
      <c r="R1158" s="1">
        <f t="shared" si="36"/>
        <v>-18936.82</v>
      </c>
      <c r="S1158" s="1">
        <f>Table1__24[[#This Row],[total_women_beneficiaries]]-Table1__24[[#This Row],[total_men_beneficiaries]]</f>
        <v>-12</v>
      </c>
      <c r="T1158" s="1" t="str">
        <f t="shared" si="37"/>
        <v>OKAY</v>
      </c>
    </row>
    <row r="1159" spans="1:20" x14ac:dyDescent="0.3">
      <c r="A1159" s="1">
        <v>2242</v>
      </c>
      <c r="B1159" s="1"/>
      <c r="C1159" s="1"/>
      <c r="D1159" s="1" t="s">
        <v>55</v>
      </c>
      <c r="E1159" s="1" t="s">
        <v>29</v>
      </c>
      <c r="F1159" s="1" t="s">
        <v>45</v>
      </c>
      <c r="G1159" s="1" t="s">
        <v>367</v>
      </c>
      <c r="H1159" s="1" t="s">
        <v>379</v>
      </c>
      <c r="I1159" s="1">
        <v>10.293380000000001</v>
      </c>
      <c r="J1159" s="1">
        <v>22.782914000000002</v>
      </c>
      <c r="K1159" s="1" t="s">
        <v>23</v>
      </c>
      <c r="L1159" s="1">
        <v>15</v>
      </c>
      <c r="M1159" s="1">
        <v>1</v>
      </c>
      <c r="N1159" s="1">
        <v>16</v>
      </c>
      <c r="O1159" s="1" t="s">
        <v>31</v>
      </c>
      <c r="P1159" s="1">
        <v>10854.76</v>
      </c>
      <c r="Q1159" s="1">
        <v>12624.54</v>
      </c>
      <c r="R1159" s="1">
        <f t="shared" si="36"/>
        <v>1769.7800000000007</v>
      </c>
      <c r="S1159" s="1">
        <f>Table1__24[[#This Row],[total_women_beneficiaries]]-Table1__24[[#This Row],[total_men_beneficiaries]]</f>
        <v>-14</v>
      </c>
      <c r="T1159" s="1" t="str">
        <f t="shared" si="37"/>
        <v>REVIEW REQUIRED</v>
      </c>
    </row>
    <row r="1160" spans="1:20" x14ac:dyDescent="0.3">
      <c r="A1160" s="1">
        <v>2243</v>
      </c>
      <c r="B1160" s="1"/>
      <c r="C1160" s="1"/>
      <c r="D1160" s="1" t="s">
        <v>55</v>
      </c>
      <c r="E1160" s="1" t="s">
        <v>29</v>
      </c>
      <c r="F1160" s="1" t="s">
        <v>45</v>
      </c>
      <c r="G1160" s="1" t="s">
        <v>367</v>
      </c>
      <c r="H1160" s="1" t="s">
        <v>372</v>
      </c>
      <c r="I1160" s="1">
        <v>6.9960370000000003</v>
      </c>
      <c r="J1160" s="1">
        <v>19.185032</v>
      </c>
      <c r="K1160" s="1" t="s">
        <v>23</v>
      </c>
      <c r="L1160" s="1">
        <v>50</v>
      </c>
      <c r="M1160" s="1">
        <v>0</v>
      </c>
      <c r="N1160" s="1">
        <v>50</v>
      </c>
      <c r="O1160" s="1" t="s">
        <v>31</v>
      </c>
      <c r="P1160" s="1">
        <v>24782.92</v>
      </c>
      <c r="Q1160" s="1">
        <v>9913.17</v>
      </c>
      <c r="R1160" s="1">
        <f t="shared" si="36"/>
        <v>-14869.749999999998</v>
      </c>
      <c r="S1160" s="1">
        <f>Table1__24[[#This Row],[total_women_beneficiaries]]-Table1__24[[#This Row],[total_men_beneficiaries]]</f>
        <v>-50</v>
      </c>
      <c r="T1160" s="1" t="str">
        <f t="shared" si="37"/>
        <v>OKAY</v>
      </c>
    </row>
    <row r="1161" spans="1:20" x14ac:dyDescent="0.3">
      <c r="A1161" s="1">
        <v>2244</v>
      </c>
      <c r="B1161" s="1"/>
      <c r="C1161" s="1"/>
      <c r="D1161" s="1" t="s">
        <v>55</v>
      </c>
      <c r="E1161" s="1" t="s">
        <v>29</v>
      </c>
      <c r="F1161" s="1" t="s">
        <v>45</v>
      </c>
      <c r="G1161" s="1" t="s">
        <v>367</v>
      </c>
      <c r="H1161" s="1" t="s">
        <v>370</v>
      </c>
      <c r="I1161" s="1">
        <v>4.3946740000000002</v>
      </c>
      <c r="J1161" s="1">
        <v>18.55819</v>
      </c>
      <c r="K1161" s="1" t="s">
        <v>23</v>
      </c>
      <c r="L1161" s="1">
        <v>550</v>
      </c>
      <c r="M1161" s="1">
        <v>50</v>
      </c>
      <c r="N1161" s="1">
        <v>600</v>
      </c>
      <c r="O1161" s="1" t="s">
        <v>40</v>
      </c>
      <c r="P1161" s="1">
        <v>14723.58</v>
      </c>
      <c r="Q1161" s="1">
        <v>5889.43</v>
      </c>
      <c r="R1161" s="1">
        <f t="shared" si="36"/>
        <v>-8834.15</v>
      </c>
      <c r="S1161" s="1">
        <f>Table1__24[[#This Row],[total_women_beneficiaries]]-Table1__24[[#This Row],[total_men_beneficiaries]]</f>
        <v>-500</v>
      </c>
      <c r="T1161" s="1" t="str">
        <f t="shared" si="37"/>
        <v>OKAY</v>
      </c>
    </row>
    <row r="1162" spans="1:20" x14ac:dyDescent="0.3">
      <c r="A1162" s="1">
        <v>2245</v>
      </c>
      <c r="B1162" s="1"/>
      <c r="C1162" s="1"/>
      <c r="D1162" s="1" t="s">
        <v>55</v>
      </c>
      <c r="E1162" s="1" t="s">
        <v>19</v>
      </c>
      <c r="F1162" s="1" t="s">
        <v>45</v>
      </c>
      <c r="G1162" s="1" t="s">
        <v>367</v>
      </c>
      <c r="H1162" s="1" t="s">
        <v>370</v>
      </c>
      <c r="I1162" s="1">
        <v>4.3946740000000002</v>
      </c>
      <c r="J1162" s="1">
        <v>18.55819</v>
      </c>
      <c r="K1162" s="1" t="s">
        <v>23</v>
      </c>
      <c r="L1162" s="1">
        <v>0</v>
      </c>
      <c r="M1162" s="1">
        <v>50</v>
      </c>
      <c r="N1162" s="1">
        <v>50</v>
      </c>
      <c r="O1162" s="1" t="s">
        <v>26</v>
      </c>
      <c r="P1162" s="1">
        <v>23957.91</v>
      </c>
      <c r="Q1162" s="1">
        <v>9974.82</v>
      </c>
      <c r="R1162" s="1">
        <f t="shared" si="36"/>
        <v>-13983.09</v>
      </c>
      <c r="S1162" s="1">
        <f>Table1__24[[#This Row],[total_women_beneficiaries]]-Table1__24[[#This Row],[total_men_beneficiaries]]</f>
        <v>50</v>
      </c>
      <c r="T1162" s="1" t="str">
        <f t="shared" si="37"/>
        <v>OKAY</v>
      </c>
    </row>
    <row r="1163" spans="1:20" x14ac:dyDescent="0.3">
      <c r="A1163" s="1">
        <v>2246</v>
      </c>
      <c r="B1163" s="1"/>
      <c r="C1163" s="1"/>
      <c r="D1163" s="1" t="s">
        <v>28</v>
      </c>
      <c r="E1163" s="1" t="s">
        <v>29</v>
      </c>
      <c r="F1163" s="1" t="s">
        <v>45</v>
      </c>
      <c r="G1163" s="1" t="s">
        <v>367</v>
      </c>
      <c r="H1163" s="1" t="s">
        <v>370</v>
      </c>
      <c r="I1163" s="1">
        <v>4.3946740000000002</v>
      </c>
      <c r="J1163" s="1">
        <v>18.55819</v>
      </c>
      <c r="K1163" s="1" t="s">
        <v>23</v>
      </c>
      <c r="L1163" s="1">
        <v>100</v>
      </c>
      <c r="M1163" s="1">
        <v>20</v>
      </c>
      <c r="N1163" s="1">
        <v>120</v>
      </c>
      <c r="O1163" s="1" t="s">
        <v>40</v>
      </c>
      <c r="P1163" s="1">
        <v>48135.12</v>
      </c>
      <c r="Q1163" s="1">
        <v>20040.95</v>
      </c>
      <c r="R1163" s="1">
        <f t="shared" si="36"/>
        <v>-28094.170000000002</v>
      </c>
      <c r="S1163" s="1">
        <f>Table1__24[[#This Row],[total_women_beneficiaries]]-Table1__24[[#This Row],[total_men_beneficiaries]]</f>
        <v>-80</v>
      </c>
      <c r="T1163" s="1" t="str">
        <f t="shared" si="37"/>
        <v>OKAY</v>
      </c>
    </row>
    <row r="1164" spans="1:20" x14ac:dyDescent="0.3">
      <c r="A1164" s="1">
        <v>2247</v>
      </c>
      <c r="B1164" s="1"/>
      <c r="C1164" s="1"/>
      <c r="D1164" s="1" t="s">
        <v>18</v>
      </c>
      <c r="E1164" s="1" t="s">
        <v>196</v>
      </c>
      <c r="F1164" s="1" t="s">
        <v>45</v>
      </c>
      <c r="G1164" s="1" t="s">
        <v>367</v>
      </c>
      <c r="H1164" s="1" t="s">
        <v>368</v>
      </c>
      <c r="I1164" s="1">
        <v>5.7652780000000003</v>
      </c>
      <c r="J1164" s="1">
        <v>20.674167000000001</v>
      </c>
      <c r="K1164" s="1" t="s">
        <v>23</v>
      </c>
      <c r="L1164" s="1">
        <v>290</v>
      </c>
      <c r="M1164" s="1">
        <v>195</v>
      </c>
      <c r="N1164" s="1">
        <v>485</v>
      </c>
      <c r="O1164" s="1" t="s">
        <v>41</v>
      </c>
      <c r="P1164" s="1">
        <v>34132.449999999997</v>
      </c>
      <c r="Q1164" s="1">
        <v>13757.87</v>
      </c>
      <c r="R1164" s="1">
        <f t="shared" si="36"/>
        <v>-20374.579999999994</v>
      </c>
      <c r="S1164" s="1">
        <f>Table1__24[[#This Row],[total_women_beneficiaries]]-Table1__24[[#This Row],[total_men_beneficiaries]]</f>
        <v>-95</v>
      </c>
      <c r="T1164" s="1" t="str">
        <f t="shared" si="37"/>
        <v>OKAY</v>
      </c>
    </row>
    <row r="1165" spans="1:20" x14ac:dyDescent="0.3">
      <c r="A1165" s="1">
        <v>2248</v>
      </c>
      <c r="B1165" s="1"/>
      <c r="C1165" s="1"/>
      <c r="D1165" s="1" t="s">
        <v>28</v>
      </c>
      <c r="E1165" s="1" t="s">
        <v>29</v>
      </c>
      <c r="F1165" s="1" t="s">
        <v>45</v>
      </c>
      <c r="G1165" s="1" t="s">
        <v>367</v>
      </c>
      <c r="H1165" s="1"/>
      <c r="I1165" s="1">
        <v>10.293380000000001</v>
      </c>
      <c r="J1165" s="1">
        <v>22.782914000000002</v>
      </c>
      <c r="K1165" s="1" t="s">
        <v>23</v>
      </c>
      <c r="L1165" s="1">
        <v>166</v>
      </c>
      <c r="M1165" s="1">
        <v>87</v>
      </c>
      <c r="N1165" s="1">
        <v>253</v>
      </c>
      <c r="O1165" s="1" t="s">
        <v>32</v>
      </c>
      <c r="P1165" s="1">
        <v>19045.849999999999</v>
      </c>
      <c r="Q1165" s="1">
        <v>19045.849999999999</v>
      </c>
      <c r="R1165" s="1">
        <f t="shared" si="36"/>
        <v>0</v>
      </c>
      <c r="S1165" s="1">
        <f>Table1__24[[#This Row],[total_women_beneficiaries]]-Table1__24[[#This Row],[total_men_beneficiaries]]</f>
        <v>-79</v>
      </c>
      <c r="T1165" s="1" t="str">
        <f t="shared" si="37"/>
        <v>OKAY</v>
      </c>
    </row>
    <row r="1166" spans="1:20" x14ac:dyDescent="0.3">
      <c r="A1166" s="1">
        <v>2249</v>
      </c>
      <c r="B1166" s="1"/>
      <c r="C1166" s="1"/>
      <c r="D1166" s="1" t="s">
        <v>55</v>
      </c>
      <c r="E1166" s="1" t="s">
        <v>29</v>
      </c>
      <c r="F1166" s="1" t="s">
        <v>45</v>
      </c>
      <c r="G1166" s="1" t="s">
        <v>367</v>
      </c>
      <c r="H1166" s="1" t="s">
        <v>375</v>
      </c>
      <c r="I1166" s="1">
        <v>4.7378609999999997</v>
      </c>
      <c r="J1166" s="1">
        <v>22.816509</v>
      </c>
      <c r="K1166" s="1" t="s">
        <v>23</v>
      </c>
      <c r="L1166" s="1">
        <v>175</v>
      </c>
      <c r="M1166" s="1">
        <v>24</v>
      </c>
      <c r="N1166" s="1">
        <v>199</v>
      </c>
      <c r="O1166" s="1" t="s">
        <v>31</v>
      </c>
      <c r="P1166" s="1">
        <v>39833.35</v>
      </c>
      <c r="Q1166" s="1">
        <v>16055.75</v>
      </c>
      <c r="R1166" s="1">
        <f t="shared" si="36"/>
        <v>-23777.599999999999</v>
      </c>
      <c r="S1166" s="1">
        <f>Table1__24[[#This Row],[total_women_beneficiaries]]-Table1__24[[#This Row],[total_men_beneficiaries]]</f>
        <v>-151</v>
      </c>
      <c r="T1166" s="1" t="str">
        <f t="shared" si="37"/>
        <v>OKAY</v>
      </c>
    </row>
    <row r="1167" spans="1:20" x14ac:dyDescent="0.3">
      <c r="A1167" s="1">
        <v>2250</v>
      </c>
      <c r="B1167" s="1"/>
      <c r="C1167" s="1"/>
      <c r="D1167" s="1" t="s">
        <v>28</v>
      </c>
      <c r="E1167" s="1" t="s">
        <v>29</v>
      </c>
      <c r="F1167" s="1" t="s">
        <v>45</v>
      </c>
      <c r="G1167" s="1" t="s">
        <v>367</v>
      </c>
      <c r="H1167" s="1" t="s">
        <v>369</v>
      </c>
      <c r="I1167" s="1">
        <v>5.7652780000000003</v>
      </c>
      <c r="J1167" s="1">
        <v>20.674167000000001</v>
      </c>
      <c r="K1167" s="1" t="s">
        <v>23</v>
      </c>
      <c r="L1167" s="1">
        <v>19560</v>
      </c>
      <c r="M1167" s="1">
        <v>25000</v>
      </c>
      <c r="N1167" s="1">
        <v>44560</v>
      </c>
      <c r="O1167" s="1" t="s">
        <v>41</v>
      </c>
      <c r="P1167" s="1">
        <v>49829.75</v>
      </c>
      <c r="Q1167" s="1">
        <v>20085.03</v>
      </c>
      <c r="R1167" s="1">
        <f t="shared" si="36"/>
        <v>-29744.720000000001</v>
      </c>
      <c r="S1167" s="1">
        <f>Table1__24[[#This Row],[total_women_beneficiaries]]-Table1__24[[#This Row],[total_men_beneficiaries]]</f>
        <v>5440</v>
      </c>
      <c r="T1167" s="1" t="str">
        <f t="shared" si="37"/>
        <v>OKAY</v>
      </c>
    </row>
    <row r="1168" spans="1:20" x14ac:dyDescent="0.3">
      <c r="A1168" s="1">
        <v>2251</v>
      </c>
      <c r="B1168" s="1"/>
      <c r="C1168" s="1"/>
      <c r="D1168" s="1" t="s">
        <v>28</v>
      </c>
      <c r="E1168" s="1" t="s">
        <v>29</v>
      </c>
      <c r="F1168" s="1" t="s">
        <v>45</v>
      </c>
      <c r="G1168" s="1" t="s">
        <v>367</v>
      </c>
      <c r="H1168" s="1" t="s">
        <v>373</v>
      </c>
      <c r="I1168" s="1">
        <v>4.2613890000000003</v>
      </c>
      <c r="J1168" s="1">
        <v>15.789444</v>
      </c>
      <c r="K1168" s="1" t="s">
        <v>23</v>
      </c>
      <c r="L1168" s="1">
        <v>250</v>
      </c>
      <c r="M1168" s="1">
        <v>350</v>
      </c>
      <c r="N1168" s="1">
        <v>600</v>
      </c>
      <c r="O1168" s="1" t="s">
        <v>41</v>
      </c>
      <c r="P1168" s="1">
        <v>42288.56</v>
      </c>
      <c r="Q1168" s="1">
        <v>17045.38</v>
      </c>
      <c r="R1168" s="1">
        <f t="shared" si="36"/>
        <v>-25243.179999999997</v>
      </c>
      <c r="S1168" s="1">
        <f>Table1__24[[#This Row],[total_women_beneficiaries]]-Table1__24[[#This Row],[total_men_beneficiaries]]</f>
        <v>100</v>
      </c>
      <c r="T1168" s="1" t="str">
        <f t="shared" si="37"/>
        <v>OKAY</v>
      </c>
    </row>
    <row r="1169" spans="1:20" x14ac:dyDescent="0.3">
      <c r="A1169" s="1">
        <v>2252</v>
      </c>
      <c r="B1169" s="1"/>
      <c r="C1169" s="1"/>
      <c r="D1169" s="1" t="s">
        <v>28</v>
      </c>
      <c r="E1169" s="1" t="s">
        <v>29</v>
      </c>
      <c r="F1169" s="1" t="s">
        <v>45</v>
      </c>
      <c r="G1169" s="1" t="s">
        <v>367</v>
      </c>
      <c r="H1169" s="1" t="s">
        <v>370</v>
      </c>
      <c r="I1169" s="1">
        <v>4.3946740000000002</v>
      </c>
      <c r="J1169" s="1">
        <v>18.55819</v>
      </c>
      <c r="K1169" s="1" t="s">
        <v>23</v>
      </c>
      <c r="L1169" s="1">
        <v>49</v>
      </c>
      <c r="M1169" s="1">
        <v>100</v>
      </c>
      <c r="N1169" s="1">
        <v>149</v>
      </c>
      <c r="O1169" s="1" t="s">
        <v>41</v>
      </c>
      <c r="P1169" s="1">
        <v>11851.19</v>
      </c>
      <c r="Q1169" s="1">
        <v>4740.4799999999996</v>
      </c>
      <c r="R1169" s="1">
        <f t="shared" si="36"/>
        <v>-7110.7100000000009</v>
      </c>
      <c r="S1169" s="1">
        <f>Table1__24[[#This Row],[total_women_beneficiaries]]-Table1__24[[#This Row],[total_men_beneficiaries]]</f>
        <v>51</v>
      </c>
      <c r="T1169" s="1" t="str">
        <f t="shared" si="37"/>
        <v>OKAY</v>
      </c>
    </row>
    <row r="1170" spans="1:20" x14ac:dyDescent="0.3">
      <c r="A1170" s="1">
        <v>2253</v>
      </c>
      <c r="B1170" s="1"/>
      <c r="C1170" s="1"/>
      <c r="D1170" s="1" t="s">
        <v>55</v>
      </c>
      <c r="E1170" s="1" t="s">
        <v>34</v>
      </c>
      <c r="F1170" s="1" t="s">
        <v>45</v>
      </c>
      <c r="G1170" s="1" t="s">
        <v>367</v>
      </c>
      <c r="H1170" s="1" t="s">
        <v>374</v>
      </c>
      <c r="I1170" s="1">
        <v>8.4091670000000001</v>
      </c>
      <c r="J1170" s="1">
        <v>20.653055999999999</v>
      </c>
      <c r="K1170" s="1" t="s">
        <v>23</v>
      </c>
      <c r="L1170" s="1">
        <v>0</v>
      </c>
      <c r="M1170" s="1">
        <v>150</v>
      </c>
      <c r="N1170" s="1">
        <v>150</v>
      </c>
      <c r="O1170" s="1" t="s">
        <v>26</v>
      </c>
      <c r="P1170" s="1">
        <v>26126.7</v>
      </c>
      <c r="Q1170" s="1">
        <v>10877.79</v>
      </c>
      <c r="R1170" s="1">
        <f t="shared" si="36"/>
        <v>-15248.91</v>
      </c>
      <c r="S1170" s="1">
        <f>Table1__24[[#This Row],[total_women_beneficiaries]]-Table1__24[[#This Row],[total_men_beneficiaries]]</f>
        <v>150</v>
      </c>
      <c r="T1170" s="1" t="str">
        <f t="shared" si="37"/>
        <v>OKAY</v>
      </c>
    </row>
    <row r="1171" spans="1:20" x14ac:dyDescent="0.3">
      <c r="A1171" s="1">
        <v>2254</v>
      </c>
      <c r="B1171" s="1"/>
      <c r="C1171" s="1"/>
      <c r="D1171" s="1" t="s">
        <v>33</v>
      </c>
      <c r="E1171" s="1" t="s">
        <v>19</v>
      </c>
      <c r="F1171" s="1" t="s">
        <v>45</v>
      </c>
      <c r="G1171" s="1" t="s">
        <v>367</v>
      </c>
      <c r="H1171" s="1" t="s">
        <v>382</v>
      </c>
      <c r="I1171" s="1">
        <v>5.3956</v>
      </c>
      <c r="J1171" s="1">
        <v>26.491700000000002</v>
      </c>
      <c r="K1171" s="1" t="s">
        <v>23</v>
      </c>
      <c r="L1171" s="1">
        <v>13</v>
      </c>
      <c r="M1171" s="1">
        <v>3</v>
      </c>
      <c r="N1171" s="1">
        <v>16</v>
      </c>
      <c r="O1171" s="1" t="s">
        <v>32</v>
      </c>
      <c r="P1171" s="1">
        <v>49880.61</v>
      </c>
      <c r="Q1171" s="1">
        <v>19952.240000000002</v>
      </c>
      <c r="R1171" s="1">
        <f t="shared" si="36"/>
        <v>-29928.37</v>
      </c>
      <c r="S1171" s="1">
        <f>Table1__24[[#This Row],[total_women_beneficiaries]]-Table1__24[[#This Row],[total_men_beneficiaries]]</f>
        <v>-10</v>
      </c>
      <c r="T1171" s="1" t="str">
        <f t="shared" si="37"/>
        <v>OKAY</v>
      </c>
    </row>
    <row r="1172" spans="1:20" x14ac:dyDescent="0.3">
      <c r="A1172" s="1">
        <v>2255</v>
      </c>
      <c r="B1172" s="1"/>
      <c r="C1172" s="1"/>
      <c r="D1172" s="1" t="s">
        <v>55</v>
      </c>
      <c r="E1172" s="1" t="s">
        <v>29</v>
      </c>
      <c r="F1172" s="1" t="s">
        <v>45</v>
      </c>
      <c r="G1172" s="1" t="s">
        <v>367</v>
      </c>
      <c r="H1172" s="1" t="s">
        <v>372</v>
      </c>
      <c r="I1172" s="1">
        <v>6.9960370000000003</v>
      </c>
      <c r="J1172" s="1">
        <v>19.185032</v>
      </c>
      <c r="K1172" s="1" t="s">
        <v>23</v>
      </c>
      <c r="L1172" s="1">
        <v>23</v>
      </c>
      <c r="M1172" s="1">
        <v>0</v>
      </c>
      <c r="N1172" s="1">
        <v>23</v>
      </c>
      <c r="O1172" s="1" t="s">
        <v>40</v>
      </c>
      <c r="P1172" s="1">
        <v>50000</v>
      </c>
      <c r="Q1172" s="1">
        <v>20085.03</v>
      </c>
      <c r="R1172" s="1">
        <f t="shared" si="36"/>
        <v>-29914.97</v>
      </c>
      <c r="S1172" s="1">
        <f>Table1__24[[#This Row],[total_women_beneficiaries]]-Table1__24[[#This Row],[total_men_beneficiaries]]</f>
        <v>-23</v>
      </c>
      <c r="T1172" s="1" t="str">
        <f t="shared" si="37"/>
        <v>OKAY</v>
      </c>
    </row>
    <row r="1173" spans="1:20" x14ac:dyDescent="0.3">
      <c r="A1173" s="1">
        <v>2256</v>
      </c>
      <c r="B1173" s="1"/>
      <c r="C1173" s="1"/>
      <c r="D1173" s="1" t="s">
        <v>28</v>
      </c>
      <c r="E1173" s="1" t="s">
        <v>29</v>
      </c>
      <c r="F1173" s="1" t="s">
        <v>45</v>
      </c>
      <c r="G1173" s="1" t="s">
        <v>367</v>
      </c>
      <c r="H1173" s="1" t="s">
        <v>381</v>
      </c>
      <c r="I1173" s="1">
        <v>5.9430230000000002</v>
      </c>
      <c r="J1173" s="1">
        <v>15.600201999999999</v>
      </c>
      <c r="K1173" s="1" t="s">
        <v>23</v>
      </c>
      <c r="L1173" s="1">
        <v>200</v>
      </c>
      <c r="M1173" s="1">
        <v>800</v>
      </c>
      <c r="N1173" s="1">
        <v>1000</v>
      </c>
      <c r="O1173" s="1" t="s">
        <v>41</v>
      </c>
      <c r="P1173" s="1">
        <v>39338.76</v>
      </c>
      <c r="Q1173" s="1">
        <v>15735.5</v>
      </c>
      <c r="R1173" s="1">
        <f t="shared" si="36"/>
        <v>-23603.260000000002</v>
      </c>
      <c r="S1173" s="1">
        <f>Table1__24[[#This Row],[total_women_beneficiaries]]-Table1__24[[#This Row],[total_men_beneficiaries]]</f>
        <v>600</v>
      </c>
      <c r="T1173" s="1" t="str">
        <f t="shared" si="37"/>
        <v>OKAY</v>
      </c>
    </row>
    <row r="1174" spans="1:20" x14ac:dyDescent="0.3">
      <c r="A1174" s="1">
        <v>2257</v>
      </c>
      <c r="B1174" s="1"/>
      <c r="C1174" s="1"/>
      <c r="D1174" s="1" t="s">
        <v>28</v>
      </c>
      <c r="E1174" s="1" t="s">
        <v>29</v>
      </c>
      <c r="F1174" s="1" t="s">
        <v>45</v>
      </c>
      <c r="G1174" s="1" t="s">
        <v>367</v>
      </c>
      <c r="H1174" s="1" t="s">
        <v>381</v>
      </c>
      <c r="I1174" s="1">
        <v>5.9430230000000002</v>
      </c>
      <c r="J1174" s="1">
        <v>15.600201999999999</v>
      </c>
      <c r="K1174" s="1" t="s">
        <v>23</v>
      </c>
      <c r="L1174" s="1">
        <v>100</v>
      </c>
      <c r="M1174" s="1">
        <v>400</v>
      </c>
      <c r="N1174" s="1">
        <v>500</v>
      </c>
      <c r="O1174" s="1" t="s">
        <v>41</v>
      </c>
      <c r="P1174" s="1">
        <v>25342.47</v>
      </c>
      <c r="Q1174" s="1">
        <v>10136.99</v>
      </c>
      <c r="R1174" s="1">
        <f t="shared" si="36"/>
        <v>-15205.480000000001</v>
      </c>
      <c r="S1174" s="1">
        <f>Table1__24[[#This Row],[total_women_beneficiaries]]-Table1__24[[#This Row],[total_men_beneficiaries]]</f>
        <v>300</v>
      </c>
      <c r="T1174" s="1" t="str">
        <f t="shared" si="37"/>
        <v>OKAY</v>
      </c>
    </row>
    <row r="1175" spans="1:20" x14ac:dyDescent="0.3">
      <c r="A1175" s="1">
        <v>2258</v>
      </c>
      <c r="B1175" s="1"/>
      <c r="C1175" s="1"/>
      <c r="D1175" s="1" t="s">
        <v>55</v>
      </c>
      <c r="E1175" s="1" t="s">
        <v>29</v>
      </c>
      <c r="F1175" s="1" t="s">
        <v>45</v>
      </c>
      <c r="G1175" s="1" t="s">
        <v>367</v>
      </c>
      <c r="H1175" s="1" t="s">
        <v>381</v>
      </c>
      <c r="I1175" s="1">
        <v>5.9430230000000002</v>
      </c>
      <c r="J1175" s="1">
        <v>15.600201999999999</v>
      </c>
      <c r="K1175" s="1" t="s">
        <v>23</v>
      </c>
      <c r="L1175" s="1">
        <v>2</v>
      </c>
      <c r="M1175" s="1">
        <v>2</v>
      </c>
      <c r="N1175" s="1">
        <v>4</v>
      </c>
      <c r="O1175" s="1" t="s">
        <v>31</v>
      </c>
      <c r="P1175" s="1">
        <v>43278.05</v>
      </c>
      <c r="Q1175" s="1">
        <v>17311.22</v>
      </c>
      <c r="R1175" s="1">
        <f t="shared" si="36"/>
        <v>-25966.83</v>
      </c>
      <c r="S1175" s="1">
        <f>Table1__24[[#This Row],[total_women_beneficiaries]]-Table1__24[[#This Row],[total_men_beneficiaries]]</f>
        <v>0</v>
      </c>
      <c r="T1175" s="1" t="str">
        <f t="shared" si="37"/>
        <v>OKAY</v>
      </c>
    </row>
    <row r="1176" spans="1:20" x14ac:dyDescent="0.3">
      <c r="A1176" s="1">
        <v>2259</v>
      </c>
      <c r="B1176" s="1"/>
      <c r="C1176" s="1"/>
      <c r="D1176" s="1" t="s">
        <v>28</v>
      </c>
      <c r="E1176" s="1" t="s">
        <v>29</v>
      </c>
      <c r="F1176" s="1" t="s">
        <v>45</v>
      </c>
      <c r="G1176" s="1" t="s">
        <v>367</v>
      </c>
      <c r="H1176" s="1" t="s">
        <v>380</v>
      </c>
      <c r="I1176" s="1">
        <v>7.2466090000000003</v>
      </c>
      <c r="J1176" s="1">
        <v>16.434698000000001</v>
      </c>
      <c r="K1176" s="1" t="s">
        <v>23</v>
      </c>
      <c r="L1176" s="1">
        <v>100</v>
      </c>
      <c r="M1176" s="1">
        <v>250</v>
      </c>
      <c r="N1176" s="1">
        <v>350</v>
      </c>
      <c r="O1176" s="1" t="s">
        <v>24</v>
      </c>
      <c r="P1176" s="1">
        <v>30942.03</v>
      </c>
      <c r="Q1176" s="1">
        <v>12642.11</v>
      </c>
      <c r="R1176" s="1">
        <f t="shared" si="36"/>
        <v>-18299.919999999998</v>
      </c>
      <c r="S1176" s="1">
        <f>Table1__24[[#This Row],[total_women_beneficiaries]]-Table1__24[[#This Row],[total_men_beneficiaries]]</f>
        <v>150</v>
      </c>
      <c r="T1176" s="1" t="str">
        <f t="shared" si="37"/>
        <v>OKAY</v>
      </c>
    </row>
    <row r="1177" spans="1:20" x14ac:dyDescent="0.3">
      <c r="A1177" s="1">
        <v>2260</v>
      </c>
      <c r="B1177" s="1"/>
      <c r="C1177" s="1"/>
      <c r="D1177" s="1" t="s">
        <v>28</v>
      </c>
      <c r="E1177" s="1" t="s">
        <v>29</v>
      </c>
      <c r="F1177" s="1" t="s">
        <v>45</v>
      </c>
      <c r="G1177" s="1" t="s">
        <v>367</v>
      </c>
      <c r="H1177" s="1" t="s">
        <v>368</v>
      </c>
      <c r="I1177" s="1">
        <v>5.7652780000000003</v>
      </c>
      <c r="J1177" s="1">
        <v>20.674167000000001</v>
      </c>
      <c r="K1177" s="1" t="s">
        <v>23</v>
      </c>
      <c r="L1177" s="1">
        <v>290</v>
      </c>
      <c r="M1177" s="1">
        <v>195</v>
      </c>
      <c r="N1177" s="1">
        <v>485</v>
      </c>
      <c r="O1177" s="1" t="s">
        <v>32</v>
      </c>
      <c r="P1177" s="1">
        <v>18833.64</v>
      </c>
      <c r="Q1177" s="1">
        <v>18833.64</v>
      </c>
      <c r="R1177" s="1">
        <f t="shared" si="36"/>
        <v>0</v>
      </c>
      <c r="S1177" s="1">
        <f>Table1__24[[#This Row],[total_women_beneficiaries]]-Table1__24[[#This Row],[total_men_beneficiaries]]</f>
        <v>-95</v>
      </c>
      <c r="T1177" s="1" t="str">
        <f t="shared" si="37"/>
        <v>OKAY</v>
      </c>
    </row>
    <row r="1178" spans="1:20" x14ac:dyDescent="0.3">
      <c r="A1178" s="1">
        <v>2261</v>
      </c>
      <c r="B1178" s="1"/>
      <c r="C1178" s="1"/>
      <c r="D1178" s="1" t="s">
        <v>18</v>
      </c>
      <c r="E1178" s="1" t="s">
        <v>196</v>
      </c>
      <c r="F1178" s="1" t="s">
        <v>45</v>
      </c>
      <c r="G1178" s="1" t="s">
        <v>367</v>
      </c>
      <c r="H1178" s="1" t="s">
        <v>370</v>
      </c>
      <c r="I1178" s="1">
        <v>4.3946740000000002</v>
      </c>
      <c r="J1178" s="1">
        <v>18.55819</v>
      </c>
      <c r="K1178" s="1" t="s">
        <v>23</v>
      </c>
      <c r="L1178" s="1">
        <v>12000</v>
      </c>
      <c r="M1178" s="1">
        <v>13000</v>
      </c>
      <c r="N1178" s="1">
        <v>25000</v>
      </c>
      <c r="O1178" s="1" t="s">
        <v>26</v>
      </c>
      <c r="P1178" s="1">
        <v>6974.62</v>
      </c>
      <c r="Q1178" s="1">
        <v>2789.85</v>
      </c>
      <c r="R1178" s="1">
        <f t="shared" si="36"/>
        <v>-4184.7700000000004</v>
      </c>
      <c r="S1178" s="1">
        <f>Table1__24[[#This Row],[total_women_beneficiaries]]-Table1__24[[#This Row],[total_men_beneficiaries]]</f>
        <v>1000</v>
      </c>
      <c r="T1178" s="1" t="str">
        <f t="shared" si="37"/>
        <v>OKAY</v>
      </c>
    </row>
    <row r="1179" spans="1:20" x14ac:dyDescent="0.3">
      <c r="A1179" s="1">
        <v>2262</v>
      </c>
      <c r="B1179" s="1"/>
      <c r="C1179" s="1"/>
      <c r="D1179" s="1" t="s">
        <v>18</v>
      </c>
      <c r="E1179" s="1" t="s">
        <v>196</v>
      </c>
      <c r="F1179" s="1" t="s">
        <v>45</v>
      </c>
      <c r="G1179" s="1" t="s">
        <v>367</v>
      </c>
      <c r="H1179" s="1" t="s">
        <v>372</v>
      </c>
      <c r="I1179" s="1">
        <v>6.9960370000000003</v>
      </c>
      <c r="J1179" s="1">
        <v>19.185032</v>
      </c>
      <c r="K1179" s="1" t="s">
        <v>23</v>
      </c>
      <c r="L1179" s="1">
        <v>500</v>
      </c>
      <c r="M1179" s="1">
        <v>500</v>
      </c>
      <c r="N1179" s="1">
        <v>1000</v>
      </c>
      <c r="O1179" s="1" t="s">
        <v>41</v>
      </c>
      <c r="P1179" s="1">
        <v>49208.32</v>
      </c>
      <c r="Q1179" s="1">
        <v>19683.330000000002</v>
      </c>
      <c r="R1179" s="1">
        <f t="shared" si="36"/>
        <v>-29524.989999999998</v>
      </c>
      <c r="S1179" s="1">
        <f>Table1__24[[#This Row],[total_women_beneficiaries]]-Table1__24[[#This Row],[total_men_beneficiaries]]</f>
        <v>0</v>
      </c>
      <c r="T1179" s="1" t="str">
        <f t="shared" si="37"/>
        <v>OKAY</v>
      </c>
    </row>
    <row r="1180" spans="1:20" x14ac:dyDescent="0.3">
      <c r="A1180" s="1">
        <v>2263</v>
      </c>
      <c r="B1180" s="1"/>
      <c r="C1180" s="1"/>
      <c r="D1180" s="1" t="s">
        <v>28</v>
      </c>
      <c r="E1180" s="1" t="s">
        <v>29</v>
      </c>
      <c r="F1180" s="1" t="s">
        <v>45</v>
      </c>
      <c r="G1180" s="1" t="s">
        <v>21</v>
      </c>
      <c r="H1180" s="1" t="s">
        <v>251</v>
      </c>
      <c r="I1180" s="1">
        <v>18.142749999999999</v>
      </c>
      <c r="J1180" s="1">
        <v>1.1385000000000001</v>
      </c>
      <c r="K1180" s="1" t="s">
        <v>23</v>
      </c>
      <c r="L1180" s="1">
        <v>300</v>
      </c>
      <c r="M1180" s="1">
        <v>200</v>
      </c>
      <c r="N1180" s="1">
        <v>500</v>
      </c>
      <c r="O1180" s="1" t="s">
        <v>24</v>
      </c>
      <c r="P1180" s="1">
        <v>22716.9</v>
      </c>
      <c r="Q1180" s="1">
        <v>18173.52</v>
      </c>
      <c r="R1180" s="1">
        <f t="shared" si="36"/>
        <v>-4543.380000000001</v>
      </c>
      <c r="S1180" s="1">
        <f>Table1__24[[#This Row],[total_women_beneficiaries]]-Table1__24[[#This Row],[total_men_beneficiaries]]</f>
        <v>-100</v>
      </c>
      <c r="T1180" s="1" t="str">
        <f t="shared" si="37"/>
        <v>OKAY</v>
      </c>
    </row>
    <row r="1181" spans="1:20" x14ac:dyDescent="0.3">
      <c r="A1181" s="1">
        <v>2264</v>
      </c>
      <c r="B1181" s="1"/>
      <c r="C1181" s="1"/>
      <c r="D1181" s="1" t="s">
        <v>28</v>
      </c>
      <c r="E1181" s="1" t="s">
        <v>29</v>
      </c>
      <c r="F1181" s="1" t="s">
        <v>45</v>
      </c>
      <c r="G1181" s="1" t="s">
        <v>21</v>
      </c>
      <c r="H1181" s="1" t="s">
        <v>251</v>
      </c>
      <c r="I1181" s="1">
        <v>17.987306</v>
      </c>
      <c r="J1181" s="1">
        <v>3.6383890000000001</v>
      </c>
      <c r="K1181" s="1" t="s">
        <v>23</v>
      </c>
      <c r="L1181" s="1">
        <v>300</v>
      </c>
      <c r="M1181" s="1">
        <v>250</v>
      </c>
      <c r="N1181" s="1">
        <v>550</v>
      </c>
      <c r="O1181" s="1" t="s">
        <v>24</v>
      </c>
      <c r="P1181" s="1">
        <v>21782.080000000002</v>
      </c>
      <c r="Q1181" s="1">
        <v>17425.66</v>
      </c>
      <c r="R1181" s="1">
        <f t="shared" si="36"/>
        <v>-4356.4200000000019</v>
      </c>
      <c r="S1181" s="1">
        <f>Table1__24[[#This Row],[total_women_beneficiaries]]-Table1__24[[#This Row],[total_men_beneficiaries]]</f>
        <v>-50</v>
      </c>
      <c r="T1181" s="1" t="str">
        <f t="shared" si="37"/>
        <v>OKAY</v>
      </c>
    </row>
    <row r="1182" spans="1:20" x14ac:dyDescent="0.3">
      <c r="A1182" s="1">
        <v>2265</v>
      </c>
      <c r="B1182" s="1"/>
      <c r="C1182" s="1"/>
      <c r="D1182" s="1" t="s">
        <v>39</v>
      </c>
      <c r="E1182" s="1" t="s">
        <v>29</v>
      </c>
      <c r="F1182" s="1" t="s">
        <v>30</v>
      </c>
      <c r="G1182" s="1" t="s">
        <v>21</v>
      </c>
      <c r="H1182" s="1" t="s">
        <v>244</v>
      </c>
      <c r="I1182" s="1">
        <v>15.657556</v>
      </c>
      <c r="J1182" s="1">
        <v>0.50166699999999997</v>
      </c>
      <c r="K1182" s="1" t="s">
        <v>23</v>
      </c>
      <c r="L1182" s="1">
        <v>20</v>
      </c>
      <c r="M1182" s="1">
        <v>0</v>
      </c>
      <c r="N1182" s="1">
        <v>20</v>
      </c>
      <c r="O1182" s="1" t="s">
        <v>40</v>
      </c>
      <c r="P1182" s="1">
        <v>43476.44</v>
      </c>
      <c r="Q1182" s="1">
        <v>34781.15</v>
      </c>
      <c r="R1182" s="1">
        <f t="shared" si="36"/>
        <v>-8695.2900000000009</v>
      </c>
      <c r="S1182" s="1">
        <f>Table1__24[[#This Row],[total_women_beneficiaries]]-Table1__24[[#This Row],[total_men_beneficiaries]]</f>
        <v>-20</v>
      </c>
      <c r="T1182" s="1" t="str">
        <f t="shared" si="37"/>
        <v>OKAY</v>
      </c>
    </row>
    <row r="1183" spans="1:20" x14ac:dyDescent="0.3">
      <c r="A1183" s="1">
        <v>2266</v>
      </c>
      <c r="B1183" s="1"/>
      <c r="C1183" s="1"/>
      <c r="D1183" s="1" t="s">
        <v>28</v>
      </c>
      <c r="E1183" s="1" t="s">
        <v>29</v>
      </c>
      <c r="F1183" s="1" t="s">
        <v>45</v>
      </c>
      <c r="G1183" s="1" t="s">
        <v>21</v>
      </c>
      <c r="H1183" s="1" t="s">
        <v>251</v>
      </c>
      <c r="I1183" s="1">
        <v>20.018528</v>
      </c>
      <c r="J1183" s="1">
        <v>1.351639</v>
      </c>
      <c r="K1183" s="1" t="s">
        <v>23</v>
      </c>
      <c r="L1183" s="1">
        <v>550</v>
      </c>
      <c r="M1183" s="1">
        <v>350</v>
      </c>
      <c r="N1183" s="1">
        <v>900</v>
      </c>
      <c r="O1183" s="1" t="s">
        <v>24</v>
      </c>
      <c r="P1183" s="1">
        <v>39601.61</v>
      </c>
      <c r="Q1183" s="1">
        <v>31681.279999999999</v>
      </c>
      <c r="R1183" s="1">
        <f t="shared" si="36"/>
        <v>-7920.3300000000017</v>
      </c>
      <c r="S1183" s="1">
        <f>Table1__24[[#This Row],[total_women_beneficiaries]]-Table1__24[[#This Row],[total_men_beneficiaries]]</f>
        <v>-200</v>
      </c>
      <c r="T1183" s="1" t="str">
        <f t="shared" si="37"/>
        <v>OKAY</v>
      </c>
    </row>
    <row r="1184" spans="1:20" x14ac:dyDescent="0.3">
      <c r="A1184" s="1">
        <v>2267</v>
      </c>
      <c r="B1184" s="1"/>
      <c r="C1184" s="1"/>
      <c r="D1184" s="1" t="s">
        <v>28</v>
      </c>
      <c r="E1184" s="1" t="s">
        <v>29</v>
      </c>
      <c r="F1184" s="1" t="s">
        <v>45</v>
      </c>
      <c r="G1184" s="1" t="s">
        <v>21</v>
      </c>
      <c r="H1184" s="1" t="s">
        <v>251</v>
      </c>
      <c r="I1184" s="1">
        <v>19.717407999999999</v>
      </c>
      <c r="J1184" s="1">
        <v>0.45568900000000001</v>
      </c>
      <c r="K1184" s="1" t="s">
        <v>23</v>
      </c>
      <c r="L1184" s="1">
        <v>750</v>
      </c>
      <c r="M1184" s="1">
        <v>450</v>
      </c>
      <c r="N1184" s="1">
        <v>1200</v>
      </c>
      <c r="O1184" s="1" t="s">
        <v>24</v>
      </c>
      <c r="P1184" s="1">
        <v>41774.15</v>
      </c>
      <c r="Q1184" s="1">
        <v>33419.32</v>
      </c>
      <c r="R1184" s="1">
        <f t="shared" si="36"/>
        <v>-8354.8300000000017</v>
      </c>
      <c r="S1184" s="1">
        <f>Table1__24[[#This Row],[total_women_beneficiaries]]-Table1__24[[#This Row],[total_men_beneficiaries]]</f>
        <v>-300</v>
      </c>
      <c r="T1184" s="1" t="str">
        <f t="shared" si="37"/>
        <v>OKAY</v>
      </c>
    </row>
    <row r="1185" spans="1:20" x14ac:dyDescent="0.3">
      <c r="A1185" s="1">
        <v>2268</v>
      </c>
      <c r="B1185" s="1"/>
      <c r="C1185" s="1"/>
      <c r="D1185" s="1" t="s">
        <v>28</v>
      </c>
      <c r="E1185" s="1" t="s">
        <v>29</v>
      </c>
      <c r="F1185" s="1" t="s">
        <v>45</v>
      </c>
      <c r="G1185" s="1" t="s">
        <v>21</v>
      </c>
      <c r="H1185" s="1" t="s">
        <v>257</v>
      </c>
      <c r="I1185" s="1">
        <v>14.517357000000001</v>
      </c>
      <c r="J1185" s="1">
        <v>-4.0944099999999999</v>
      </c>
      <c r="K1185" s="1" t="s">
        <v>23</v>
      </c>
      <c r="L1185" s="1">
        <v>37</v>
      </c>
      <c r="M1185" s="1">
        <v>80</v>
      </c>
      <c r="N1185" s="1">
        <v>117</v>
      </c>
      <c r="O1185" s="1" t="s">
        <v>38</v>
      </c>
      <c r="P1185" s="1">
        <v>10567.62</v>
      </c>
      <c r="Q1185" s="1">
        <v>8454.1</v>
      </c>
      <c r="R1185" s="1">
        <f t="shared" si="36"/>
        <v>-2113.5200000000004</v>
      </c>
      <c r="S1185" s="1">
        <f>Table1__24[[#This Row],[total_women_beneficiaries]]-Table1__24[[#This Row],[total_men_beneficiaries]]</f>
        <v>43</v>
      </c>
      <c r="T1185" s="1" t="str">
        <f t="shared" si="37"/>
        <v>OKAY</v>
      </c>
    </row>
    <row r="1186" spans="1:20" x14ac:dyDescent="0.3">
      <c r="A1186" s="1">
        <v>2269</v>
      </c>
      <c r="B1186" s="1"/>
      <c r="C1186" s="1"/>
      <c r="D1186" s="1" t="s">
        <v>28</v>
      </c>
      <c r="E1186" s="1" t="s">
        <v>29</v>
      </c>
      <c r="F1186" s="1" t="s">
        <v>30</v>
      </c>
      <c r="G1186" s="1" t="s">
        <v>21</v>
      </c>
      <c r="H1186" s="1" t="s">
        <v>244</v>
      </c>
      <c r="I1186" s="1">
        <v>16.271667000000001</v>
      </c>
      <c r="J1186" s="1">
        <v>-4.4443999999999997E-2</v>
      </c>
      <c r="K1186" s="1" t="s">
        <v>23</v>
      </c>
      <c r="L1186" s="1">
        <v>735000</v>
      </c>
      <c r="M1186" s="1">
        <v>765000</v>
      </c>
      <c r="N1186" s="1">
        <v>1500000</v>
      </c>
      <c r="O1186" s="1" t="s">
        <v>31</v>
      </c>
      <c r="P1186" s="1">
        <v>42042.06</v>
      </c>
      <c r="Q1186" s="1">
        <v>33633.65</v>
      </c>
      <c r="R1186" s="1">
        <f t="shared" si="36"/>
        <v>-8408.4099999999962</v>
      </c>
      <c r="S1186" s="1">
        <f>Table1__24[[#This Row],[total_women_beneficiaries]]-Table1__24[[#This Row],[total_men_beneficiaries]]</f>
        <v>30000</v>
      </c>
      <c r="T1186" s="1" t="str">
        <f t="shared" si="37"/>
        <v>OKAY</v>
      </c>
    </row>
    <row r="1187" spans="1:20" x14ac:dyDescent="0.3">
      <c r="A1187" s="1">
        <v>2270</v>
      </c>
      <c r="B1187" s="1"/>
      <c r="C1187" s="1"/>
      <c r="D1187" s="1" t="s">
        <v>28</v>
      </c>
      <c r="E1187" s="1" t="s">
        <v>29</v>
      </c>
      <c r="F1187" s="1" t="s">
        <v>45</v>
      </c>
      <c r="G1187" s="1" t="s">
        <v>21</v>
      </c>
      <c r="H1187" s="1" t="s">
        <v>251</v>
      </c>
      <c r="I1187" s="1">
        <v>20.428332999999999</v>
      </c>
      <c r="J1187" s="1">
        <v>0.23833299999999999</v>
      </c>
      <c r="K1187" s="1" t="s">
        <v>23</v>
      </c>
      <c r="L1187" s="1">
        <v>1800</v>
      </c>
      <c r="M1187" s="1">
        <v>1200</v>
      </c>
      <c r="N1187" s="1">
        <v>3000</v>
      </c>
      <c r="O1187" s="1" t="s">
        <v>24</v>
      </c>
      <c r="P1187" s="1">
        <v>50156.29</v>
      </c>
      <c r="Q1187" s="1">
        <v>40125.040000000001</v>
      </c>
      <c r="R1187" s="1">
        <f t="shared" si="36"/>
        <v>-10031.25</v>
      </c>
      <c r="S1187" s="1">
        <f>Table1__24[[#This Row],[total_women_beneficiaries]]-Table1__24[[#This Row],[total_men_beneficiaries]]</f>
        <v>-600</v>
      </c>
      <c r="T1187" s="1" t="str">
        <f t="shared" si="37"/>
        <v>OKAY</v>
      </c>
    </row>
    <row r="1188" spans="1:20" x14ac:dyDescent="0.3">
      <c r="A1188" s="1">
        <v>2271</v>
      </c>
      <c r="B1188" s="1"/>
      <c r="C1188" s="1"/>
      <c r="D1188" s="1" t="s">
        <v>28</v>
      </c>
      <c r="E1188" s="1" t="s">
        <v>29</v>
      </c>
      <c r="F1188" s="1" t="s">
        <v>45</v>
      </c>
      <c r="G1188" s="1" t="s">
        <v>21</v>
      </c>
      <c r="H1188" s="1" t="s">
        <v>251</v>
      </c>
      <c r="I1188" s="1">
        <v>18.438746999999999</v>
      </c>
      <c r="J1188" s="1">
        <v>1.392736</v>
      </c>
      <c r="K1188" s="1" t="s">
        <v>23</v>
      </c>
      <c r="L1188" s="1">
        <v>405</v>
      </c>
      <c r="M1188" s="1">
        <v>0</v>
      </c>
      <c r="N1188" s="1">
        <v>405</v>
      </c>
      <c r="O1188" s="1" t="s">
        <v>24</v>
      </c>
      <c r="P1188" s="1">
        <v>43856.05</v>
      </c>
      <c r="Q1188" s="1">
        <v>35084.839999999997</v>
      </c>
      <c r="R1188" s="1">
        <f t="shared" si="36"/>
        <v>-8771.2100000000064</v>
      </c>
      <c r="S1188" s="1">
        <f>Table1__24[[#This Row],[total_women_beneficiaries]]-Table1__24[[#This Row],[total_men_beneficiaries]]</f>
        <v>-405</v>
      </c>
      <c r="T1188" s="1" t="str">
        <f t="shared" si="37"/>
        <v>OKAY</v>
      </c>
    </row>
    <row r="1189" spans="1:20" x14ac:dyDescent="0.3">
      <c r="A1189" s="1">
        <v>2272</v>
      </c>
      <c r="B1189" s="1"/>
      <c r="C1189" s="1"/>
      <c r="D1189" s="1" t="s">
        <v>33</v>
      </c>
      <c r="E1189" s="1" t="s">
        <v>34</v>
      </c>
      <c r="F1189" s="1" t="s">
        <v>45</v>
      </c>
      <c r="G1189" s="1" t="s">
        <v>21</v>
      </c>
      <c r="H1189" s="1" t="s">
        <v>257</v>
      </c>
      <c r="I1189" s="1">
        <v>14.064624999999999</v>
      </c>
      <c r="J1189" s="1">
        <v>-3.081839</v>
      </c>
      <c r="K1189" s="1" t="s">
        <v>23</v>
      </c>
      <c r="L1189" s="1">
        <v>1715</v>
      </c>
      <c r="M1189" s="1">
        <v>1715</v>
      </c>
      <c r="N1189" s="1">
        <v>3430</v>
      </c>
      <c r="O1189" s="1" t="s">
        <v>32</v>
      </c>
      <c r="P1189" s="1">
        <v>37139.47</v>
      </c>
      <c r="Q1189" s="1">
        <v>29711.58</v>
      </c>
      <c r="R1189" s="1">
        <f t="shared" si="36"/>
        <v>-7427.8899999999994</v>
      </c>
      <c r="S1189" s="1">
        <f>Table1__24[[#This Row],[total_women_beneficiaries]]-Table1__24[[#This Row],[total_men_beneficiaries]]</f>
        <v>0</v>
      </c>
      <c r="T1189" s="1" t="str">
        <f t="shared" si="37"/>
        <v>OKAY</v>
      </c>
    </row>
    <row r="1190" spans="1:20" x14ac:dyDescent="0.3">
      <c r="A1190" s="1">
        <v>2273</v>
      </c>
      <c r="B1190" s="1"/>
      <c r="C1190" s="1"/>
      <c r="D1190" s="1" t="s">
        <v>28</v>
      </c>
      <c r="E1190" s="1" t="s">
        <v>29</v>
      </c>
      <c r="F1190" s="1" t="s">
        <v>45</v>
      </c>
      <c r="G1190" s="1" t="s">
        <v>21</v>
      </c>
      <c r="H1190" s="1" t="s">
        <v>251</v>
      </c>
      <c r="I1190" s="1">
        <v>20.428332999999999</v>
      </c>
      <c r="J1190" s="1">
        <v>-0.23833299999999999</v>
      </c>
      <c r="K1190" s="1" t="s">
        <v>23</v>
      </c>
      <c r="L1190" s="1">
        <v>550</v>
      </c>
      <c r="M1190" s="1">
        <v>350</v>
      </c>
      <c r="N1190" s="1">
        <v>900</v>
      </c>
      <c r="O1190" s="1" t="s">
        <v>24</v>
      </c>
      <c r="P1190" s="1">
        <v>13480.18</v>
      </c>
      <c r="Q1190" s="1">
        <v>10784.14</v>
      </c>
      <c r="R1190" s="1">
        <f t="shared" si="36"/>
        <v>-2696.0400000000009</v>
      </c>
      <c r="S1190" s="1">
        <f>Table1__24[[#This Row],[total_women_beneficiaries]]-Table1__24[[#This Row],[total_men_beneficiaries]]</f>
        <v>-200</v>
      </c>
      <c r="T1190" s="1" t="str">
        <f t="shared" si="37"/>
        <v>OKAY</v>
      </c>
    </row>
    <row r="1191" spans="1:20" x14ac:dyDescent="0.3">
      <c r="A1191" s="1">
        <v>2274</v>
      </c>
      <c r="B1191" s="1"/>
      <c r="C1191" s="1"/>
      <c r="D1191" s="1" t="s">
        <v>97</v>
      </c>
      <c r="E1191" s="1" t="s">
        <v>29</v>
      </c>
      <c r="F1191" s="1" t="s">
        <v>20</v>
      </c>
      <c r="G1191" s="1" t="s">
        <v>21</v>
      </c>
      <c r="H1191" s="1" t="s">
        <v>244</v>
      </c>
      <c r="I1191" s="1">
        <v>16.243300000000001</v>
      </c>
      <c r="J1191" s="1">
        <v>2.7472E-2</v>
      </c>
      <c r="K1191" s="1" t="s">
        <v>23</v>
      </c>
      <c r="L1191" s="1">
        <v>280</v>
      </c>
      <c r="M1191" s="1">
        <v>27</v>
      </c>
      <c r="N1191" s="1">
        <v>307</v>
      </c>
      <c r="O1191" s="1" t="s">
        <v>24</v>
      </c>
      <c r="P1191" s="1">
        <v>43375.85</v>
      </c>
      <c r="Q1191" s="1">
        <v>34700.68</v>
      </c>
      <c r="R1191" s="1">
        <f t="shared" si="36"/>
        <v>-8675.1699999999983</v>
      </c>
      <c r="S1191" s="1">
        <f>Table1__24[[#This Row],[total_women_beneficiaries]]-Table1__24[[#This Row],[total_men_beneficiaries]]</f>
        <v>-253</v>
      </c>
      <c r="T1191" s="1" t="str">
        <f t="shared" si="37"/>
        <v>OKAY</v>
      </c>
    </row>
    <row r="1192" spans="1:20" x14ac:dyDescent="0.3">
      <c r="A1192" s="1">
        <v>2275</v>
      </c>
      <c r="B1192" s="1"/>
      <c r="C1192" s="1"/>
      <c r="D1192" s="1" t="s">
        <v>28</v>
      </c>
      <c r="E1192" s="1" t="s">
        <v>29</v>
      </c>
      <c r="F1192" s="1" t="s">
        <v>45</v>
      </c>
      <c r="G1192" s="1" t="s">
        <v>21</v>
      </c>
      <c r="H1192" s="1" t="s">
        <v>251</v>
      </c>
      <c r="I1192" s="1">
        <v>18.536943999999998</v>
      </c>
      <c r="J1192" s="1">
        <v>1.6280559999999999</v>
      </c>
      <c r="K1192" s="1" t="s">
        <v>23</v>
      </c>
      <c r="L1192" s="1">
        <v>300</v>
      </c>
      <c r="M1192" s="1">
        <v>280</v>
      </c>
      <c r="N1192" s="1">
        <v>580</v>
      </c>
      <c r="O1192" s="1" t="s">
        <v>24</v>
      </c>
      <c r="P1192" s="1">
        <v>21368.07</v>
      </c>
      <c r="Q1192" s="1">
        <v>17094.45</v>
      </c>
      <c r="R1192" s="1">
        <f t="shared" si="36"/>
        <v>-4273.619999999999</v>
      </c>
      <c r="S1192" s="1">
        <f>Table1__24[[#This Row],[total_women_beneficiaries]]-Table1__24[[#This Row],[total_men_beneficiaries]]</f>
        <v>-20</v>
      </c>
      <c r="T1192" s="1" t="str">
        <f t="shared" si="37"/>
        <v>OKAY</v>
      </c>
    </row>
    <row r="1193" spans="1:20" x14ac:dyDescent="0.3">
      <c r="A1193" s="1">
        <v>2276</v>
      </c>
      <c r="B1193" s="1"/>
      <c r="C1193" s="1"/>
      <c r="D1193" s="1" t="s">
        <v>28</v>
      </c>
      <c r="E1193" s="1" t="s">
        <v>29</v>
      </c>
      <c r="F1193" s="1" t="s">
        <v>45</v>
      </c>
      <c r="G1193" s="1" t="s">
        <v>21</v>
      </c>
      <c r="H1193" s="1" t="s">
        <v>251</v>
      </c>
      <c r="I1193" s="1">
        <v>20.190916999999999</v>
      </c>
      <c r="J1193" s="1">
        <v>1.20875</v>
      </c>
      <c r="K1193" s="1" t="s">
        <v>23</v>
      </c>
      <c r="L1193" s="1">
        <v>410</v>
      </c>
      <c r="M1193" s="1">
        <v>390</v>
      </c>
      <c r="N1193" s="1">
        <v>800</v>
      </c>
      <c r="O1193" s="1" t="s">
        <v>24</v>
      </c>
      <c r="P1193" s="1">
        <v>21628.33</v>
      </c>
      <c r="Q1193" s="1">
        <v>17302.669999999998</v>
      </c>
      <c r="R1193" s="1">
        <f t="shared" si="36"/>
        <v>-4325.6600000000035</v>
      </c>
      <c r="S1193" s="1">
        <f>Table1__24[[#This Row],[total_women_beneficiaries]]-Table1__24[[#This Row],[total_men_beneficiaries]]</f>
        <v>-20</v>
      </c>
      <c r="T1193" s="1" t="str">
        <f t="shared" si="37"/>
        <v>OKAY</v>
      </c>
    </row>
    <row r="1194" spans="1:20" x14ac:dyDescent="0.3">
      <c r="A1194" s="1">
        <v>2277</v>
      </c>
      <c r="B1194" s="1"/>
      <c r="C1194" s="1"/>
      <c r="D1194" s="1" t="s">
        <v>28</v>
      </c>
      <c r="E1194" s="1" t="s">
        <v>29</v>
      </c>
      <c r="F1194" s="1" t="s">
        <v>45</v>
      </c>
      <c r="G1194" s="1" t="s">
        <v>21</v>
      </c>
      <c r="H1194" s="1" t="s">
        <v>251</v>
      </c>
      <c r="I1194" s="1">
        <v>18.448139000000001</v>
      </c>
      <c r="J1194" s="1">
        <v>1.5285</v>
      </c>
      <c r="K1194" s="1" t="s">
        <v>23</v>
      </c>
      <c r="L1194" s="1">
        <v>200</v>
      </c>
      <c r="M1194" s="1">
        <v>100</v>
      </c>
      <c r="N1194" s="1">
        <v>300</v>
      </c>
      <c r="O1194" s="1" t="s">
        <v>38</v>
      </c>
      <c r="P1194" s="1">
        <v>37532.46</v>
      </c>
      <c r="Q1194" s="1">
        <v>30025.97</v>
      </c>
      <c r="R1194" s="1">
        <f t="shared" si="36"/>
        <v>-7506.489999999998</v>
      </c>
      <c r="S1194" s="1">
        <f>Table1__24[[#This Row],[total_women_beneficiaries]]-Table1__24[[#This Row],[total_men_beneficiaries]]</f>
        <v>-100</v>
      </c>
      <c r="T1194" s="1" t="str">
        <f t="shared" si="37"/>
        <v>OKAY</v>
      </c>
    </row>
    <row r="1195" spans="1:20" x14ac:dyDescent="0.3">
      <c r="A1195" s="1">
        <v>2278</v>
      </c>
      <c r="B1195" s="1"/>
      <c r="C1195" s="1"/>
      <c r="D1195" s="1" t="s">
        <v>196</v>
      </c>
      <c r="E1195" s="1" t="s">
        <v>29</v>
      </c>
      <c r="F1195" s="1" t="s">
        <v>30</v>
      </c>
      <c r="G1195" s="1" t="s">
        <v>21</v>
      </c>
      <c r="H1195" s="1" t="s">
        <v>257</v>
      </c>
      <c r="I1195" s="1">
        <v>14.540991999999999</v>
      </c>
      <c r="J1195" s="1">
        <v>-4.0845310000000001</v>
      </c>
      <c r="K1195" s="1" t="s">
        <v>23</v>
      </c>
      <c r="L1195" s="1">
        <v>75000</v>
      </c>
      <c r="M1195" s="1">
        <v>75000</v>
      </c>
      <c r="N1195" s="1">
        <v>150000</v>
      </c>
      <c r="O1195" s="1" t="s">
        <v>38</v>
      </c>
      <c r="P1195" s="1">
        <v>40664.93</v>
      </c>
      <c r="Q1195" s="1">
        <v>32531.94</v>
      </c>
      <c r="R1195" s="1">
        <f t="shared" si="36"/>
        <v>-8132.9900000000016</v>
      </c>
      <c r="S1195" s="1">
        <f>Table1__24[[#This Row],[total_women_beneficiaries]]-Table1__24[[#This Row],[total_men_beneficiaries]]</f>
        <v>0</v>
      </c>
      <c r="T1195" s="1" t="str">
        <f t="shared" si="37"/>
        <v>OKAY</v>
      </c>
    </row>
    <row r="1196" spans="1:20" x14ac:dyDescent="0.3">
      <c r="A1196" s="1">
        <v>2279</v>
      </c>
      <c r="B1196" s="1"/>
      <c r="C1196" s="1"/>
      <c r="D1196" s="1" t="s">
        <v>28</v>
      </c>
      <c r="E1196" s="1" t="s">
        <v>29</v>
      </c>
      <c r="F1196" s="1" t="s">
        <v>45</v>
      </c>
      <c r="G1196" s="1" t="s">
        <v>21</v>
      </c>
      <c r="H1196" s="1" t="s">
        <v>251</v>
      </c>
      <c r="I1196" s="1">
        <v>18.630358000000001</v>
      </c>
      <c r="J1196" s="1">
        <v>3.075558</v>
      </c>
      <c r="K1196" s="1" t="s">
        <v>23</v>
      </c>
      <c r="L1196" s="1">
        <v>1250</v>
      </c>
      <c r="M1196" s="1">
        <v>750</v>
      </c>
      <c r="N1196" s="1">
        <v>2000</v>
      </c>
      <c r="O1196" s="1" t="s">
        <v>38</v>
      </c>
      <c r="P1196" s="1">
        <v>37637.29</v>
      </c>
      <c r="Q1196" s="1">
        <v>30109.83</v>
      </c>
      <c r="R1196" s="1">
        <f t="shared" si="36"/>
        <v>-7527.4599999999991</v>
      </c>
      <c r="S1196" s="1">
        <f>Table1__24[[#This Row],[total_women_beneficiaries]]-Table1__24[[#This Row],[total_men_beneficiaries]]</f>
        <v>-500</v>
      </c>
      <c r="T1196" s="1" t="str">
        <f t="shared" si="37"/>
        <v>OKAY</v>
      </c>
    </row>
    <row r="1197" spans="1:20" x14ac:dyDescent="0.3">
      <c r="A1197" s="1">
        <v>2280</v>
      </c>
      <c r="B1197" s="1"/>
      <c r="C1197" s="1"/>
      <c r="D1197" s="1" t="s">
        <v>28</v>
      </c>
      <c r="E1197" s="1" t="s">
        <v>29</v>
      </c>
      <c r="F1197" s="1" t="s">
        <v>20</v>
      </c>
      <c r="G1197" s="1" t="s">
        <v>21</v>
      </c>
      <c r="H1197" s="1" t="s">
        <v>251</v>
      </c>
      <c r="I1197" s="1">
        <v>18.185355999999999</v>
      </c>
      <c r="J1197" s="1">
        <v>0.15112999999999999</v>
      </c>
      <c r="K1197" s="1" t="s">
        <v>23</v>
      </c>
      <c r="L1197" s="1">
        <v>200</v>
      </c>
      <c r="M1197" s="1">
        <v>200</v>
      </c>
      <c r="N1197" s="1">
        <v>400</v>
      </c>
      <c r="O1197" s="1" t="s">
        <v>24</v>
      </c>
      <c r="P1197" s="1">
        <v>20252.84</v>
      </c>
      <c r="Q1197" s="1">
        <v>16202.27</v>
      </c>
      <c r="R1197" s="1">
        <f t="shared" si="36"/>
        <v>-4050.5699999999997</v>
      </c>
      <c r="S1197" s="1">
        <f>Table1__24[[#This Row],[total_women_beneficiaries]]-Table1__24[[#This Row],[total_men_beneficiaries]]</f>
        <v>0</v>
      </c>
      <c r="T1197" s="1" t="str">
        <f t="shared" si="37"/>
        <v>OKAY</v>
      </c>
    </row>
    <row r="1198" spans="1:20" x14ac:dyDescent="0.3">
      <c r="A1198" s="1">
        <v>2281</v>
      </c>
      <c r="B1198" s="1"/>
      <c r="C1198" s="1"/>
      <c r="D1198" s="1" t="s">
        <v>33</v>
      </c>
      <c r="E1198" s="1" t="s">
        <v>34</v>
      </c>
      <c r="F1198" s="1" t="s">
        <v>45</v>
      </c>
      <c r="G1198" s="1" t="s">
        <v>21</v>
      </c>
      <c r="H1198" s="1" t="s">
        <v>244</v>
      </c>
      <c r="I1198" s="1">
        <v>16.214079999999999</v>
      </c>
      <c r="J1198" s="1">
        <v>1.9140000000000001E-2</v>
      </c>
      <c r="K1198" s="1" t="s">
        <v>23</v>
      </c>
      <c r="L1198" s="1">
        <v>450</v>
      </c>
      <c r="M1198" s="1">
        <v>500</v>
      </c>
      <c r="N1198" s="1">
        <v>950</v>
      </c>
      <c r="O1198" s="1" t="s">
        <v>26</v>
      </c>
      <c r="P1198" s="1">
        <v>43338.48</v>
      </c>
      <c r="Q1198" s="1">
        <v>34670.78</v>
      </c>
      <c r="R1198" s="1">
        <f t="shared" si="36"/>
        <v>-8667.7000000000044</v>
      </c>
      <c r="S1198" s="1">
        <f>Table1__24[[#This Row],[total_women_beneficiaries]]-Table1__24[[#This Row],[total_men_beneficiaries]]</f>
        <v>50</v>
      </c>
      <c r="T1198" s="1" t="str">
        <f t="shared" si="37"/>
        <v>OKAY</v>
      </c>
    </row>
    <row r="1199" spans="1:20" x14ac:dyDescent="0.3">
      <c r="A1199" s="1">
        <v>2283</v>
      </c>
      <c r="B1199" s="1"/>
      <c r="C1199" s="1"/>
      <c r="D1199" s="1" t="s">
        <v>97</v>
      </c>
      <c r="E1199" s="1" t="s">
        <v>29</v>
      </c>
      <c r="F1199" s="1" t="s">
        <v>20</v>
      </c>
      <c r="G1199" s="1" t="s">
        <v>21</v>
      </c>
      <c r="H1199" s="1" t="s">
        <v>244</v>
      </c>
      <c r="I1199" s="1">
        <v>16.214079999999999</v>
      </c>
      <c r="J1199" s="1">
        <v>1.9140000000000001E-2</v>
      </c>
      <c r="K1199" s="1" t="s">
        <v>23</v>
      </c>
      <c r="L1199" s="1">
        <v>301</v>
      </c>
      <c r="M1199" s="1">
        <v>449</v>
      </c>
      <c r="N1199" s="1">
        <v>750</v>
      </c>
      <c r="O1199" s="1" t="s">
        <v>26</v>
      </c>
      <c r="P1199" s="1">
        <v>37953.21</v>
      </c>
      <c r="Q1199" s="1">
        <v>30362.57</v>
      </c>
      <c r="R1199" s="1">
        <f t="shared" si="36"/>
        <v>-7590.6399999999994</v>
      </c>
      <c r="S1199" s="1">
        <f>Table1__24[[#This Row],[total_women_beneficiaries]]-Table1__24[[#This Row],[total_men_beneficiaries]]</f>
        <v>148</v>
      </c>
      <c r="T1199" s="1" t="str">
        <f t="shared" si="37"/>
        <v>OKAY</v>
      </c>
    </row>
    <row r="1200" spans="1:20" x14ac:dyDescent="0.3">
      <c r="A1200" s="1">
        <v>2285</v>
      </c>
      <c r="B1200" s="1"/>
      <c r="C1200" s="1"/>
      <c r="D1200" s="1" t="s">
        <v>18</v>
      </c>
      <c r="E1200" s="1" t="s">
        <v>29</v>
      </c>
      <c r="F1200" s="1" t="s">
        <v>45</v>
      </c>
      <c r="G1200" s="1" t="s">
        <v>142</v>
      </c>
      <c r="H1200" s="1" t="s">
        <v>143</v>
      </c>
      <c r="I1200" s="1">
        <v>7.6985999999999999</v>
      </c>
      <c r="J1200" s="1">
        <v>27.9968</v>
      </c>
      <c r="K1200" s="1" t="s">
        <v>23</v>
      </c>
      <c r="L1200" s="1">
        <v>12250</v>
      </c>
      <c r="M1200" s="1">
        <v>12750</v>
      </c>
      <c r="N1200" s="1">
        <v>25000</v>
      </c>
      <c r="O1200" s="1" t="s">
        <v>35</v>
      </c>
      <c r="P1200" s="1">
        <v>49063.96</v>
      </c>
      <c r="Q1200" s="1">
        <v>39251.17</v>
      </c>
      <c r="R1200" s="1">
        <f t="shared" si="36"/>
        <v>-9812.7900000000009</v>
      </c>
      <c r="S1200" s="1">
        <f>Table1__24[[#This Row],[total_women_beneficiaries]]-Table1__24[[#This Row],[total_men_beneficiaries]]</f>
        <v>500</v>
      </c>
      <c r="T1200" s="1" t="str">
        <f t="shared" si="37"/>
        <v>OKAY</v>
      </c>
    </row>
    <row r="1201" spans="1:20" x14ac:dyDescent="0.3">
      <c r="A1201" s="1">
        <v>2286</v>
      </c>
      <c r="B1201" s="1"/>
      <c r="C1201" s="1"/>
      <c r="D1201" s="1" t="s">
        <v>28</v>
      </c>
      <c r="E1201" s="1" t="s">
        <v>29</v>
      </c>
      <c r="F1201" s="1" t="s">
        <v>45</v>
      </c>
      <c r="G1201" s="1" t="s">
        <v>21</v>
      </c>
      <c r="H1201" s="1" t="s">
        <v>251</v>
      </c>
      <c r="I1201" s="1">
        <v>18.463177999999999</v>
      </c>
      <c r="J1201" s="1">
        <v>1.3933139999999999</v>
      </c>
      <c r="K1201" s="1" t="s">
        <v>23</v>
      </c>
      <c r="L1201" s="1">
        <v>25</v>
      </c>
      <c r="M1201" s="1">
        <v>5</v>
      </c>
      <c r="N1201" s="1">
        <v>30</v>
      </c>
      <c r="O1201" s="1" t="s">
        <v>38</v>
      </c>
      <c r="P1201" s="1">
        <v>9950.7800000000007</v>
      </c>
      <c r="Q1201" s="1">
        <v>7960.62</v>
      </c>
      <c r="R1201" s="1">
        <f t="shared" si="36"/>
        <v>-1990.1600000000008</v>
      </c>
      <c r="S1201" s="1">
        <f>Table1__24[[#This Row],[total_women_beneficiaries]]-Table1__24[[#This Row],[total_men_beneficiaries]]</f>
        <v>-20</v>
      </c>
      <c r="T1201" s="1" t="str">
        <f t="shared" si="37"/>
        <v>OKAY</v>
      </c>
    </row>
    <row r="1202" spans="1:20" x14ac:dyDescent="0.3">
      <c r="A1202" s="1">
        <v>2287</v>
      </c>
      <c r="B1202" s="1"/>
      <c r="C1202" s="1"/>
      <c r="D1202" s="1" t="s">
        <v>28</v>
      </c>
      <c r="E1202" s="1" t="s">
        <v>34</v>
      </c>
      <c r="F1202" s="1" t="s">
        <v>30</v>
      </c>
      <c r="G1202" s="1" t="s">
        <v>21</v>
      </c>
      <c r="H1202" s="1" t="s">
        <v>257</v>
      </c>
      <c r="I1202" s="1">
        <v>14.517357000000001</v>
      </c>
      <c r="J1202" s="1">
        <v>-4.0944099999999999</v>
      </c>
      <c r="K1202" s="1" t="s">
        <v>23</v>
      </c>
      <c r="L1202" s="1">
        <v>144</v>
      </c>
      <c r="M1202" s="1">
        <v>16</v>
      </c>
      <c r="N1202" s="1">
        <v>160</v>
      </c>
      <c r="O1202" s="1" t="s">
        <v>31</v>
      </c>
      <c r="P1202" s="1">
        <v>44384.639999999999</v>
      </c>
      <c r="Q1202" s="1">
        <v>35507.71</v>
      </c>
      <c r="R1202" s="1">
        <f t="shared" si="36"/>
        <v>-8876.93</v>
      </c>
      <c r="S1202" s="1">
        <f>Table1__24[[#This Row],[total_women_beneficiaries]]-Table1__24[[#This Row],[total_men_beneficiaries]]</f>
        <v>-128</v>
      </c>
      <c r="T1202" s="1" t="str">
        <f t="shared" si="37"/>
        <v>OKAY</v>
      </c>
    </row>
    <row r="1203" spans="1:20" x14ac:dyDescent="0.3">
      <c r="A1203" s="1">
        <v>2288</v>
      </c>
      <c r="B1203" s="1"/>
      <c r="C1203" s="1"/>
      <c r="D1203" s="1" t="s">
        <v>33</v>
      </c>
      <c r="E1203" s="1" t="s">
        <v>29</v>
      </c>
      <c r="F1203" s="1" t="s">
        <v>20</v>
      </c>
      <c r="G1203" s="1" t="s">
        <v>21</v>
      </c>
      <c r="H1203" s="1" t="s">
        <v>257</v>
      </c>
      <c r="I1203" s="1">
        <v>14.517357000000001</v>
      </c>
      <c r="J1203" s="1">
        <v>-4.0944099999999999</v>
      </c>
      <c r="K1203" s="1" t="s">
        <v>23</v>
      </c>
      <c r="L1203" s="1">
        <v>0</v>
      </c>
      <c r="M1203" s="1">
        <v>40</v>
      </c>
      <c r="N1203" s="1">
        <v>40</v>
      </c>
      <c r="O1203" s="1" t="s">
        <v>35</v>
      </c>
      <c r="P1203" s="1">
        <v>45517.440000000002</v>
      </c>
      <c r="Q1203" s="1">
        <v>36413.949999999997</v>
      </c>
      <c r="R1203" s="1">
        <f t="shared" si="36"/>
        <v>-9103.4900000000052</v>
      </c>
      <c r="S1203" s="1">
        <f>Table1__24[[#This Row],[total_women_beneficiaries]]-Table1__24[[#This Row],[total_men_beneficiaries]]</f>
        <v>40</v>
      </c>
      <c r="T1203" s="1" t="str">
        <f t="shared" si="37"/>
        <v>OKAY</v>
      </c>
    </row>
    <row r="1204" spans="1:20" x14ac:dyDescent="0.3">
      <c r="A1204" s="1">
        <v>2289</v>
      </c>
      <c r="B1204" s="1"/>
      <c r="C1204" s="1"/>
      <c r="D1204" s="1" t="s">
        <v>55</v>
      </c>
      <c r="E1204" s="1" t="s">
        <v>34</v>
      </c>
      <c r="F1204" s="1" t="s">
        <v>20</v>
      </c>
      <c r="G1204" s="1" t="s">
        <v>21</v>
      </c>
      <c r="H1204" s="1" t="s">
        <v>257</v>
      </c>
      <c r="I1204" s="1">
        <v>14.484299999999999</v>
      </c>
      <c r="J1204" s="1">
        <v>-4.1829609999999997</v>
      </c>
      <c r="K1204" s="1" t="s">
        <v>23</v>
      </c>
      <c r="L1204" s="1">
        <v>425</v>
      </c>
      <c r="M1204" s="1">
        <v>115</v>
      </c>
      <c r="N1204" s="1">
        <v>540</v>
      </c>
      <c r="O1204" s="1" t="s">
        <v>41</v>
      </c>
      <c r="P1204" s="1">
        <v>37075.18</v>
      </c>
      <c r="Q1204" s="1">
        <v>29660.14</v>
      </c>
      <c r="R1204" s="1">
        <f t="shared" si="36"/>
        <v>-7415.0400000000009</v>
      </c>
      <c r="S1204" s="1">
        <f>Table1__24[[#This Row],[total_women_beneficiaries]]-Table1__24[[#This Row],[total_men_beneficiaries]]</f>
        <v>-310</v>
      </c>
      <c r="T1204" s="1" t="str">
        <f t="shared" si="37"/>
        <v>OKAY</v>
      </c>
    </row>
    <row r="1205" spans="1:20" x14ac:dyDescent="0.3">
      <c r="A1205" s="1">
        <v>2290</v>
      </c>
      <c r="B1205" s="1"/>
      <c r="C1205" s="1"/>
      <c r="D1205" s="1" t="s">
        <v>28</v>
      </c>
      <c r="E1205" s="1" t="s">
        <v>29</v>
      </c>
      <c r="F1205" s="1" t="s">
        <v>45</v>
      </c>
      <c r="G1205" s="1" t="s">
        <v>21</v>
      </c>
      <c r="H1205" s="1" t="s">
        <v>251</v>
      </c>
      <c r="I1205" s="1">
        <v>18.354721999999999</v>
      </c>
      <c r="J1205" s="1">
        <v>1.3075000000000001</v>
      </c>
      <c r="K1205" s="1" t="s">
        <v>23</v>
      </c>
      <c r="L1205" s="1">
        <v>320</v>
      </c>
      <c r="M1205" s="1">
        <v>230</v>
      </c>
      <c r="N1205" s="1">
        <v>550</v>
      </c>
      <c r="O1205" s="1" t="s">
        <v>24</v>
      </c>
      <c r="P1205" s="1">
        <v>20740.169999999998</v>
      </c>
      <c r="Q1205" s="1">
        <v>16592.13</v>
      </c>
      <c r="R1205" s="1">
        <f t="shared" si="36"/>
        <v>-4148.0399999999972</v>
      </c>
      <c r="S1205" s="1">
        <f>Table1__24[[#This Row],[total_women_beneficiaries]]-Table1__24[[#This Row],[total_men_beneficiaries]]</f>
        <v>-90</v>
      </c>
      <c r="T1205" s="1" t="str">
        <f t="shared" si="37"/>
        <v>OKAY</v>
      </c>
    </row>
    <row r="1206" spans="1:20" x14ac:dyDescent="0.3">
      <c r="A1206" s="1">
        <v>2291</v>
      </c>
      <c r="B1206" s="1"/>
      <c r="C1206" s="1"/>
      <c r="D1206" s="1" t="s">
        <v>28</v>
      </c>
      <c r="E1206" s="1" t="s">
        <v>34</v>
      </c>
      <c r="F1206" s="1" t="s">
        <v>30</v>
      </c>
      <c r="G1206" s="1" t="s">
        <v>21</v>
      </c>
      <c r="H1206" s="1" t="s">
        <v>257</v>
      </c>
      <c r="I1206" s="1">
        <v>14.517357000000001</v>
      </c>
      <c r="J1206" s="1">
        <v>-4.0944099999999999</v>
      </c>
      <c r="K1206" s="1" t="s">
        <v>23</v>
      </c>
      <c r="L1206" s="1">
        <v>132</v>
      </c>
      <c r="M1206" s="1">
        <v>16</v>
      </c>
      <c r="N1206" s="1">
        <v>148</v>
      </c>
      <c r="O1206" s="1" t="s">
        <v>31</v>
      </c>
      <c r="P1206" s="1">
        <v>44707.19</v>
      </c>
      <c r="Q1206" s="1">
        <v>35765.75</v>
      </c>
      <c r="R1206" s="1">
        <f t="shared" si="36"/>
        <v>-8941.4400000000023</v>
      </c>
      <c r="S1206" s="1">
        <f>Table1__24[[#This Row],[total_women_beneficiaries]]-Table1__24[[#This Row],[total_men_beneficiaries]]</f>
        <v>-116</v>
      </c>
      <c r="T1206" s="1" t="str">
        <f t="shared" si="37"/>
        <v>OKAY</v>
      </c>
    </row>
    <row r="1207" spans="1:20" x14ac:dyDescent="0.3">
      <c r="A1207" s="1">
        <v>2292</v>
      </c>
      <c r="B1207" s="1"/>
      <c r="C1207" s="1"/>
      <c r="D1207" s="1" t="s">
        <v>28</v>
      </c>
      <c r="E1207" s="1" t="s">
        <v>29</v>
      </c>
      <c r="F1207" s="1" t="s">
        <v>20</v>
      </c>
      <c r="G1207" s="1" t="s">
        <v>21</v>
      </c>
      <c r="H1207" s="1" t="s">
        <v>244</v>
      </c>
      <c r="I1207" s="1">
        <v>16.277757999999999</v>
      </c>
      <c r="J1207" s="1">
        <v>-0.38239000000000001</v>
      </c>
      <c r="K1207" s="1" t="s">
        <v>23</v>
      </c>
      <c r="L1207" s="1">
        <v>22</v>
      </c>
      <c r="M1207" s="1">
        <v>8</v>
      </c>
      <c r="N1207" s="1">
        <v>30</v>
      </c>
      <c r="O1207" s="1" t="s">
        <v>38</v>
      </c>
      <c r="P1207" s="1">
        <v>32995.94</v>
      </c>
      <c r="Q1207" s="1">
        <v>26396.75</v>
      </c>
      <c r="R1207" s="1">
        <f t="shared" si="36"/>
        <v>-6599.1900000000023</v>
      </c>
      <c r="S1207" s="1">
        <f>Table1__24[[#This Row],[total_women_beneficiaries]]-Table1__24[[#This Row],[total_men_beneficiaries]]</f>
        <v>-14</v>
      </c>
      <c r="T1207" s="1" t="str">
        <f t="shared" si="37"/>
        <v>OKAY</v>
      </c>
    </row>
    <row r="1208" spans="1:20" x14ac:dyDescent="0.3">
      <c r="A1208" s="1">
        <v>2293</v>
      </c>
      <c r="B1208" s="1"/>
      <c r="C1208" s="1"/>
      <c r="D1208" s="1" t="s">
        <v>97</v>
      </c>
      <c r="E1208" s="1" t="s">
        <v>29</v>
      </c>
      <c r="F1208" s="1" t="s">
        <v>45</v>
      </c>
      <c r="G1208" s="1" t="s">
        <v>21</v>
      </c>
      <c r="H1208" s="1" t="s">
        <v>244</v>
      </c>
      <c r="I1208" s="1">
        <v>16.494721999999999</v>
      </c>
      <c r="J1208" s="1">
        <v>-1.947222</v>
      </c>
      <c r="K1208" s="1" t="s">
        <v>23</v>
      </c>
      <c r="L1208" s="1">
        <v>400</v>
      </c>
      <c r="M1208" s="1">
        <v>600</v>
      </c>
      <c r="N1208" s="1">
        <v>1000</v>
      </c>
      <c r="O1208" s="1" t="s">
        <v>26</v>
      </c>
      <c r="P1208" s="1">
        <v>46147.78</v>
      </c>
      <c r="Q1208" s="1">
        <v>36918.22</v>
      </c>
      <c r="R1208" s="1">
        <f t="shared" si="36"/>
        <v>-9229.5599999999977</v>
      </c>
      <c r="S1208" s="1">
        <f>Table1__24[[#This Row],[total_women_beneficiaries]]-Table1__24[[#This Row],[total_men_beneficiaries]]</f>
        <v>200</v>
      </c>
      <c r="T1208" s="1" t="str">
        <f t="shared" si="37"/>
        <v>OKAY</v>
      </c>
    </row>
    <row r="1209" spans="1:20" x14ac:dyDescent="0.3">
      <c r="A1209" s="1">
        <v>2294</v>
      </c>
      <c r="B1209" s="1">
        <v>6</v>
      </c>
      <c r="C1209" s="1" t="s">
        <v>48</v>
      </c>
      <c r="D1209" s="1" t="s">
        <v>55</v>
      </c>
      <c r="E1209" s="1" t="s">
        <v>377</v>
      </c>
      <c r="F1209" s="1" t="s">
        <v>20</v>
      </c>
      <c r="G1209" s="1" t="s">
        <v>21</v>
      </c>
      <c r="H1209" s="1" t="s">
        <v>257</v>
      </c>
      <c r="I1209" s="1">
        <v>14.887428</v>
      </c>
      <c r="J1209" s="1">
        <v>-4.1974629999999999</v>
      </c>
      <c r="K1209" s="1" t="s">
        <v>23</v>
      </c>
      <c r="L1209" s="1">
        <v>260</v>
      </c>
      <c r="M1209" s="1">
        <v>260</v>
      </c>
      <c r="N1209" s="1">
        <v>520</v>
      </c>
      <c r="O1209" s="1" t="s">
        <v>41</v>
      </c>
      <c r="P1209" s="1">
        <v>30689.68</v>
      </c>
      <c r="Q1209" s="1">
        <v>30689.68</v>
      </c>
      <c r="R1209" s="1">
        <f t="shared" si="36"/>
        <v>0</v>
      </c>
      <c r="S1209" s="1">
        <f>Table1__24[[#This Row],[total_women_beneficiaries]]-Table1__24[[#This Row],[total_men_beneficiaries]]</f>
        <v>0</v>
      </c>
      <c r="T1209" s="1" t="str">
        <f t="shared" si="37"/>
        <v>OKAY</v>
      </c>
    </row>
    <row r="1210" spans="1:20" x14ac:dyDescent="0.3">
      <c r="A1210" s="1">
        <v>2295</v>
      </c>
      <c r="B1210" s="1"/>
      <c r="C1210" s="1"/>
      <c r="D1210" s="1" t="s">
        <v>97</v>
      </c>
      <c r="E1210" s="1" t="s">
        <v>29</v>
      </c>
      <c r="F1210" s="1" t="s">
        <v>20</v>
      </c>
      <c r="G1210" s="1" t="s">
        <v>21</v>
      </c>
      <c r="H1210" s="1" t="s">
        <v>244</v>
      </c>
      <c r="I1210" s="1">
        <v>16.964919999999999</v>
      </c>
      <c r="J1210" s="1">
        <v>-0.354605</v>
      </c>
      <c r="K1210" s="1" t="s">
        <v>23</v>
      </c>
      <c r="L1210" s="1">
        <v>508</v>
      </c>
      <c r="M1210" s="1">
        <v>692</v>
      </c>
      <c r="N1210" s="1">
        <v>1200</v>
      </c>
      <c r="O1210" s="1" t="s">
        <v>24</v>
      </c>
      <c r="P1210" s="1">
        <v>45222.27</v>
      </c>
      <c r="Q1210" s="1">
        <v>36177.82</v>
      </c>
      <c r="R1210" s="1">
        <f t="shared" si="36"/>
        <v>-9044.4499999999971</v>
      </c>
      <c r="S1210" s="1">
        <f>Table1__24[[#This Row],[total_women_beneficiaries]]-Table1__24[[#This Row],[total_men_beneficiaries]]</f>
        <v>184</v>
      </c>
      <c r="T1210" s="1" t="str">
        <f t="shared" si="37"/>
        <v>OKAY</v>
      </c>
    </row>
    <row r="1211" spans="1:20" x14ac:dyDescent="0.3">
      <c r="A1211" s="1">
        <v>2296</v>
      </c>
      <c r="B1211" s="1"/>
      <c r="C1211" s="1"/>
      <c r="D1211" s="1" t="s">
        <v>28</v>
      </c>
      <c r="E1211" s="1" t="s">
        <v>29</v>
      </c>
      <c r="F1211" s="1" t="s">
        <v>30</v>
      </c>
      <c r="G1211" s="1" t="s">
        <v>21</v>
      </c>
      <c r="H1211" s="1" t="s">
        <v>251</v>
      </c>
      <c r="I1211" s="1">
        <v>20.190916999999999</v>
      </c>
      <c r="J1211" s="1">
        <v>1.20875</v>
      </c>
      <c r="K1211" s="1" t="s">
        <v>23</v>
      </c>
      <c r="L1211" s="1">
        <v>0</v>
      </c>
      <c r="M1211" s="1">
        <v>0</v>
      </c>
      <c r="N1211" s="1">
        <v>0</v>
      </c>
      <c r="O1211" s="1" t="s">
        <v>31</v>
      </c>
      <c r="P1211" s="1">
        <v>32841.15</v>
      </c>
      <c r="Q1211" s="1">
        <v>26272.92</v>
      </c>
      <c r="R1211" s="1">
        <f t="shared" si="36"/>
        <v>-6568.2300000000032</v>
      </c>
      <c r="S1211" s="1">
        <f>Table1__24[[#This Row],[total_women_beneficiaries]]-Table1__24[[#This Row],[total_men_beneficiaries]]</f>
        <v>0</v>
      </c>
      <c r="T1211" s="1" t="str">
        <f t="shared" si="37"/>
        <v>OKAY</v>
      </c>
    </row>
    <row r="1212" spans="1:20" x14ac:dyDescent="0.3">
      <c r="A1212" s="1">
        <v>2297</v>
      </c>
      <c r="B1212" s="1"/>
      <c r="C1212" s="1"/>
      <c r="D1212" s="1" t="s">
        <v>28</v>
      </c>
      <c r="E1212" s="1" t="s">
        <v>29</v>
      </c>
      <c r="F1212" s="1" t="s">
        <v>30</v>
      </c>
      <c r="G1212" s="1" t="s">
        <v>21</v>
      </c>
      <c r="H1212" s="1" t="s">
        <v>251</v>
      </c>
      <c r="I1212" s="1">
        <v>18.463177999999999</v>
      </c>
      <c r="J1212" s="1">
        <v>1.3933139999999999</v>
      </c>
      <c r="K1212" s="1" t="s">
        <v>23</v>
      </c>
      <c r="L1212" s="1">
        <v>5880</v>
      </c>
      <c r="M1212" s="1">
        <v>4380</v>
      </c>
      <c r="N1212" s="1">
        <v>10260</v>
      </c>
      <c r="O1212" s="1" t="s">
        <v>38</v>
      </c>
      <c r="P1212" s="1">
        <v>44383.5</v>
      </c>
      <c r="Q1212" s="1">
        <v>35506.800000000003</v>
      </c>
      <c r="R1212" s="1">
        <f t="shared" si="36"/>
        <v>-8876.6999999999971</v>
      </c>
      <c r="S1212" s="1">
        <f>Table1__24[[#This Row],[total_women_beneficiaries]]-Table1__24[[#This Row],[total_men_beneficiaries]]</f>
        <v>-1500</v>
      </c>
      <c r="T1212" s="1" t="str">
        <f t="shared" si="37"/>
        <v>OKAY</v>
      </c>
    </row>
    <row r="1213" spans="1:20" x14ac:dyDescent="0.3">
      <c r="A1213" s="1">
        <v>2298</v>
      </c>
      <c r="B1213" s="1">
        <v>86</v>
      </c>
      <c r="C1213" s="1" t="s">
        <v>48</v>
      </c>
      <c r="D1213" s="1" t="s">
        <v>28</v>
      </c>
      <c r="E1213" s="1" t="s">
        <v>29</v>
      </c>
      <c r="F1213" s="1" t="s">
        <v>45</v>
      </c>
      <c r="G1213" s="1" t="s">
        <v>155</v>
      </c>
      <c r="H1213" s="1" t="s">
        <v>197</v>
      </c>
      <c r="I1213" s="1">
        <v>-2.1049250000000002</v>
      </c>
      <c r="J1213" s="1">
        <v>28.919383</v>
      </c>
      <c r="K1213" s="1" t="s">
        <v>37</v>
      </c>
      <c r="L1213" s="1">
        <v>47</v>
      </c>
      <c r="M1213" s="1">
        <v>21</v>
      </c>
      <c r="N1213" s="1">
        <v>68</v>
      </c>
      <c r="O1213" s="1" t="s">
        <v>24</v>
      </c>
      <c r="P1213" s="1">
        <v>47903</v>
      </c>
      <c r="Q1213" s="1">
        <v>47903</v>
      </c>
      <c r="R1213" s="1">
        <f t="shared" si="36"/>
        <v>0</v>
      </c>
      <c r="S1213" s="1">
        <f>Table1__24[[#This Row],[total_women_beneficiaries]]-Table1__24[[#This Row],[total_men_beneficiaries]]</f>
        <v>-26</v>
      </c>
      <c r="T1213" s="1" t="str">
        <f t="shared" si="37"/>
        <v>OKAY</v>
      </c>
    </row>
    <row r="1214" spans="1:20" x14ac:dyDescent="0.3">
      <c r="A1214" s="1">
        <v>2299</v>
      </c>
      <c r="B1214" s="1">
        <v>50</v>
      </c>
      <c r="C1214" s="1" t="s">
        <v>48</v>
      </c>
      <c r="D1214" s="1" t="s">
        <v>28</v>
      </c>
      <c r="E1214" s="1" t="s">
        <v>29</v>
      </c>
      <c r="F1214" s="1" t="s">
        <v>45</v>
      </c>
      <c r="G1214" s="1" t="s">
        <v>155</v>
      </c>
      <c r="H1214" s="1" t="s">
        <v>183</v>
      </c>
      <c r="I1214" s="1">
        <v>-2.5061559999999998</v>
      </c>
      <c r="J1214" s="1">
        <v>28.861830000000001</v>
      </c>
      <c r="K1214" s="1" t="s">
        <v>37</v>
      </c>
      <c r="L1214" s="1">
        <v>0</v>
      </c>
      <c r="M1214" s="1">
        <v>1070</v>
      </c>
      <c r="N1214" s="1">
        <v>1070</v>
      </c>
      <c r="O1214" s="1" t="s">
        <v>38</v>
      </c>
      <c r="P1214" s="1">
        <v>18290</v>
      </c>
      <c r="Q1214" s="1">
        <v>18290</v>
      </c>
      <c r="R1214" s="1">
        <f t="shared" si="36"/>
        <v>0</v>
      </c>
      <c r="S1214" s="1">
        <f>Table1__24[[#This Row],[total_women_beneficiaries]]-Table1__24[[#This Row],[total_men_beneficiaries]]</f>
        <v>1070</v>
      </c>
      <c r="T1214" s="1" t="str">
        <f t="shared" si="37"/>
        <v>OKAY</v>
      </c>
    </row>
    <row r="1215" spans="1:20" x14ac:dyDescent="0.3">
      <c r="A1215" s="1">
        <v>2300</v>
      </c>
      <c r="B1215" s="1"/>
      <c r="C1215" s="1"/>
      <c r="D1215" s="1" t="s">
        <v>18</v>
      </c>
      <c r="E1215" s="1" t="s">
        <v>29</v>
      </c>
      <c r="F1215" s="1" t="s">
        <v>45</v>
      </c>
      <c r="G1215" s="1" t="s">
        <v>155</v>
      </c>
      <c r="H1215" s="1" t="s">
        <v>394</v>
      </c>
      <c r="I1215" s="1">
        <v>0.33849000000000001</v>
      </c>
      <c r="J1215" s="1">
        <v>29.746359999999999</v>
      </c>
      <c r="K1215" s="1" t="s">
        <v>23</v>
      </c>
      <c r="L1215" s="1">
        <v>33600</v>
      </c>
      <c r="M1215" s="1">
        <v>37535</v>
      </c>
      <c r="N1215" s="1">
        <v>71135</v>
      </c>
      <c r="O1215" s="1" t="s">
        <v>24</v>
      </c>
      <c r="P1215" s="1">
        <v>33366.620000000003</v>
      </c>
      <c r="Q1215" s="1">
        <v>13346</v>
      </c>
      <c r="R1215" s="1">
        <f t="shared" si="36"/>
        <v>-20020.620000000003</v>
      </c>
      <c r="S1215" s="1">
        <f>Table1__24[[#This Row],[total_women_beneficiaries]]-Table1__24[[#This Row],[total_men_beneficiaries]]</f>
        <v>3935</v>
      </c>
      <c r="T1215" s="1" t="str">
        <f t="shared" si="37"/>
        <v>OKAY</v>
      </c>
    </row>
    <row r="1216" spans="1:20" x14ac:dyDescent="0.3">
      <c r="A1216" s="1">
        <v>2301</v>
      </c>
      <c r="B1216" s="1"/>
      <c r="C1216" s="1"/>
      <c r="D1216" s="1" t="s">
        <v>18</v>
      </c>
      <c r="E1216" s="1" t="s">
        <v>34</v>
      </c>
      <c r="F1216" s="1" t="s">
        <v>45</v>
      </c>
      <c r="G1216" s="1" t="s">
        <v>43</v>
      </c>
      <c r="H1216" s="1" t="s">
        <v>99</v>
      </c>
      <c r="I1216" s="1">
        <v>33.352378999999999</v>
      </c>
      <c r="J1216" s="1">
        <v>35.653644999999997</v>
      </c>
      <c r="K1216" s="1" t="s">
        <v>23</v>
      </c>
      <c r="L1216" s="1">
        <v>0</v>
      </c>
      <c r="M1216" s="1">
        <v>24</v>
      </c>
      <c r="N1216" s="1">
        <v>24</v>
      </c>
      <c r="O1216" s="1" t="s">
        <v>26</v>
      </c>
      <c r="P1216" s="1">
        <v>9858</v>
      </c>
      <c r="Q1216" s="1">
        <v>4929</v>
      </c>
      <c r="R1216" s="1">
        <f t="shared" si="36"/>
        <v>-4929</v>
      </c>
      <c r="S1216" s="1">
        <f>Table1__24[[#This Row],[total_women_beneficiaries]]-Table1__24[[#This Row],[total_men_beneficiaries]]</f>
        <v>24</v>
      </c>
      <c r="T1216" s="1" t="str">
        <f t="shared" si="37"/>
        <v>OKAY</v>
      </c>
    </row>
    <row r="1217" spans="1:20" x14ac:dyDescent="0.3">
      <c r="A1217" s="1">
        <v>2302</v>
      </c>
      <c r="B1217" s="1">
        <v>41</v>
      </c>
      <c r="C1217" s="1" t="s">
        <v>48</v>
      </c>
      <c r="D1217" s="1" t="s">
        <v>28</v>
      </c>
      <c r="E1217" s="1" t="s">
        <v>29</v>
      </c>
      <c r="F1217" s="1" t="s">
        <v>30</v>
      </c>
      <c r="G1217" s="1" t="s">
        <v>43</v>
      </c>
      <c r="H1217" s="1" t="s">
        <v>68</v>
      </c>
      <c r="I1217" s="1">
        <v>33.226770999999999</v>
      </c>
      <c r="J1217" s="1">
        <v>35.307206999999998</v>
      </c>
      <c r="K1217" s="1" t="s">
        <v>37</v>
      </c>
      <c r="L1217" s="1">
        <v>2500</v>
      </c>
      <c r="M1217" s="1">
        <v>2500</v>
      </c>
      <c r="N1217" s="1">
        <v>5000</v>
      </c>
      <c r="O1217" s="1" t="s">
        <v>51</v>
      </c>
      <c r="P1217" s="1">
        <v>9510</v>
      </c>
      <c r="Q1217" s="1">
        <v>9510</v>
      </c>
      <c r="R1217" s="1">
        <f t="shared" si="36"/>
        <v>0</v>
      </c>
      <c r="S1217" s="1">
        <f>Table1__24[[#This Row],[total_women_beneficiaries]]-Table1__24[[#This Row],[total_men_beneficiaries]]</f>
        <v>0</v>
      </c>
      <c r="T1217" s="1" t="str">
        <f t="shared" si="37"/>
        <v>OKAY</v>
      </c>
    </row>
    <row r="1218" spans="1:20" x14ac:dyDescent="0.3">
      <c r="A1218" s="1">
        <v>2303</v>
      </c>
      <c r="B1218" s="1"/>
      <c r="C1218" s="1"/>
      <c r="D1218" s="1" t="s">
        <v>55</v>
      </c>
      <c r="E1218" s="1" t="s">
        <v>29</v>
      </c>
      <c r="F1218" s="1" t="s">
        <v>30</v>
      </c>
      <c r="G1218" s="1" t="s">
        <v>43</v>
      </c>
      <c r="H1218" s="1" t="s">
        <v>89</v>
      </c>
      <c r="I1218" s="1">
        <v>33.217986000000003</v>
      </c>
      <c r="J1218" s="1">
        <v>35.465364999999998</v>
      </c>
      <c r="K1218" s="1" t="s">
        <v>37</v>
      </c>
      <c r="L1218" s="1">
        <v>500</v>
      </c>
      <c r="M1218" s="1">
        <v>250</v>
      </c>
      <c r="N1218" s="1">
        <v>750</v>
      </c>
      <c r="O1218" s="1" t="s">
        <v>24</v>
      </c>
      <c r="P1218" s="1">
        <v>8880</v>
      </c>
      <c r="Q1218" s="1">
        <v>4440</v>
      </c>
      <c r="R1218" s="1">
        <f t="shared" ref="R1218:R1281" si="38">Q1218-P1218</f>
        <v>-4440</v>
      </c>
      <c r="S1218" s="1">
        <f>Table1__24[[#This Row],[total_women_beneficiaries]]-Table1__24[[#This Row],[total_men_beneficiaries]]</f>
        <v>-250</v>
      </c>
      <c r="T1218" s="1" t="str">
        <f t="shared" ref="T1218:T1281" si="39">IF(Q1218&gt;P1218, "REVIEW REQUIRED", "OKAY")</f>
        <v>OKAY</v>
      </c>
    </row>
    <row r="1219" spans="1:20" x14ac:dyDescent="0.3">
      <c r="A1219" s="1">
        <v>2304</v>
      </c>
      <c r="B1219" s="1">
        <v>30</v>
      </c>
      <c r="C1219" s="1" t="s">
        <v>48</v>
      </c>
      <c r="D1219" s="1" t="s">
        <v>28</v>
      </c>
      <c r="E1219" s="1" t="s">
        <v>29</v>
      </c>
      <c r="F1219" s="1" t="s">
        <v>45</v>
      </c>
      <c r="G1219" s="1" t="s">
        <v>43</v>
      </c>
      <c r="H1219" s="1" t="s">
        <v>122</v>
      </c>
      <c r="I1219" s="1">
        <v>33.190651000000003</v>
      </c>
      <c r="J1219" s="1">
        <v>35.406502000000003</v>
      </c>
      <c r="K1219" s="1" t="s">
        <v>37</v>
      </c>
      <c r="L1219" s="1">
        <v>100000</v>
      </c>
      <c r="M1219" s="1">
        <v>100000</v>
      </c>
      <c r="N1219" s="1">
        <v>200000</v>
      </c>
      <c r="O1219" s="1" t="s">
        <v>51</v>
      </c>
      <c r="P1219" s="1">
        <v>24950</v>
      </c>
      <c r="Q1219" s="1">
        <v>24950</v>
      </c>
      <c r="R1219" s="1">
        <f t="shared" si="38"/>
        <v>0</v>
      </c>
      <c r="S1219" s="1">
        <f>Table1__24[[#This Row],[total_women_beneficiaries]]-Table1__24[[#This Row],[total_men_beneficiaries]]</f>
        <v>0</v>
      </c>
      <c r="T1219" s="1" t="str">
        <f t="shared" si="39"/>
        <v>OKAY</v>
      </c>
    </row>
    <row r="1220" spans="1:20" x14ac:dyDescent="0.3">
      <c r="A1220" s="1">
        <v>2305</v>
      </c>
      <c r="B1220" s="1"/>
      <c r="C1220" s="1"/>
      <c r="D1220" s="1" t="s">
        <v>28</v>
      </c>
      <c r="E1220" s="1" t="s">
        <v>29</v>
      </c>
      <c r="F1220" s="1" t="s">
        <v>30</v>
      </c>
      <c r="G1220" s="1" t="s">
        <v>43</v>
      </c>
      <c r="H1220" s="1" t="s">
        <v>395</v>
      </c>
      <c r="I1220" s="1">
        <v>33.278683000000001</v>
      </c>
      <c r="J1220" s="1">
        <v>35.519038000000002</v>
      </c>
      <c r="K1220" s="1" t="s">
        <v>37</v>
      </c>
      <c r="L1220" s="1">
        <v>400</v>
      </c>
      <c r="M1220" s="1">
        <v>400</v>
      </c>
      <c r="N1220" s="1">
        <v>800</v>
      </c>
      <c r="O1220" s="1" t="s">
        <v>32</v>
      </c>
      <c r="P1220" s="1">
        <v>15260</v>
      </c>
      <c r="Q1220" s="1">
        <v>7630</v>
      </c>
      <c r="R1220" s="1">
        <f t="shared" si="38"/>
        <v>-7630</v>
      </c>
      <c r="S1220" s="1">
        <f>Table1__24[[#This Row],[total_women_beneficiaries]]-Table1__24[[#This Row],[total_men_beneficiaries]]</f>
        <v>0</v>
      </c>
      <c r="T1220" s="1" t="str">
        <f t="shared" si="39"/>
        <v>OKAY</v>
      </c>
    </row>
    <row r="1221" spans="1:20" x14ac:dyDescent="0.3">
      <c r="A1221" s="1">
        <v>2306</v>
      </c>
      <c r="B1221" s="1"/>
      <c r="C1221" s="1"/>
      <c r="D1221" s="1" t="s">
        <v>55</v>
      </c>
      <c r="E1221" s="1" t="s">
        <v>29</v>
      </c>
      <c r="F1221" s="1" t="s">
        <v>30</v>
      </c>
      <c r="G1221" s="1" t="s">
        <v>43</v>
      </c>
      <c r="H1221" s="1" t="s">
        <v>396</v>
      </c>
      <c r="I1221" s="1">
        <v>35.324981000000001</v>
      </c>
      <c r="J1221" s="1">
        <v>33.309783000000003</v>
      </c>
      <c r="K1221" s="1" t="s">
        <v>37</v>
      </c>
      <c r="L1221" s="1">
        <v>1000</v>
      </c>
      <c r="M1221" s="1">
        <v>1000</v>
      </c>
      <c r="N1221" s="1">
        <v>2000</v>
      </c>
      <c r="O1221" s="1" t="s">
        <v>24</v>
      </c>
      <c r="P1221" s="1">
        <v>17500</v>
      </c>
      <c r="Q1221" s="1">
        <v>8750</v>
      </c>
      <c r="R1221" s="1">
        <f t="shared" si="38"/>
        <v>-8750</v>
      </c>
      <c r="S1221" s="1">
        <f>Table1__24[[#This Row],[total_women_beneficiaries]]-Table1__24[[#This Row],[total_men_beneficiaries]]</f>
        <v>0</v>
      </c>
      <c r="T1221" s="1" t="str">
        <f t="shared" si="39"/>
        <v>OKAY</v>
      </c>
    </row>
    <row r="1222" spans="1:20" x14ac:dyDescent="0.3">
      <c r="A1222" s="1">
        <v>2307</v>
      </c>
      <c r="B1222" s="1">
        <v>51</v>
      </c>
      <c r="C1222" s="1" t="s">
        <v>48</v>
      </c>
      <c r="D1222" s="1" t="s">
        <v>55</v>
      </c>
      <c r="E1222" s="1" t="s">
        <v>29</v>
      </c>
      <c r="F1222" s="1" t="s">
        <v>30</v>
      </c>
      <c r="G1222" s="1" t="s">
        <v>43</v>
      </c>
      <c r="H1222" s="1" t="s">
        <v>109</v>
      </c>
      <c r="I1222" s="1">
        <v>33.264173</v>
      </c>
      <c r="J1222" s="1">
        <v>35.211266999999999</v>
      </c>
      <c r="K1222" s="1" t="s">
        <v>37</v>
      </c>
      <c r="L1222" s="1">
        <v>112</v>
      </c>
      <c r="M1222" s="1">
        <v>169</v>
      </c>
      <c r="N1222" s="1">
        <v>281</v>
      </c>
      <c r="O1222" s="1" t="s">
        <v>24</v>
      </c>
      <c r="P1222" s="1">
        <v>25000</v>
      </c>
      <c r="Q1222" s="1">
        <v>25000</v>
      </c>
      <c r="R1222" s="1">
        <f t="shared" si="38"/>
        <v>0</v>
      </c>
      <c r="S1222" s="1">
        <f>Table1__24[[#This Row],[total_women_beneficiaries]]-Table1__24[[#This Row],[total_men_beneficiaries]]</f>
        <v>57</v>
      </c>
      <c r="T1222" s="1" t="str">
        <f t="shared" si="39"/>
        <v>OKAY</v>
      </c>
    </row>
    <row r="1223" spans="1:20" x14ac:dyDescent="0.3">
      <c r="A1223" s="1">
        <v>2308</v>
      </c>
      <c r="B1223" s="1"/>
      <c r="C1223" s="1"/>
      <c r="D1223" s="1" t="s">
        <v>28</v>
      </c>
      <c r="E1223" s="1" t="s">
        <v>29</v>
      </c>
      <c r="F1223" s="1" t="s">
        <v>30</v>
      </c>
      <c r="G1223" s="1" t="s">
        <v>43</v>
      </c>
      <c r="H1223" s="1"/>
      <c r="I1223" s="1">
        <v>33.35866</v>
      </c>
      <c r="J1223" s="1">
        <v>35.576369</v>
      </c>
      <c r="K1223" s="1" t="s">
        <v>37</v>
      </c>
      <c r="L1223" s="1">
        <v>1200</v>
      </c>
      <c r="M1223" s="1">
        <v>1243</v>
      </c>
      <c r="N1223" s="1">
        <v>2443</v>
      </c>
      <c r="O1223" s="1" t="s">
        <v>32</v>
      </c>
      <c r="P1223" s="1">
        <v>20022</v>
      </c>
      <c r="Q1223" s="1">
        <v>10011</v>
      </c>
      <c r="R1223" s="1">
        <f t="shared" si="38"/>
        <v>-10011</v>
      </c>
      <c r="S1223" s="1">
        <f>Table1__24[[#This Row],[total_women_beneficiaries]]-Table1__24[[#This Row],[total_men_beneficiaries]]</f>
        <v>43</v>
      </c>
      <c r="T1223" s="1" t="str">
        <f t="shared" si="39"/>
        <v>OKAY</v>
      </c>
    </row>
    <row r="1224" spans="1:20" x14ac:dyDescent="0.3">
      <c r="A1224" s="1">
        <v>2309</v>
      </c>
      <c r="B1224" s="1">
        <v>20</v>
      </c>
      <c r="C1224" s="1" t="s">
        <v>48</v>
      </c>
      <c r="D1224" s="1" t="s">
        <v>28</v>
      </c>
      <c r="E1224" s="1" t="s">
        <v>29</v>
      </c>
      <c r="F1224" s="1" t="s">
        <v>30</v>
      </c>
      <c r="G1224" s="1" t="s">
        <v>43</v>
      </c>
      <c r="H1224" s="1" t="s">
        <v>99</v>
      </c>
      <c r="I1224" s="1">
        <v>33.352378999999999</v>
      </c>
      <c r="J1224" s="1">
        <v>35.653644999999997</v>
      </c>
      <c r="K1224" s="1" t="s">
        <v>23</v>
      </c>
      <c r="L1224" s="1">
        <v>7500</v>
      </c>
      <c r="M1224" s="1">
        <v>7500</v>
      </c>
      <c r="N1224" s="1">
        <v>15000</v>
      </c>
      <c r="O1224" s="1" t="s">
        <v>51</v>
      </c>
      <c r="P1224" s="1">
        <v>10800</v>
      </c>
      <c r="Q1224" s="1">
        <v>10800</v>
      </c>
      <c r="R1224" s="1">
        <f t="shared" si="38"/>
        <v>0</v>
      </c>
      <c r="S1224" s="1">
        <f>Table1__24[[#This Row],[total_women_beneficiaries]]-Table1__24[[#This Row],[total_men_beneficiaries]]</f>
        <v>0</v>
      </c>
      <c r="T1224" s="1" t="str">
        <f t="shared" si="39"/>
        <v>OKAY</v>
      </c>
    </row>
    <row r="1225" spans="1:20" x14ac:dyDescent="0.3">
      <c r="A1225" s="1">
        <v>2310</v>
      </c>
      <c r="B1225" s="1">
        <v>33</v>
      </c>
      <c r="C1225" s="1" t="s">
        <v>48</v>
      </c>
      <c r="D1225" s="1" t="s">
        <v>18</v>
      </c>
      <c r="E1225" s="1" t="s">
        <v>29</v>
      </c>
      <c r="F1225" s="1" t="s">
        <v>45</v>
      </c>
      <c r="G1225" s="1" t="s">
        <v>43</v>
      </c>
      <c r="H1225" s="1" t="s">
        <v>54</v>
      </c>
      <c r="I1225" s="1">
        <v>33.264173</v>
      </c>
      <c r="J1225" s="1">
        <v>35.211266999999999</v>
      </c>
      <c r="K1225" s="1" t="s">
        <v>37</v>
      </c>
      <c r="L1225" s="1"/>
      <c r="M1225" s="1">
        <v>120</v>
      </c>
      <c r="N1225" s="1"/>
      <c r="O1225" s="1" t="s">
        <v>32</v>
      </c>
      <c r="P1225" s="1">
        <v>16680</v>
      </c>
      <c r="Q1225" s="1">
        <v>16680</v>
      </c>
      <c r="R1225" s="1">
        <f t="shared" si="38"/>
        <v>0</v>
      </c>
      <c r="S1225" s="1">
        <f>Table1__24[[#This Row],[total_women_beneficiaries]]-Table1__24[[#This Row],[total_men_beneficiaries]]</f>
        <v>120</v>
      </c>
      <c r="T1225" s="1" t="str">
        <f t="shared" si="39"/>
        <v>OKAY</v>
      </c>
    </row>
    <row r="1226" spans="1:20" x14ac:dyDescent="0.3">
      <c r="A1226" s="1">
        <v>2311</v>
      </c>
      <c r="B1226" s="1"/>
      <c r="C1226" s="1"/>
      <c r="D1226" s="1" t="s">
        <v>28</v>
      </c>
      <c r="E1226" s="1" t="s">
        <v>29</v>
      </c>
      <c r="F1226" s="1" t="s">
        <v>30</v>
      </c>
      <c r="G1226" s="1" t="s">
        <v>43</v>
      </c>
      <c r="H1226" s="1" t="s">
        <v>71</v>
      </c>
      <c r="I1226" s="1">
        <v>33.175505000000001</v>
      </c>
      <c r="J1226" s="1">
        <v>35.442036000000002</v>
      </c>
      <c r="K1226" s="1" t="s">
        <v>37</v>
      </c>
      <c r="L1226" s="1">
        <v>2500</v>
      </c>
      <c r="M1226" s="1">
        <v>2500</v>
      </c>
      <c r="N1226" s="1">
        <v>5000</v>
      </c>
      <c r="O1226" s="1" t="s">
        <v>24</v>
      </c>
      <c r="P1226" s="1">
        <v>24840</v>
      </c>
      <c r="Q1226" s="1">
        <v>12420</v>
      </c>
      <c r="R1226" s="1">
        <f t="shared" si="38"/>
        <v>-12420</v>
      </c>
      <c r="S1226" s="1">
        <f>Table1__24[[#This Row],[total_women_beneficiaries]]-Table1__24[[#This Row],[total_men_beneficiaries]]</f>
        <v>0</v>
      </c>
      <c r="T1226" s="1" t="str">
        <f t="shared" si="39"/>
        <v>OKAY</v>
      </c>
    </row>
    <row r="1227" spans="1:20" x14ac:dyDescent="0.3">
      <c r="A1227" s="1">
        <v>2312</v>
      </c>
      <c r="B1227" s="1"/>
      <c r="C1227" s="1"/>
      <c r="D1227" s="1" t="s">
        <v>28</v>
      </c>
      <c r="E1227" s="1" t="s">
        <v>29</v>
      </c>
      <c r="F1227" s="1" t="s">
        <v>30</v>
      </c>
      <c r="G1227" s="1" t="s">
        <v>43</v>
      </c>
      <c r="H1227" s="1" t="s">
        <v>397</v>
      </c>
      <c r="I1227" s="1">
        <v>35.561736000000003</v>
      </c>
      <c r="J1227" s="1">
        <v>33.332428</v>
      </c>
      <c r="K1227" s="1" t="s">
        <v>37</v>
      </c>
      <c r="L1227" s="1">
        <v>211</v>
      </c>
      <c r="M1227" s="1">
        <v>27</v>
      </c>
      <c r="N1227" s="1">
        <v>238</v>
      </c>
      <c r="O1227" s="1" t="s">
        <v>51</v>
      </c>
      <c r="P1227" s="1">
        <v>12000</v>
      </c>
      <c r="Q1227" s="1">
        <v>6000</v>
      </c>
      <c r="R1227" s="1">
        <f t="shared" si="38"/>
        <v>-6000</v>
      </c>
      <c r="S1227" s="1">
        <f>Table1__24[[#This Row],[total_women_beneficiaries]]-Table1__24[[#This Row],[total_men_beneficiaries]]</f>
        <v>-184</v>
      </c>
      <c r="T1227" s="1" t="str">
        <f t="shared" si="39"/>
        <v>OKAY</v>
      </c>
    </row>
    <row r="1228" spans="1:20" x14ac:dyDescent="0.3">
      <c r="A1228" s="1">
        <v>2313</v>
      </c>
      <c r="B1228" s="1"/>
      <c r="C1228" s="1"/>
      <c r="D1228" s="1" t="s">
        <v>28</v>
      </c>
      <c r="E1228" s="1" t="s">
        <v>29</v>
      </c>
      <c r="F1228" s="1" t="s">
        <v>30</v>
      </c>
      <c r="G1228" s="1" t="s">
        <v>43</v>
      </c>
      <c r="H1228" s="1" t="s">
        <v>398</v>
      </c>
      <c r="I1228" s="1">
        <v>35.215902</v>
      </c>
      <c r="J1228" s="1">
        <v>33.108967</v>
      </c>
      <c r="K1228" s="1" t="s">
        <v>23</v>
      </c>
      <c r="L1228" s="1">
        <v>100</v>
      </c>
      <c r="M1228" s="1">
        <v>100</v>
      </c>
      <c r="N1228" s="1">
        <v>200</v>
      </c>
      <c r="O1228" s="1" t="s">
        <v>32</v>
      </c>
      <c r="P1228" s="1">
        <v>12184</v>
      </c>
      <c r="Q1228" s="1">
        <v>6092</v>
      </c>
      <c r="R1228" s="1">
        <f t="shared" si="38"/>
        <v>-6092</v>
      </c>
      <c r="S1228" s="1">
        <f>Table1__24[[#This Row],[total_women_beneficiaries]]-Table1__24[[#This Row],[total_men_beneficiaries]]</f>
        <v>0</v>
      </c>
      <c r="T1228" s="1" t="str">
        <f t="shared" si="39"/>
        <v>OKAY</v>
      </c>
    </row>
    <row r="1229" spans="1:20" x14ac:dyDescent="0.3">
      <c r="A1229" s="1">
        <v>2314</v>
      </c>
      <c r="B1229" s="1"/>
      <c r="C1229" s="1"/>
      <c r="D1229" s="1" t="s">
        <v>28</v>
      </c>
      <c r="E1229" s="1" t="s">
        <v>29</v>
      </c>
      <c r="F1229" s="1" t="s">
        <v>30</v>
      </c>
      <c r="G1229" s="1" t="s">
        <v>43</v>
      </c>
      <c r="H1229" s="1" t="s">
        <v>49</v>
      </c>
      <c r="I1229" s="1">
        <v>33.243079999999999</v>
      </c>
      <c r="J1229" s="1">
        <v>35.490054999999998</v>
      </c>
      <c r="K1229" s="1" t="s">
        <v>37</v>
      </c>
      <c r="L1229" s="1">
        <v>1400</v>
      </c>
      <c r="M1229" s="1">
        <v>1385</v>
      </c>
      <c r="N1229" s="1">
        <v>2785</v>
      </c>
      <c r="O1229" s="1" t="s">
        <v>24</v>
      </c>
      <c r="P1229" s="1">
        <v>11810</v>
      </c>
      <c r="Q1229" s="1">
        <v>5905</v>
      </c>
      <c r="R1229" s="1">
        <f t="shared" si="38"/>
        <v>-5905</v>
      </c>
      <c r="S1229" s="1">
        <f>Table1__24[[#This Row],[total_women_beneficiaries]]-Table1__24[[#This Row],[total_men_beneficiaries]]</f>
        <v>-15</v>
      </c>
      <c r="T1229" s="1" t="str">
        <f t="shared" si="39"/>
        <v>OKAY</v>
      </c>
    </row>
    <row r="1230" spans="1:20" x14ac:dyDescent="0.3">
      <c r="A1230" s="1">
        <v>2316</v>
      </c>
      <c r="B1230" s="1"/>
      <c r="C1230" s="1"/>
      <c r="D1230" s="1" t="s">
        <v>28</v>
      </c>
      <c r="E1230" s="1" t="s">
        <v>29</v>
      </c>
      <c r="F1230" s="1" t="s">
        <v>30</v>
      </c>
      <c r="G1230" s="1" t="s">
        <v>43</v>
      </c>
      <c r="H1230" s="1"/>
      <c r="I1230" s="1">
        <v>35.309511999999998</v>
      </c>
      <c r="J1230" s="1">
        <v>33.301405000000003</v>
      </c>
      <c r="K1230" s="1" t="s">
        <v>37</v>
      </c>
      <c r="L1230" s="1">
        <v>5500</v>
      </c>
      <c r="M1230" s="1">
        <v>4500</v>
      </c>
      <c r="N1230" s="1">
        <v>10000</v>
      </c>
      <c r="O1230" s="1" t="s">
        <v>51</v>
      </c>
      <c r="P1230" s="1">
        <v>23000</v>
      </c>
      <c r="Q1230" s="1">
        <v>11500</v>
      </c>
      <c r="R1230" s="1">
        <f t="shared" si="38"/>
        <v>-11500</v>
      </c>
      <c r="S1230" s="1">
        <f>Table1__24[[#This Row],[total_women_beneficiaries]]-Table1__24[[#This Row],[total_men_beneficiaries]]</f>
        <v>-1000</v>
      </c>
      <c r="T1230" s="1" t="str">
        <f t="shared" si="39"/>
        <v>OKAY</v>
      </c>
    </row>
    <row r="1231" spans="1:20" x14ac:dyDescent="0.3">
      <c r="A1231" s="1">
        <v>2328</v>
      </c>
      <c r="B1231" s="1">
        <v>51</v>
      </c>
      <c r="C1231" s="1" t="s">
        <v>48</v>
      </c>
      <c r="D1231" s="1" t="s">
        <v>18</v>
      </c>
      <c r="E1231" s="1" t="s">
        <v>29</v>
      </c>
      <c r="F1231" s="1" t="s">
        <v>30</v>
      </c>
      <c r="G1231" s="1" t="s">
        <v>43</v>
      </c>
      <c r="H1231" s="1"/>
      <c r="I1231" s="1">
        <v>33.234124999999999</v>
      </c>
      <c r="J1231" s="1">
        <v>35.442058000000003</v>
      </c>
      <c r="K1231" s="1" t="s">
        <v>37</v>
      </c>
      <c r="L1231" s="1">
        <v>1680</v>
      </c>
      <c r="M1231" s="1">
        <v>2520</v>
      </c>
      <c r="N1231" s="1">
        <v>4200</v>
      </c>
      <c r="O1231" s="1" t="s">
        <v>51</v>
      </c>
      <c r="P1231" s="1">
        <v>4995</v>
      </c>
      <c r="Q1231" s="1">
        <v>4995</v>
      </c>
      <c r="R1231" s="1">
        <f t="shared" si="38"/>
        <v>0</v>
      </c>
      <c r="S1231" s="1">
        <f>Table1__24[[#This Row],[total_women_beneficiaries]]-Table1__24[[#This Row],[total_men_beneficiaries]]</f>
        <v>840</v>
      </c>
      <c r="T1231" s="1" t="str">
        <f t="shared" si="39"/>
        <v>OKAY</v>
      </c>
    </row>
    <row r="1232" spans="1:20" x14ac:dyDescent="0.3">
      <c r="A1232" s="1">
        <v>2330</v>
      </c>
      <c r="B1232" s="1"/>
      <c r="C1232" s="1"/>
      <c r="D1232" s="1" t="s">
        <v>28</v>
      </c>
      <c r="E1232" s="1" t="s">
        <v>29</v>
      </c>
      <c r="F1232" s="1" t="s">
        <v>45</v>
      </c>
      <c r="G1232" s="1" t="s">
        <v>142</v>
      </c>
      <c r="H1232" s="1" t="s">
        <v>384</v>
      </c>
      <c r="I1232" s="1">
        <v>4.8489100000000001</v>
      </c>
      <c r="J1232" s="1">
        <v>31.591774999999998</v>
      </c>
      <c r="K1232" s="1" t="s">
        <v>23</v>
      </c>
      <c r="L1232" s="1">
        <v>12000</v>
      </c>
      <c r="M1232" s="1">
        <v>20000</v>
      </c>
      <c r="N1232" s="1">
        <v>32000</v>
      </c>
      <c r="O1232" s="1" t="s">
        <v>26</v>
      </c>
      <c r="P1232" s="1">
        <v>49960</v>
      </c>
      <c r="Q1232" s="1">
        <v>39968</v>
      </c>
      <c r="R1232" s="1">
        <f t="shared" si="38"/>
        <v>-9992</v>
      </c>
      <c r="S1232" s="1">
        <f>Table1__24[[#This Row],[total_women_beneficiaries]]-Table1__24[[#This Row],[total_men_beneficiaries]]</f>
        <v>8000</v>
      </c>
      <c r="T1232" s="1" t="str">
        <f t="shared" si="39"/>
        <v>OKAY</v>
      </c>
    </row>
    <row r="1233" spans="1:20" x14ac:dyDescent="0.3">
      <c r="A1233" s="1">
        <v>2331</v>
      </c>
      <c r="B1233" s="1"/>
      <c r="C1233" s="1"/>
      <c r="D1233" s="1" t="s">
        <v>39</v>
      </c>
      <c r="E1233" s="1" t="s">
        <v>29</v>
      </c>
      <c r="F1233" s="1" t="s">
        <v>45</v>
      </c>
      <c r="G1233" s="1" t="s">
        <v>142</v>
      </c>
      <c r="H1233" s="1" t="s">
        <v>384</v>
      </c>
      <c r="I1233" s="1">
        <v>4.8231070000000003</v>
      </c>
      <c r="J1233" s="1">
        <v>31.5366</v>
      </c>
      <c r="K1233" s="1" t="s">
        <v>23</v>
      </c>
      <c r="L1233" s="1">
        <v>27</v>
      </c>
      <c r="M1233" s="1">
        <v>15</v>
      </c>
      <c r="N1233" s="1">
        <v>42</v>
      </c>
      <c r="O1233" s="1" t="s">
        <v>40</v>
      </c>
      <c r="P1233" s="1">
        <v>34562.300000000003</v>
      </c>
      <c r="Q1233" s="1">
        <v>27649.84</v>
      </c>
      <c r="R1233" s="1">
        <f t="shared" si="38"/>
        <v>-6912.4600000000028</v>
      </c>
      <c r="S1233" s="1">
        <f>Table1__24[[#This Row],[total_women_beneficiaries]]-Table1__24[[#This Row],[total_men_beneficiaries]]</f>
        <v>-12</v>
      </c>
      <c r="T1233" s="1" t="str">
        <f t="shared" si="39"/>
        <v>OKAY</v>
      </c>
    </row>
    <row r="1234" spans="1:20" x14ac:dyDescent="0.3">
      <c r="A1234" s="1">
        <v>2332</v>
      </c>
      <c r="B1234" s="1"/>
      <c r="C1234" s="1"/>
      <c r="D1234" s="1" t="s">
        <v>39</v>
      </c>
      <c r="E1234" s="1" t="s">
        <v>29</v>
      </c>
      <c r="F1234" s="1" t="s">
        <v>45</v>
      </c>
      <c r="G1234" s="1" t="s">
        <v>142</v>
      </c>
      <c r="H1234" s="1" t="s">
        <v>384</v>
      </c>
      <c r="I1234" s="1">
        <v>4.0922280000000004</v>
      </c>
      <c r="J1234" s="1">
        <v>30.677296999999999</v>
      </c>
      <c r="K1234" s="1" t="s">
        <v>23</v>
      </c>
      <c r="L1234" s="1">
        <v>685</v>
      </c>
      <c r="M1234" s="1">
        <v>235</v>
      </c>
      <c r="N1234" s="1">
        <v>920</v>
      </c>
      <c r="O1234" s="1" t="s">
        <v>35</v>
      </c>
      <c r="P1234" s="1">
        <v>49220</v>
      </c>
      <c r="Q1234" s="1">
        <v>39376</v>
      </c>
      <c r="R1234" s="1">
        <f t="shared" si="38"/>
        <v>-9844</v>
      </c>
      <c r="S1234" s="1">
        <f>Table1__24[[#This Row],[total_women_beneficiaries]]-Table1__24[[#This Row],[total_men_beneficiaries]]</f>
        <v>-450</v>
      </c>
      <c r="T1234" s="1" t="str">
        <f t="shared" si="39"/>
        <v>OKAY</v>
      </c>
    </row>
    <row r="1235" spans="1:20" x14ac:dyDescent="0.3">
      <c r="A1235" s="1">
        <v>2333</v>
      </c>
      <c r="B1235" s="1"/>
      <c r="C1235" s="1"/>
      <c r="D1235" s="1" t="s">
        <v>18</v>
      </c>
      <c r="E1235" s="1" t="s">
        <v>29</v>
      </c>
      <c r="F1235" s="1" t="s">
        <v>45</v>
      </c>
      <c r="G1235" s="1" t="s">
        <v>142</v>
      </c>
      <c r="H1235" s="1" t="s">
        <v>151</v>
      </c>
      <c r="I1235" s="1">
        <v>3.5997810000000001</v>
      </c>
      <c r="J1235" s="1">
        <v>32.056814000000003</v>
      </c>
      <c r="K1235" s="1" t="s">
        <v>23</v>
      </c>
      <c r="L1235" s="1">
        <v>70</v>
      </c>
      <c r="M1235" s="1">
        <v>45</v>
      </c>
      <c r="N1235" s="1">
        <v>115</v>
      </c>
      <c r="O1235" s="1" t="s">
        <v>24</v>
      </c>
      <c r="P1235" s="1">
        <v>49930</v>
      </c>
      <c r="Q1235" s="1">
        <v>39944</v>
      </c>
      <c r="R1235" s="1">
        <f t="shared" si="38"/>
        <v>-9986</v>
      </c>
      <c r="S1235" s="1">
        <f>Table1__24[[#This Row],[total_women_beneficiaries]]-Table1__24[[#This Row],[total_men_beneficiaries]]</f>
        <v>-25</v>
      </c>
      <c r="T1235" s="1" t="str">
        <f t="shared" si="39"/>
        <v>OKAY</v>
      </c>
    </row>
    <row r="1236" spans="1:20" x14ac:dyDescent="0.3">
      <c r="A1236" s="1">
        <v>2335</v>
      </c>
      <c r="B1236" s="1">
        <v>161</v>
      </c>
      <c r="C1236" s="1" t="s">
        <v>17</v>
      </c>
      <c r="D1236" s="1" t="s">
        <v>28</v>
      </c>
      <c r="E1236" s="1" t="s">
        <v>29</v>
      </c>
      <c r="F1236" s="1" t="s">
        <v>45</v>
      </c>
      <c r="G1236" s="1" t="s">
        <v>142</v>
      </c>
      <c r="H1236" s="1" t="s">
        <v>152</v>
      </c>
      <c r="I1236" s="1">
        <v>4.9061000000000003</v>
      </c>
      <c r="J1236" s="1">
        <v>29.457599999999999</v>
      </c>
      <c r="K1236" s="1" t="s">
        <v>23</v>
      </c>
      <c r="L1236" s="1">
        <v>3000</v>
      </c>
      <c r="M1236" s="1">
        <v>5000</v>
      </c>
      <c r="N1236" s="1">
        <v>8000</v>
      </c>
      <c r="O1236" s="1" t="s">
        <v>32</v>
      </c>
      <c r="P1236" s="1">
        <v>49999</v>
      </c>
      <c r="Q1236" s="1">
        <v>49999</v>
      </c>
      <c r="R1236" s="1">
        <f t="shared" si="38"/>
        <v>0</v>
      </c>
      <c r="S1236" s="1">
        <f>Table1__24[[#This Row],[total_women_beneficiaries]]-Table1__24[[#This Row],[total_men_beneficiaries]]</f>
        <v>2000</v>
      </c>
      <c r="T1236" s="1" t="str">
        <f t="shared" si="39"/>
        <v>OKAY</v>
      </c>
    </row>
    <row r="1237" spans="1:20" x14ac:dyDescent="0.3">
      <c r="A1237" s="1">
        <v>735</v>
      </c>
      <c r="B1237" s="1"/>
      <c r="C1237" s="1"/>
      <c r="D1237" s="1" t="s">
        <v>28</v>
      </c>
      <c r="E1237" s="1" t="s">
        <v>29</v>
      </c>
      <c r="F1237" s="1" t="s">
        <v>30</v>
      </c>
      <c r="G1237" s="1" t="s">
        <v>399</v>
      </c>
      <c r="H1237" s="1" t="s">
        <v>400</v>
      </c>
      <c r="I1237" s="1">
        <v>18.720099000000001</v>
      </c>
      <c r="J1237" s="1">
        <v>-72.909549999999996</v>
      </c>
      <c r="K1237" s="1" t="s">
        <v>37</v>
      </c>
      <c r="L1237" s="1">
        <v>15</v>
      </c>
      <c r="M1237" s="1">
        <v>265</v>
      </c>
      <c r="N1237" s="1">
        <v>280</v>
      </c>
      <c r="O1237" s="1" t="s">
        <v>26</v>
      </c>
      <c r="P1237" s="1">
        <v>35238</v>
      </c>
      <c r="Q1237" s="1">
        <v>14095</v>
      </c>
      <c r="R1237" s="1">
        <f t="shared" si="38"/>
        <v>-21143</v>
      </c>
      <c r="S1237" s="1">
        <f>Table1__24[[#This Row],[total_women_beneficiaries]]-Table1__24[[#This Row],[total_men_beneficiaries]]</f>
        <v>250</v>
      </c>
      <c r="T1237" s="1" t="str">
        <f t="shared" si="39"/>
        <v>OKAY</v>
      </c>
    </row>
    <row r="1238" spans="1:20" x14ac:dyDescent="0.3">
      <c r="A1238" s="1">
        <v>736</v>
      </c>
      <c r="B1238" s="1"/>
      <c r="C1238" s="1"/>
      <c r="D1238" s="1" t="s">
        <v>28</v>
      </c>
      <c r="E1238" s="1" t="s">
        <v>29</v>
      </c>
      <c r="F1238" s="1" t="s">
        <v>30</v>
      </c>
      <c r="G1238" s="1" t="s">
        <v>399</v>
      </c>
      <c r="H1238" s="1" t="s">
        <v>400</v>
      </c>
      <c r="I1238" s="1">
        <v>18.543610999999999</v>
      </c>
      <c r="J1238" s="1">
        <v>-72.343056000000004</v>
      </c>
      <c r="K1238" s="1" t="s">
        <v>37</v>
      </c>
      <c r="L1238" s="1">
        <v>3500</v>
      </c>
      <c r="M1238" s="1">
        <v>0</v>
      </c>
      <c r="N1238" s="1">
        <v>3500</v>
      </c>
      <c r="O1238" s="1" t="s">
        <v>31</v>
      </c>
      <c r="P1238" s="1">
        <v>31768</v>
      </c>
      <c r="Q1238" s="1">
        <v>19998</v>
      </c>
      <c r="R1238" s="1">
        <f t="shared" si="38"/>
        <v>-11770</v>
      </c>
      <c r="S1238" s="1">
        <f>Table1__24[[#This Row],[total_women_beneficiaries]]-Table1__24[[#This Row],[total_men_beneficiaries]]</f>
        <v>-3500</v>
      </c>
      <c r="T1238" s="1" t="str">
        <f t="shared" si="39"/>
        <v>OKAY</v>
      </c>
    </row>
    <row r="1239" spans="1:20" x14ac:dyDescent="0.3">
      <c r="A1239" s="1">
        <v>737</v>
      </c>
      <c r="B1239" s="1">
        <v>155</v>
      </c>
      <c r="C1239" s="1" t="s">
        <v>17</v>
      </c>
      <c r="D1239" s="1" t="s">
        <v>28</v>
      </c>
      <c r="E1239" s="1" t="s">
        <v>29</v>
      </c>
      <c r="F1239" s="1" t="s">
        <v>30</v>
      </c>
      <c r="G1239" s="1" t="s">
        <v>399</v>
      </c>
      <c r="H1239" s="1" t="s">
        <v>400</v>
      </c>
      <c r="I1239" s="1">
        <v>18.543610999999999</v>
      </c>
      <c r="J1239" s="1">
        <v>-72.343056000000004</v>
      </c>
      <c r="K1239" s="1" t="s">
        <v>37</v>
      </c>
      <c r="L1239" s="1">
        <v>3500</v>
      </c>
      <c r="M1239" s="1">
        <v>0</v>
      </c>
      <c r="N1239" s="1">
        <v>3500</v>
      </c>
      <c r="O1239" s="1" t="s">
        <v>31</v>
      </c>
      <c r="P1239" s="1">
        <v>23268</v>
      </c>
      <c r="Q1239" s="1">
        <v>23268</v>
      </c>
      <c r="R1239" s="1">
        <f t="shared" si="38"/>
        <v>0</v>
      </c>
      <c r="S1239" s="1">
        <f>Table1__24[[#This Row],[total_women_beneficiaries]]-Table1__24[[#This Row],[total_men_beneficiaries]]</f>
        <v>-3500</v>
      </c>
      <c r="T1239" s="1" t="str">
        <f t="shared" si="39"/>
        <v>OKAY</v>
      </c>
    </row>
    <row r="1240" spans="1:20" x14ac:dyDescent="0.3">
      <c r="A1240" s="1">
        <v>738</v>
      </c>
      <c r="B1240" s="1"/>
      <c r="C1240" s="1"/>
      <c r="D1240" s="1" t="s">
        <v>28</v>
      </c>
      <c r="E1240" s="1" t="s">
        <v>29</v>
      </c>
      <c r="F1240" s="1" t="s">
        <v>30</v>
      </c>
      <c r="G1240" s="1" t="s">
        <v>399</v>
      </c>
      <c r="H1240" s="1" t="s">
        <v>401</v>
      </c>
      <c r="I1240" s="1">
        <v>18.645555999999999</v>
      </c>
      <c r="J1240" s="1">
        <v>-74.111943999999994</v>
      </c>
      <c r="K1240" s="1" t="s">
        <v>37</v>
      </c>
      <c r="L1240" s="1">
        <v>312</v>
      </c>
      <c r="M1240" s="1">
        <v>13</v>
      </c>
      <c r="N1240" s="1">
        <v>325</v>
      </c>
      <c r="O1240" s="1" t="s">
        <v>31</v>
      </c>
      <c r="P1240" s="1">
        <v>39897.78</v>
      </c>
      <c r="Q1240" s="1">
        <v>31918</v>
      </c>
      <c r="R1240" s="1">
        <f t="shared" si="38"/>
        <v>-7979.7799999999988</v>
      </c>
      <c r="S1240" s="1">
        <f>Table1__24[[#This Row],[total_women_beneficiaries]]-Table1__24[[#This Row],[total_men_beneficiaries]]</f>
        <v>-299</v>
      </c>
      <c r="T1240" s="1" t="str">
        <f t="shared" si="39"/>
        <v>OKAY</v>
      </c>
    </row>
    <row r="1241" spans="1:20" x14ac:dyDescent="0.3">
      <c r="A1241" s="1">
        <v>739</v>
      </c>
      <c r="B1241" s="1"/>
      <c r="C1241" s="1"/>
      <c r="D1241" s="1" t="s">
        <v>28</v>
      </c>
      <c r="E1241" s="1" t="s">
        <v>29</v>
      </c>
      <c r="F1241" s="1" t="s">
        <v>30</v>
      </c>
      <c r="G1241" s="1" t="s">
        <v>399</v>
      </c>
      <c r="H1241" s="1" t="s">
        <v>400</v>
      </c>
      <c r="I1241" s="1">
        <v>18.543610999999999</v>
      </c>
      <c r="J1241" s="1">
        <v>-72.343056000000004</v>
      </c>
      <c r="K1241" s="1" t="s">
        <v>37</v>
      </c>
      <c r="L1241" s="1">
        <v>3500</v>
      </c>
      <c r="M1241" s="1">
        <v>0</v>
      </c>
      <c r="N1241" s="1">
        <v>3500</v>
      </c>
      <c r="O1241" s="1" t="s">
        <v>31</v>
      </c>
      <c r="P1241" s="1">
        <v>37112.5</v>
      </c>
      <c r="Q1241" s="1"/>
      <c r="R1241" s="1">
        <f t="shared" si="38"/>
        <v>-37112.5</v>
      </c>
      <c r="S1241" s="1">
        <f>Table1__24[[#This Row],[total_women_beneficiaries]]-Table1__24[[#This Row],[total_men_beneficiaries]]</f>
        <v>-3500</v>
      </c>
      <c r="T1241" s="1" t="str">
        <f t="shared" si="39"/>
        <v>OKAY</v>
      </c>
    </row>
    <row r="1242" spans="1:20" x14ac:dyDescent="0.3">
      <c r="A1242" s="1">
        <v>740</v>
      </c>
      <c r="B1242" s="1">
        <v>253</v>
      </c>
      <c r="C1242" s="1" t="s">
        <v>25</v>
      </c>
      <c r="D1242" s="1" t="s">
        <v>28</v>
      </c>
      <c r="E1242" s="1" t="s">
        <v>29</v>
      </c>
      <c r="F1242" s="1" t="s">
        <v>30</v>
      </c>
      <c r="G1242" s="1" t="s">
        <v>399</v>
      </c>
      <c r="H1242" s="1" t="s">
        <v>400</v>
      </c>
      <c r="I1242" s="1">
        <v>18.323651999999999</v>
      </c>
      <c r="J1242" s="1">
        <v>-72.20514</v>
      </c>
      <c r="K1242" s="1" t="s">
        <v>37</v>
      </c>
      <c r="L1242" s="1">
        <v>262</v>
      </c>
      <c r="M1242" s="1">
        <v>96</v>
      </c>
      <c r="N1242" s="1">
        <v>358</v>
      </c>
      <c r="O1242" s="1" t="s">
        <v>31</v>
      </c>
      <c r="P1242" s="1">
        <v>36688</v>
      </c>
      <c r="Q1242" s="1">
        <v>36688</v>
      </c>
      <c r="R1242" s="1">
        <f t="shared" si="38"/>
        <v>0</v>
      </c>
      <c r="S1242" s="1">
        <f>Table1__24[[#This Row],[total_women_beneficiaries]]-Table1__24[[#This Row],[total_men_beneficiaries]]</f>
        <v>-166</v>
      </c>
      <c r="T1242" s="1" t="str">
        <f t="shared" si="39"/>
        <v>OKAY</v>
      </c>
    </row>
    <row r="1243" spans="1:20" x14ac:dyDescent="0.3">
      <c r="A1243" s="1">
        <v>741</v>
      </c>
      <c r="B1243" s="1">
        <v>283</v>
      </c>
      <c r="C1243" s="1" t="s">
        <v>25</v>
      </c>
      <c r="D1243" s="1" t="s">
        <v>28</v>
      </c>
      <c r="E1243" s="1" t="s">
        <v>29</v>
      </c>
      <c r="F1243" s="1" t="s">
        <v>30</v>
      </c>
      <c r="G1243" s="1" t="s">
        <v>399</v>
      </c>
      <c r="H1243" s="1" t="s">
        <v>400</v>
      </c>
      <c r="I1243" s="1">
        <v>18.323651999999999</v>
      </c>
      <c r="J1243" s="1">
        <v>-72.20514</v>
      </c>
      <c r="K1243" s="1" t="s">
        <v>37</v>
      </c>
      <c r="L1243" s="1">
        <v>262</v>
      </c>
      <c r="M1243" s="1">
        <v>96</v>
      </c>
      <c r="N1243" s="1">
        <v>358</v>
      </c>
      <c r="O1243" s="1" t="s">
        <v>31</v>
      </c>
      <c r="P1243" s="1">
        <v>35321</v>
      </c>
      <c r="Q1243" s="1">
        <v>35321</v>
      </c>
      <c r="R1243" s="1">
        <f t="shared" si="38"/>
        <v>0</v>
      </c>
      <c r="S1243" s="1">
        <f>Table1__24[[#This Row],[total_women_beneficiaries]]-Table1__24[[#This Row],[total_men_beneficiaries]]</f>
        <v>-166</v>
      </c>
      <c r="T1243" s="1" t="str">
        <f t="shared" si="39"/>
        <v>OKAY</v>
      </c>
    </row>
    <row r="1244" spans="1:20" x14ac:dyDescent="0.3">
      <c r="A1244" s="1">
        <v>742</v>
      </c>
      <c r="B1244" s="1">
        <v>283</v>
      </c>
      <c r="C1244" s="1" t="s">
        <v>25</v>
      </c>
      <c r="D1244" s="1" t="s">
        <v>28</v>
      </c>
      <c r="E1244" s="1" t="s">
        <v>29</v>
      </c>
      <c r="F1244" s="1" t="s">
        <v>30</v>
      </c>
      <c r="G1244" s="1" t="s">
        <v>399</v>
      </c>
      <c r="H1244" s="1" t="s">
        <v>400</v>
      </c>
      <c r="I1244" s="1">
        <v>18.311568999999999</v>
      </c>
      <c r="J1244" s="1">
        <v>-72.15043</v>
      </c>
      <c r="K1244" s="1" t="s">
        <v>37</v>
      </c>
      <c r="L1244" s="1">
        <v>22</v>
      </c>
      <c r="M1244" s="1">
        <v>11</v>
      </c>
      <c r="N1244" s="1">
        <v>33</v>
      </c>
      <c r="O1244" s="1" t="s">
        <v>31</v>
      </c>
      <c r="P1244" s="1">
        <v>27792</v>
      </c>
      <c r="Q1244" s="1">
        <v>27792</v>
      </c>
      <c r="R1244" s="1">
        <f t="shared" si="38"/>
        <v>0</v>
      </c>
      <c r="S1244" s="1">
        <f>Table1__24[[#This Row],[total_women_beneficiaries]]-Table1__24[[#This Row],[total_men_beneficiaries]]</f>
        <v>-11</v>
      </c>
      <c r="T1244" s="1" t="str">
        <f t="shared" si="39"/>
        <v>OKAY</v>
      </c>
    </row>
    <row r="1245" spans="1:20" x14ac:dyDescent="0.3">
      <c r="A1245" s="1">
        <v>743</v>
      </c>
      <c r="B1245" s="1">
        <v>283</v>
      </c>
      <c r="C1245" s="1" t="s">
        <v>25</v>
      </c>
      <c r="D1245" s="1" t="s">
        <v>28</v>
      </c>
      <c r="E1245" s="1" t="s">
        <v>29</v>
      </c>
      <c r="F1245" s="1" t="s">
        <v>30</v>
      </c>
      <c r="G1245" s="1" t="s">
        <v>399</v>
      </c>
      <c r="H1245" s="1" t="s">
        <v>400</v>
      </c>
      <c r="I1245" s="1">
        <v>18.321638</v>
      </c>
      <c r="J1245" s="1">
        <v>-72.195160000000001</v>
      </c>
      <c r="K1245" s="1" t="s">
        <v>37</v>
      </c>
      <c r="L1245" s="1">
        <v>16</v>
      </c>
      <c r="M1245" s="1">
        <v>8</v>
      </c>
      <c r="N1245" s="1">
        <v>24</v>
      </c>
      <c r="O1245" s="1" t="s">
        <v>31</v>
      </c>
      <c r="P1245" s="1">
        <v>28377</v>
      </c>
      <c r="Q1245" s="1">
        <v>28377</v>
      </c>
      <c r="R1245" s="1">
        <f t="shared" si="38"/>
        <v>0</v>
      </c>
      <c r="S1245" s="1">
        <f>Table1__24[[#This Row],[total_women_beneficiaries]]-Table1__24[[#This Row],[total_men_beneficiaries]]</f>
        <v>-8</v>
      </c>
      <c r="T1245" s="1" t="str">
        <f t="shared" si="39"/>
        <v>OKAY</v>
      </c>
    </row>
    <row r="1246" spans="1:20" x14ac:dyDescent="0.3">
      <c r="A1246" s="1">
        <v>744</v>
      </c>
      <c r="B1246" s="1">
        <v>179</v>
      </c>
      <c r="C1246" s="1" t="s">
        <v>17</v>
      </c>
      <c r="D1246" s="1" t="s">
        <v>28</v>
      </c>
      <c r="E1246" s="1" t="s">
        <v>34</v>
      </c>
      <c r="F1246" s="1" t="s">
        <v>30</v>
      </c>
      <c r="G1246" s="1" t="s">
        <v>399</v>
      </c>
      <c r="H1246" s="1" t="s">
        <v>400</v>
      </c>
      <c r="I1246" s="1">
        <v>18.311568999999999</v>
      </c>
      <c r="J1246" s="1">
        <v>-72.15043</v>
      </c>
      <c r="K1246" s="1" t="s">
        <v>37</v>
      </c>
      <c r="L1246" s="1">
        <v>22</v>
      </c>
      <c r="M1246" s="1">
        <v>11</v>
      </c>
      <c r="N1246" s="1">
        <v>33</v>
      </c>
      <c r="O1246" s="1" t="s">
        <v>31</v>
      </c>
      <c r="P1246" s="1">
        <v>31794</v>
      </c>
      <c r="Q1246" s="1">
        <v>31794</v>
      </c>
      <c r="R1246" s="1">
        <f t="shared" si="38"/>
        <v>0</v>
      </c>
      <c r="S1246" s="1">
        <f>Table1__24[[#This Row],[total_women_beneficiaries]]-Table1__24[[#This Row],[total_men_beneficiaries]]</f>
        <v>-11</v>
      </c>
      <c r="T1246" s="1" t="str">
        <f t="shared" si="39"/>
        <v>OKAY</v>
      </c>
    </row>
    <row r="1247" spans="1:20" x14ac:dyDescent="0.3">
      <c r="A1247" s="1">
        <v>745</v>
      </c>
      <c r="B1247" s="1"/>
      <c r="C1247" s="1"/>
      <c r="D1247" s="1" t="s">
        <v>28</v>
      </c>
      <c r="E1247" s="1" t="s">
        <v>29</v>
      </c>
      <c r="F1247" s="1" t="s">
        <v>30</v>
      </c>
      <c r="G1247" s="1" t="s">
        <v>399</v>
      </c>
      <c r="H1247" s="1" t="s">
        <v>402</v>
      </c>
      <c r="I1247" s="1">
        <v>19.201101000000001</v>
      </c>
      <c r="J1247" s="1">
        <v>-72.065299999999993</v>
      </c>
      <c r="K1247" s="1" t="s">
        <v>37</v>
      </c>
      <c r="L1247" s="1">
        <v>15</v>
      </c>
      <c r="M1247" s="1">
        <v>5</v>
      </c>
      <c r="N1247" s="1">
        <v>20</v>
      </c>
      <c r="O1247" s="1" t="s">
        <v>40</v>
      </c>
      <c r="P1247" s="1">
        <v>49340</v>
      </c>
      <c r="Q1247" s="1">
        <v>39472</v>
      </c>
      <c r="R1247" s="1">
        <f t="shared" si="38"/>
        <v>-9868</v>
      </c>
      <c r="S1247" s="1">
        <f>Table1__24[[#This Row],[total_women_beneficiaries]]-Table1__24[[#This Row],[total_men_beneficiaries]]</f>
        <v>-10</v>
      </c>
      <c r="T1247" s="1" t="str">
        <f t="shared" si="39"/>
        <v>OKAY</v>
      </c>
    </row>
    <row r="1248" spans="1:20" x14ac:dyDescent="0.3">
      <c r="A1248" s="1">
        <v>746</v>
      </c>
      <c r="B1248" s="1"/>
      <c r="C1248" s="1"/>
      <c r="D1248" s="1" t="s">
        <v>28</v>
      </c>
      <c r="E1248" s="1" t="s">
        <v>29</v>
      </c>
      <c r="F1248" s="1" t="s">
        <v>30</v>
      </c>
      <c r="G1248" s="1" t="s">
        <v>399</v>
      </c>
      <c r="H1248" s="1" t="s">
        <v>403</v>
      </c>
      <c r="I1248" s="1">
        <v>19.405622999999999</v>
      </c>
      <c r="J1248" s="1">
        <v>-72.190650000000005</v>
      </c>
      <c r="K1248" s="1" t="s">
        <v>37</v>
      </c>
      <c r="L1248" s="1">
        <v>15</v>
      </c>
      <c r="M1248" s="1">
        <v>5</v>
      </c>
      <c r="N1248" s="1">
        <v>20</v>
      </c>
      <c r="O1248" s="1" t="s">
        <v>40</v>
      </c>
      <c r="P1248" s="1">
        <v>49380</v>
      </c>
      <c r="Q1248" s="1">
        <v>39504</v>
      </c>
      <c r="R1248" s="1">
        <f t="shared" si="38"/>
        <v>-9876</v>
      </c>
      <c r="S1248" s="1">
        <f>Table1__24[[#This Row],[total_women_beneficiaries]]-Table1__24[[#This Row],[total_men_beneficiaries]]</f>
        <v>-10</v>
      </c>
      <c r="T1248" s="1" t="str">
        <f t="shared" si="39"/>
        <v>OKAY</v>
      </c>
    </row>
    <row r="1249" spans="1:20" x14ac:dyDescent="0.3">
      <c r="A1249" s="1">
        <v>747</v>
      </c>
      <c r="B1249" s="1"/>
      <c r="C1249" s="1"/>
      <c r="D1249" s="1" t="s">
        <v>28</v>
      </c>
      <c r="E1249" s="1" t="s">
        <v>29</v>
      </c>
      <c r="F1249" s="1" t="s">
        <v>30</v>
      </c>
      <c r="G1249" s="1" t="s">
        <v>399</v>
      </c>
      <c r="H1249" s="1" t="s">
        <v>404</v>
      </c>
      <c r="I1249" s="1">
        <v>19.241923</v>
      </c>
      <c r="J1249" s="1">
        <v>-71.465351999999996</v>
      </c>
      <c r="K1249" s="1" t="s">
        <v>37</v>
      </c>
      <c r="L1249" s="1">
        <v>15</v>
      </c>
      <c r="M1249" s="1">
        <v>5</v>
      </c>
      <c r="N1249" s="1">
        <v>20</v>
      </c>
      <c r="O1249" s="1" t="s">
        <v>40</v>
      </c>
      <c r="P1249" s="1">
        <v>49630.86</v>
      </c>
      <c r="Q1249" s="1"/>
      <c r="R1249" s="1">
        <f t="shared" si="38"/>
        <v>-49630.86</v>
      </c>
      <c r="S1249" s="1">
        <f>Table1__24[[#This Row],[total_women_beneficiaries]]-Table1__24[[#This Row],[total_men_beneficiaries]]</f>
        <v>-10</v>
      </c>
      <c r="T1249" s="1" t="str">
        <f t="shared" si="39"/>
        <v>OKAY</v>
      </c>
    </row>
    <row r="1250" spans="1:20" x14ac:dyDescent="0.3">
      <c r="A1250" s="1">
        <v>748</v>
      </c>
      <c r="B1250" s="1"/>
      <c r="C1250" s="1"/>
      <c r="D1250" s="1" t="s">
        <v>28</v>
      </c>
      <c r="E1250" s="1" t="s">
        <v>29</v>
      </c>
      <c r="F1250" s="1" t="s">
        <v>30</v>
      </c>
      <c r="G1250" s="1" t="s">
        <v>399</v>
      </c>
      <c r="H1250" s="1" t="s">
        <v>400</v>
      </c>
      <c r="I1250" s="1">
        <v>18.332518</v>
      </c>
      <c r="J1250" s="1">
        <v>-72.192899999999995</v>
      </c>
      <c r="K1250" s="1" t="s">
        <v>37</v>
      </c>
      <c r="L1250" s="1">
        <v>15</v>
      </c>
      <c r="M1250" s="1">
        <v>5</v>
      </c>
      <c r="N1250" s="1">
        <v>20</v>
      </c>
      <c r="O1250" s="1" t="s">
        <v>40</v>
      </c>
      <c r="P1250" s="1">
        <v>48245</v>
      </c>
      <c r="Q1250" s="1">
        <v>38596</v>
      </c>
      <c r="R1250" s="1">
        <f t="shared" si="38"/>
        <v>-9649</v>
      </c>
      <c r="S1250" s="1">
        <f>Table1__24[[#This Row],[total_women_beneficiaries]]-Table1__24[[#This Row],[total_men_beneficiaries]]</f>
        <v>-10</v>
      </c>
      <c r="T1250" s="1" t="str">
        <f t="shared" si="39"/>
        <v>OKAY</v>
      </c>
    </row>
    <row r="1251" spans="1:20" x14ac:dyDescent="0.3">
      <c r="A1251" s="1">
        <v>749</v>
      </c>
      <c r="B1251" s="1">
        <v>128</v>
      </c>
      <c r="C1251" s="1" t="s">
        <v>17</v>
      </c>
      <c r="D1251" s="1" t="s">
        <v>28</v>
      </c>
      <c r="E1251" s="1" t="s">
        <v>34</v>
      </c>
      <c r="F1251" s="1" t="s">
        <v>30</v>
      </c>
      <c r="G1251" s="1" t="s">
        <v>399</v>
      </c>
      <c r="H1251" s="1" t="s">
        <v>400</v>
      </c>
      <c r="I1251" s="1">
        <v>18.333394999999999</v>
      </c>
      <c r="J1251" s="1">
        <v>-72.200389999999999</v>
      </c>
      <c r="K1251" s="1" t="s">
        <v>37</v>
      </c>
      <c r="L1251" s="1">
        <v>19</v>
      </c>
      <c r="M1251" s="1">
        <v>5</v>
      </c>
      <c r="N1251" s="1">
        <v>24</v>
      </c>
      <c r="O1251" s="1" t="s">
        <v>40</v>
      </c>
      <c r="P1251" s="1">
        <v>23052</v>
      </c>
      <c r="Q1251" s="1">
        <v>23052</v>
      </c>
      <c r="R1251" s="1">
        <f t="shared" si="38"/>
        <v>0</v>
      </c>
      <c r="S1251" s="1">
        <f>Table1__24[[#This Row],[total_women_beneficiaries]]-Table1__24[[#This Row],[total_men_beneficiaries]]</f>
        <v>-14</v>
      </c>
      <c r="T1251" s="1" t="str">
        <f t="shared" si="39"/>
        <v>OKAY</v>
      </c>
    </row>
    <row r="1252" spans="1:20" x14ac:dyDescent="0.3">
      <c r="A1252" s="1">
        <v>750</v>
      </c>
      <c r="B1252" s="1">
        <v>281</v>
      </c>
      <c r="C1252" s="1" t="s">
        <v>25</v>
      </c>
      <c r="D1252" s="1" t="s">
        <v>28</v>
      </c>
      <c r="E1252" s="1" t="s">
        <v>29</v>
      </c>
      <c r="F1252" s="1" t="s">
        <v>45</v>
      </c>
      <c r="G1252" s="1" t="s">
        <v>367</v>
      </c>
      <c r="H1252" s="1" t="s">
        <v>369</v>
      </c>
      <c r="I1252" s="1">
        <v>6.53477</v>
      </c>
      <c r="J1252" s="1">
        <v>21.994738999999999</v>
      </c>
      <c r="K1252" s="1" t="s">
        <v>23</v>
      </c>
      <c r="L1252" s="1">
        <v>7000</v>
      </c>
      <c r="M1252" s="1">
        <v>5000</v>
      </c>
      <c r="N1252" s="1">
        <v>12000</v>
      </c>
      <c r="O1252" s="1" t="s">
        <v>24</v>
      </c>
      <c r="P1252" s="1">
        <v>25847.81</v>
      </c>
      <c r="Q1252" s="1">
        <v>25847.81</v>
      </c>
      <c r="R1252" s="1">
        <f t="shared" si="38"/>
        <v>0</v>
      </c>
      <c r="S1252" s="1">
        <f>Table1__24[[#This Row],[total_women_beneficiaries]]-Table1__24[[#This Row],[total_men_beneficiaries]]</f>
        <v>-2000</v>
      </c>
      <c r="T1252" s="1" t="str">
        <f t="shared" si="39"/>
        <v>OKAY</v>
      </c>
    </row>
    <row r="1253" spans="1:20" x14ac:dyDescent="0.3">
      <c r="A1253" s="1">
        <v>751</v>
      </c>
      <c r="B1253" s="1">
        <v>284</v>
      </c>
      <c r="C1253" s="1" t="s">
        <v>25</v>
      </c>
      <c r="D1253" s="1" t="s">
        <v>28</v>
      </c>
      <c r="E1253" s="1" t="s">
        <v>29</v>
      </c>
      <c r="F1253" s="1" t="s">
        <v>45</v>
      </c>
      <c r="G1253" s="1" t="s">
        <v>367</v>
      </c>
      <c r="H1253" s="1" t="s">
        <v>369</v>
      </c>
      <c r="I1253" s="1">
        <v>6.53477</v>
      </c>
      <c r="J1253" s="1">
        <v>21.994738999999999</v>
      </c>
      <c r="K1253" s="1" t="s">
        <v>23</v>
      </c>
      <c r="L1253" s="1">
        <v>7000</v>
      </c>
      <c r="M1253" s="1">
        <v>5000</v>
      </c>
      <c r="N1253" s="1">
        <v>12000</v>
      </c>
      <c r="O1253" s="1" t="s">
        <v>24</v>
      </c>
      <c r="P1253" s="1">
        <v>11783.99</v>
      </c>
      <c r="Q1253" s="1">
        <v>11783.99</v>
      </c>
      <c r="R1253" s="1">
        <f t="shared" si="38"/>
        <v>0</v>
      </c>
      <c r="S1253" s="1">
        <f>Table1__24[[#This Row],[total_women_beneficiaries]]-Table1__24[[#This Row],[total_men_beneficiaries]]</f>
        <v>-2000</v>
      </c>
      <c r="T1253" s="1" t="str">
        <f t="shared" si="39"/>
        <v>OKAY</v>
      </c>
    </row>
    <row r="1254" spans="1:20" x14ac:dyDescent="0.3">
      <c r="A1254" s="1">
        <v>752</v>
      </c>
      <c r="B1254" s="1">
        <v>270</v>
      </c>
      <c r="C1254" s="1" t="s">
        <v>25</v>
      </c>
      <c r="D1254" s="1" t="s">
        <v>28</v>
      </c>
      <c r="E1254" s="1" t="s">
        <v>29</v>
      </c>
      <c r="F1254" s="1" t="s">
        <v>45</v>
      </c>
      <c r="G1254" s="1" t="s">
        <v>367</v>
      </c>
      <c r="H1254" s="1" t="s">
        <v>369</v>
      </c>
      <c r="I1254" s="1">
        <v>6.53477</v>
      </c>
      <c r="J1254" s="1">
        <v>21.994738999999999</v>
      </c>
      <c r="K1254" s="1" t="s">
        <v>23</v>
      </c>
      <c r="L1254" s="1">
        <v>7000</v>
      </c>
      <c r="M1254" s="1">
        <v>5000</v>
      </c>
      <c r="N1254" s="1">
        <v>12000</v>
      </c>
      <c r="O1254" s="1" t="s">
        <v>24</v>
      </c>
      <c r="P1254" s="1">
        <v>43264.49</v>
      </c>
      <c r="Q1254" s="1">
        <v>43264.49</v>
      </c>
      <c r="R1254" s="1">
        <f t="shared" si="38"/>
        <v>0</v>
      </c>
      <c r="S1254" s="1">
        <f>Table1__24[[#This Row],[total_women_beneficiaries]]-Table1__24[[#This Row],[total_men_beneficiaries]]</f>
        <v>-2000</v>
      </c>
      <c r="T1254" s="1" t="str">
        <f t="shared" si="39"/>
        <v>OKAY</v>
      </c>
    </row>
    <row r="1255" spans="1:20" x14ac:dyDescent="0.3">
      <c r="A1255" s="1">
        <v>753</v>
      </c>
      <c r="B1255" s="1">
        <v>453</v>
      </c>
      <c r="C1255" s="1" t="s">
        <v>25</v>
      </c>
      <c r="D1255" s="1" t="s">
        <v>28</v>
      </c>
      <c r="E1255" s="1" t="s">
        <v>29</v>
      </c>
      <c r="F1255" s="1" t="s">
        <v>45</v>
      </c>
      <c r="G1255" s="1" t="s">
        <v>367</v>
      </c>
      <c r="H1255" s="1" t="s">
        <v>369</v>
      </c>
      <c r="I1255" s="1">
        <v>6.53477</v>
      </c>
      <c r="J1255" s="1">
        <v>21.994738999999999</v>
      </c>
      <c r="K1255" s="1" t="s">
        <v>23</v>
      </c>
      <c r="L1255" s="1">
        <v>7000</v>
      </c>
      <c r="M1255" s="1">
        <v>5000</v>
      </c>
      <c r="N1255" s="1">
        <v>12000</v>
      </c>
      <c r="O1255" s="1" t="s">
        <v>24</v>
      </c>
      <c r="P1255" s="1">
        <v>43087.16</v>
      </c>
      <c r="Q1255" s="1">
        <v>43087.16</v>
      </c>
      <c r="R1255" s="1">
        <f t="shared" si="38"/>
        <v>0</v>
      </c>
      <c r="S1255" s="1">
        <f>Table1__24[[#This Row],[total_women_beneficiaries]]-Table1__24[[#This Row],[total_men_beneficiaries]]</f>
        <v>-2000</v>
      </c>
      <c r="T1255" s="1" t="str">
        <f t="shared" si="39"/>
        <v>OKAY</v>
      </c>
    </row>
    <row r="1256" spans="1:20" x14ac:dyDescent="0.3">
      <c r="A1256" s="1">
        <v>754</v>
      </c>
      <c r="B1256" s="1">
        <v>268</v>
      </c>
      <c r="C1256" s="1" t="s">
        <v>25</v>
      </c>
      <c r="D1256" s="1" t="s">
        <v>28</v>
      </c>
      <c r="E1256" s="1" t="s">
        <v>29</v>
      </c>
      <c r="F1256" s="1" t="s">
        <v>238</v>
      </c>
      <c r="G1256" s="1" t="s">
        <v>367</v>
      </c>
      <c r="H1256" s="1" t="s">
        <v>369</v>
      </c>
      <c r="I1256" s="1">
        <v>6.53477</v>
      </c>
      <c r="J1256" s="1">
        <v>21.994738999999999</v>
      </c>
      <c r="K1256" s="1" t="s">
        <v>23</v>
      </c>
      <c r="L1256" s="1">
        <v>40000</v>
      </c>
      <c r="M1256" s="1">
        <v>33000</v>
      </c>
      <c r="N1256" s="1">
        <v>73000</v>
      </c>
      <c r="O1256" s="1" t="s">
        <v>150</v>
      </c>
      <c r="P1256" s="1">
        <v>43123.3</v>
      </c>
      <c r="Q1256" s="1">
        <v>43123.3</v>
      </c>
      <c r="R1256" s="1">
        <f t="shared" si="38"/>
        <v>0</v>
      </c>
      <c r="S1256" s="1">
        <f>Table1__24[[#This Row],[total_women_beneficiaries]]-Table1__24[[#This Row],[total_men_beneficiaries]]</f>
        <v>-7000</v>
      </c>
      <c r="T1256" s="1" t="str">
        <f t="shared" si="39"/>
        <v>OKAY</v>
      </c>
    </row>
    <row r="1257" spans="1:20" x14ac:dyDescent="0.3">
      <c r="A1257" s="1">
        <v>755</v>
      </c>
      <c r="B1257" s="1">
        <v>439</v>
      </c>
      <c r="C1257" s="1" t="s">
        <v>25</v>
      </c>
      <c r="D1257" s="1" t="s">
        <v>28</v>
      </c>
      <c r="E1257" s="1" t="s">
        <v>29</v>
      </c>
      <c r="F1257" s="1" t="s">
        <v>45</v>
      </c>
      <c r="G1257" s="1" t="s">
        <v>367</v>
      </c>
      <c r="H1257" s="1" t="s">
        <v>369</v>
      </c>
      <c r="I1257" s="1">
        <v>6.53477</v>
      </c>
      <c r="J1257" s="1">
        <v>21.994738999999999</v>
      </c>
      <c r="K1257" s="1" t="s">
        <v>23</v>
      </c>
      <c r="L1257" s="1">
        <v>45000</v>
      </c>
      <c r="M1257" s="1">
        <v>45000</v>
      </c>
      <c r="N1257" s="1">
        <v>90000</v>
      </c>
      <c r="O1257" s="1" t="s">
        <v>24</v>
      </c>
      <c r="P1257" s="1">
        <v>32720.27</v>
      </c>
      <c r="Q1257" s="1">
        <v>32720.27</v>
      </c>
      <c r="R1257" s="1">
        <f t="shared" si="38"/>
        <v>0</v>
      </c>
      <c r="S1257" s="1">
        <f>Table1__24[[#This Row],[total_women_beneficiaries]]-Table1__24[[#This Row],[total_men_beneficiaries]]</f>
        <v>0</v>
      </c>
      <c r="T1257" s="1" t="str">
        <f t="shared" si="39"/>
        <v>OKAY</v>
      </c>
    </row>
    <row r="1258" spans="1:20" x14ac:dyDescent="0.3">
      <c r="A1258" s="1">
        <v>756</v>
      </c>
      <c r="B1258" s="1">
        <v>258</v>
      </c>
      <c r="C1258" s="1" t="s">
        <v>25</v>
      </c>
      <c r="D1258" s="1" t="s">
        <v>28</v>
      </c>
      <c r="E1258" s="1" t="s">
        <v>29</v>
      </c>
      <c r="F1258" s="1" t="s">
        <v>20</v>
      </c>
      <c r="G1258" s="1" t="s">
        <v>367</v>
      </c>
      <c r="H1258" s="1" t="s">
        <v>369</v>
      </c>
      <c r="I1258" s="1">
        <v>6.53477</v>
      </c>
      <c r="J1258" s="1">
        <v>21.994738999999999</v>
      </c>
      <c r="K1258" s="1" t="s">
        <v>23</v>
      </c>
      <c r="L1258" s="1">
        <v>100</v>
      </c>
      <c r="M1258" s="1">
        <v>2000</v>
      </c>
      <c r="N1258" s="1">
        <v>2100</v>
      </c>
      <c r="O1258" s="1" t="s">
        <v>26</v>
      </c>
      <c r="P1258" s="1">
        <v>10857.21</v>
      </c>
      <c r="Q1258" s="1">
        <v>10857.21</v>
      </c>
      <c r="R1258" s="1">
        <f t="shared" si="38"/>
        <v>0</v>
      </c>
      <c r="S1258" s="1">
        <f>Table1__24[[#This Row],[total_women_beneficiaries]]-Table1__24[[#This Row],[total_men_beneficiaries]]</f>
        <v>1900</v>
      </c>
      <c r="T1258" s="1" t="str">
        <f t="shared" si="39"/>
        <v>OKAY</v>
      </c>
    </row>
    <row r="1259" spans="1:20" x14ac:dyDescent="0.3">
      <c r="A1259" s="1">
        <v>757</v>
      </c>
      <c r="B1259" s="1">
        <v>266</v>
      </c>
      <c r="C1259" s="1" t="s">
        <v>25</v>
      </c>
      <c r="D1259" s="1" t="s">
        <v>28</v>
      </c>
      <c r="E1259" s="1" t="s">
        <v>29</v>
      </c>
      <c r="F1259" s="1" t="s">
        <v>238</v>
      </c>
      <c r="G1259" s="1" t="s">
        <v>367</v>
      </c>
      <c r="H1259" s="1" t="s">
        <v>369</v>
      </c>
      <c r="I1259" s="1">
        <v>6.53477</v>
      </c>
      <c r="J1259" s="1">
        <v>21.994738999999999</v>
      </c>
      <c r="K1259" s="1" t="s">
        <v>23</v>
      </c>
      <c r="L1259" s="1">
        <v>350</v>
      </c>
      <c r="M1259" s="1">
        <v>250</v>
      </c>
      <c r="N1259" s="1">
        <v>600</v>
      </c>
      <c r="O1259" s="1" t="s">
        <v>32</v>
      </c>
      <c r="P1259" s="1">
        <v>39945.760000000002</v>
      </c>
      <c r="Q1259" s="1">
        <v>39945.760000000002</v>
      </c>
      <c r="R1259" s="1">
        <f t="shared" si="38"/>
        <v>0</v>
      </c>
      <c r="S1259" s="1">
        <f>Table1__24[[#This Row],[total_women_beneficiaries]]-Table1__24[[#This Row],[total_men_beneficiaries]]</f>
        <v>-100</v>
      </c>
      <c r="T1259" s="1" t="str">
        <f t="shared" si="39"/>
        <v>OKAY</v>
      </c>
    </row>
    <row r="1260" spans="1:20" x14ac:dyDescent="0.3">
      <c r="A1260" s="1">
        <v>758</v>
      </c>
      <c r="B1260" s="1">
        <v>263</v>
      </c>
      <c r="C1260" s="1" t="s">
        <v>25</v>
      </c>
      <c r="D1260" s="1" t="s">
        <v>28</v>
      </c>
      <c r="E1260" s="1" t="s">
        <v>19</v>
      </c>
      <c r="F1260" s="1" t="s">
        <v>238</v>
      </c>
      <c r="G1260" s="1" t="s">
        <v>367</v>
      </c>
      <c r="H1260" s="1" t="s">
        <v>369</v>
      </c>
      <c r="I1260" s="1">
        <v>6.53477</v>
      </c>
      <c r="J1260" s="1">
        <v>21.994738999999999</v>
      </c>
      <c r="K1260" s="1" t="s">
        <v>23</v>
      </c>
      <c r="L1260" s="1">
        <v>45000</v>
      </c>
      <c r="M1260" s="1">
        <v>45000</v>
      </c>
      <c r="N1260" s="1">
        <v>90000</v>
      </c>
      <c r="O1260" s="1" t="s">
        <v>41</v>
      </c>
      <c r="P1260" s="1">
        <v>41604.74</v>
      </c>
      <c r="Q1260" s="1">
        <v>41604.74</v>
      </c>
      <c r="R1260" s="1">
        <f t="shared" si="38"/>
        <v>0</v>
      </c>
      <c r="S1260" s="1">
        <f>Table1__24[[#This Row],[total_women_beneficiaries]]-Table1__24[[#This Row],[total_men_beneficiaries]]</f>
        <v>0</v>
      </c>
      <c r="T1260" s="1" t="str">
        <f t="shared" si="39"/>
        <v>OKAY</v>
      </c>
    </row>
    <row r="1261" spans="1:20" x14ac:dyDescent="0.3">
      <c r="A1261" s="1">
        <v>759</v>
      </c>
      <c r="B1261" s="1">
        <v>245</v>
      </c>
      <c r="C1261" s="1" t="s">
        <v>25</v>
      </c>
      <c r="D1261" s="1" t="s">
        <v>28</v>
      </c>
      <c r="E1261" s="1" t="s">
        <v>29</v>
      </c>
      <c r="F1261" s="1" t="s">
        <v>129</v>
      </c>
      <c r="G1261" s="1" t="s">
        <v>367</v>
      </c>
      <c r="H1261" s="1" t="s">
        <v>375</v>
      </c>
      <c r="I1261" s="1">
        <v>4.7378609999999997</v>
      </c>
      <c r="J1261" s="1">
        <v>22.816509</v>
      </c>
      <c r="K1261" s="1" t="s">
        <v>23</v>
      </c>
      <c r="L1261" s="1">
        <v>29000</v>
      </c>
      <c r="M1261" s="1">
        <v>31000</v>
      </c>
      <c r="N1261" s="1">
        <v>60000</v>
      </c>
      <c r="O1261" s="1" t="s">
        <v>38</v>
      </c>
      <c r="P1261" s="1">
        <v>50000</v>
      </c>
      <c r="Q1261" s="1">
        <v>50000</v>
      </c>
      <c r="R1261" s="1">
        <f t="shared" si="38"/>
        <v>0</v>
      </c>
      <c r="S1261" s="1">
        <f>Table1__24[[#This Row],[total_women_beneficiaries]]-Table1__24[[#This Row],[total_men_beneficiaries]]</f>
        <v>2000</v>
      </c>
      <c r="T1261" s="1" t="str">
        <f t="shared" si="39"/>
        <v>OKAY</v>
      </c>
    </row>
    <row r="1262" spans="1:20" x14ac:dyDescent="0.3">
      <c r="A1262" s="1">
        <v>760</v>
      </c>
      <c r="B1262" s="1">
        <v>312</v>
      </c>
      <c r="C1262" s="1" t="s">
        <v>25</v>
      </c>
      <c r="D1262" s="1" t="s">
        <v>55</v>
      </c>
      <c r="E1262" s="1" t="s">
        <v>19</v>
      </c>
      <c r="F1262" s="1" t="s">
        <v>45</v>
      </c>
      <c r="G1262" s="1" t="s">
        <v>367</v>
      </c>
      <c r="H1262" s="1" t="s">
        <v>381</v>
      </c>
      <c r="I1262" s="1">
        <v>5.9430230000000002</v>
      </c>
      <c r="J1262" s="1">
        <v>15.600201999999999</v>
      </c>
      <c r="K1262" s="1" t="s">
        <v>23</v>
      </c>
      <c r="L1262" s="1">
        <v>2300</v>
      </c>
      <c r="M1262" s="1">
        <v>1700</v>
      </c>
      <c r="N1262" s="1">
        <v>4000</v>
      </c>
      <c r="O1262" s="1" t="s">
        <v>35</v>
      </c>
      <c r="P1262" s="1">
        <v>16668.11</v>
      </c>
      <c r="Q1262" s="1">
        <v>16668.11</v>
      </c>
      <c r="R1262" s="1">
        <f t="shared" si="38"/>
        <v>0</v>
      </c>
      <c r="S1262" s="1">
        <f>Table1__24[[#This Row],[total_women_beneficiaries]]-Table1__24[[#This Row],[total_men_beneficiaries]]</f>
        <v>-600</v>
      </c>
      <c r="T1262" s="1" t="str">
        <f t="shared" si="39"/>
        <v>OKAY</v>
      </c>
    </row>
    <row r="1263" spans="1:20" x14ac:dyDescent="0.3">
      <c r="A1263" s="1">
        <v>761</v>
      </c>
      <c r="B1263" s="1">
        <v>246</v>
      </c>
      <c r="C1263" s="1" t="s">
        <v>25</v>
      </c>
      <c r="D1263" s="1" t="s">
        <v>28</v>
      </c>
      <c r="E1263" s="1" t="s">
        <v>29</v>
      </c>
      <c r="F1263" s="1" t="s">
        <v>238</v>
      </c>
      <c r="G1263" s="1" t="s">
        <v>367</v>
      </c>
      <c r="H1263" s="1" t="s">
        <v>381</v>
      </c>
      <c r="I1263" s="1">
        <v>5.9430230000000002</v>
      </c>
      <c r="J1263" s="1">
        <v>15.600201999999999</v>
      </c>
      <c r="K1263" s="1" t="s">
        <v>23</v>
      </c>
      <c r="L1263" s="1">
        <v>17</v>
      </c>
      <c r="M1263" s="1">
        <v>6</v>
      </c>
      <c r="N1263" s="1">
        <v>23</v>
      </c>
      <c r="O1263" s="1" t="s">
        <v>31</v>
      </c>
      <c r="P1263" s="1">
        <v>35055.72</v>
      </c>
      <c r="Q1263" s="1">
        <v>35055.72</v>
      </c>
      <c r="R1263" s="1">
        <f t="shared" si="38"/>
        <v>0</v>
      </c>
      <c r="S1263" s="1">
        <f>Table1__24[[#This Row],[total_women_beneficiaries]]-Table1__24[[#This Row],[total_men_beneficiaries]]</f>
        <v>-11</v>
      </c>
      <c r="T1263" s="1" t="str">
        <f t="shared" si="39"/>
        <v>OKAY</v>
      </c>
    </row>
    <row r="1264" spans="1:20" x14ac:dyDescent="0.3">
      <c r="A1264" s="1">
        <v>762</v>
      </c>
      <c r="B1264" s="1">
        <v>245</v>
      </c>
      <c r="C1264" s="1" t="s">
        <v>25</v>
      </c>
      <c r="D1264" s="1" t="s">
        <v>39</v>
      </c>
      <c r="E1264" s="1" t="s">
        <v>29</v>
      </c>
      <c r="F1264" s="1" t="s">
        <v>45</v>
      </c>
      <c r="G1264" s="1" t="s">
        <v>367</v>
      </c>
      <c r="H1264" s="1" t="s">
        <v>381</v>
      </c>
      <c r="I1264" s="1">
        <v>5.9430230000000002</v>
      </c>
      <c r="J1264" s="1">
        <v>15.600201999999999</v>
      </c>
      <c r="K1264" s="1" t="s">
        <v>23</v>
      </c>
      <c r="L1264" s="1">
        <v>17</v>
      </c>
      <c r="M1264" s="1">
        <v>6</v>
      </c>
      <c r="N1264" s="1">
        <v>23</v>
      </c>
      <c r="O1264" s="1" t="s">
        <v>40</v>
      </c>
      <c r="P1264" s="1">
        <v>24712.11</v>
      </c>
      <c r="Q1264" s="1">
        <v>24712.11</v>
      </c>
      <c r="R1264" s="1">
        <f t="shared" si="38"/>
        <v>0</v>
      </c>
      <c r="S1264" s="1">
        <f>Table1__24[[#This Row],[total_women_beneficiaries]]-Table1__24[[#This Row],[total_men_beneficiaries]]</f>
        <v>-11</v>
      </c>
      <c r="T1264" s="1" t="str">
        <f t="shared" si="39"/>
        <v>OKAY</v>
      </c>
    </row>
    <row r="1265" spans="1:20" x14ac:dyDescent="0.3">
      <c r="A1265" s="1">
        <v>763</v>
      </c>
      <c r="B1265" s="1">
        <v>245</v>
      </c>
      <c r="C1265" s="1" t="s">
        <v>25</v>
      </c>
      <c r="D1265" s="1" t="s">
        <v>28</v>
      </c>
      <c r="E1265" s="1" t="s">
        <v>29</v>
      </c>
      <c r="F1265" s="1" t="s">
        <v>45</v>
      </c>
      <c r="G1265" s="1" t="s">
        <v>367</v>
      </c>
      <c r="H1265" s="1" t="s">
        <v>381</v>
      </c>
      <c r="I1265" s="1">
        <v>5.9430230000000002</v>
      </c>
      <c r="J1265" s="1">
        <v>15.600201999999999</v>
      </c>
      <c r="K1265" s="1" t="s">
        <v>23</v>
      </c>
      <c r="L1265" s="1">
        <v>10000</v>
      </c>
      <c r="M1265" s="1">
        <v>10000</v>
      </c>
      <c r="N1265" s="1">
        <v>20000</v>
      </c>
      <c r="O1265" s="1" t="s">
        <v>24</v>
      </c>
      <c r="P1265" s="1">
        <v>35470.800000000003</v>
      </c>
      <c r="Q1265" s="1">
        <v>35470.800000000003</v>
      </c>
      <c r="R1265" s="1">
        <f t="shared" si="38"/>
        <v>0</v>
      </c>
      <c r="S1265" s="1">
        <f>Table1__24[[#This Row],[total_women_beneficiaries]]-Table1__24[[#This Row],[total_men_beneficiaries]]</f>
        <v>0</v>
      </c>
      <c r="T1265" s="1" t="str">
        <f t="shared" si="39"/>
        <v>OKAY</v>
      </c>
    </row>
    <row r="1266" spans="1:20" x14ac:dyDescent="0.3">
      <c r="A1266" s="1">
        <v>764</v>
      </c>
      <c r="B1266" s="1">
        <v>92</v>
      </c>
      <c r="C1266" s="1" t="s">
        <v>17</v>
      </c>
      <c r="D1266" s="1" t="s">
        <v>28</v>
      </c>
      <c r="E1266" s="1" t="s">
        <v>29</v>
      </c>
      <c r="F1266" s="1" t="s">
        <v>45</v>
      </c>
      <c r="G1266" s="1" t="s">
        <v>367</v>
      </c>
      <c r="H1266" s="1" t="s">
        <v>381</v>
      </c>
      <c r="I1266" s="1">
        <v>5.9430230000000002</v>
      </c>
      <c r="J1266" s="1">
        <v>15.600201999999999</v>
      </c>
      <c r="K1266" s="1" t="s">
        <v>23</v>
      </c>
      <c r="L1266" s="1">
        <v>13000</v>
      </c>
      <c r="M1266" s="1">
        <v>12000</v>
      </c>
      <c r="N1266" s="1">
        <v>25000</v>
      </c>
      <c r="O1266" s="1" t="s">
        <v>24</v>
      </c>
      <c r="P1266" s="1">
        <v>34583.300000000003</v>
      </c>
      <c r="Q1266" s="1">
        <v>34583.300000000003</v>
      </c>
      <c r="R1266" s="1">
        <f t="shared" si="38"/>
        <v>0</v>
      </c>
      <c r="S1266" s="1">
        <f>Table1__24[[#This Row],[total_women_beneficiaries]]-Table1__24[[#This Row],[total_men_beneficiaries]]</f>
        <v>-1000</v>
      </c>
      <c r="T1266" s="1" t="str">
        <f t="shared" si="39"/>
        <v>OKAY</v>
      </c>
    </row>
    <row r="1267" spans="1:20" x14ac:dyDescent="0.3">
      <c r="A1267" s="1">
        <v>765</v>
      </c>
      <c r="B1267" s="1">
        <v>301</v>
      </c>
      <c r="C1267" s="1" t="s">
        <v>25</v>
      </c>
      <c r="D1267" s="1" t="s">
        <v>28</v>
      </c>
      <c r="E1267" s="1" t="s">
        <v>29</v>
      </c>
      <c r="F1267" s="1" t="s">
        <v>45</v>
      </c>
      <c r="G1267" s="1" t="s">
        <v>367</v>
      </c>
      <c r="H1267" s="1" t="s">
        <v>371</v>
      </c>
      <c r="I1267" s="1">
        <v>6.4977270000000003</v>
      </c>
      <c r="J1267" s="1">
        <v>17.449940000000002</v>
      </c>
      <c r="K1267" s="1" t="s">
        <v>23</v>
      </c>
      <c r="L1267" s="1">
        <v>600</v>
      </c>
      <c r="M1267" s="1">
        <v>300</v>
      </c>
      <c r="N1267" s="1">
        <v>900</v>
      </c>
      <c r="O1267" s="1" t="s">
        <v>32</v>
      </c>
      <c r="P1267" s="1">
        <v>39003.85</v>
      </c>
      <c r="Q1267" s="1">
        <v>39003.85</v>
      </c>
      <c r="R1267" s="1">
        <f t="shared" si="38"/>
        <v>0</v>
      </c>
      <c r="S1267" s="1">
        <f>Table1__24[[#This Row],[total_women_beneficiaries]]-Table1__24[[#This Row],[total_men_beneficiaries]]</f>
        <v>-300</v>
      </c>
      <c r="T1267" s="1" t="str">
        <f t="shared" si="39"/>
        <v>OKAY</v>
      </c>
    </row>
    <row r="1268" spans="1:20" x14ac:dyDescent="0.3">
      <c r="A1268" s="1">
        <v>766</v>
      </c>
      <c r="B1268" s="1">
        <v>272</v>
      </c>
      <c r="C1268" s="1" t="s">
        <v>25</v>
      </c>
      <c r="D1268" s="1" t="s">
        <v>28</v>
      </c>
      <c r="E1268" s="1" t="s">
        <v>29</v>
      </c>
      <c r="F1268" s="1" t="s">
        <v>45</v>
      </c>
      <c r="G1268" s="1" t="s">
        <v>367</v>
      </c>
      <c r="H1268" s="1" t="s">
        <v>381</v>
      </c>
      <c r="I1268" s="1">
        <v>5.9430230000000002</v>
      </c>
      <c r="J1268" s="1">
        <v>15.600201999999999</v>
      </c>
      <c r="K1268" s="1" t="s">
        <v>23</v>
      </c>
      <c r="L1268" s="1">
        <v>700</v>
      </c>
      <c r="M1268" s="1">
        <v>583</v>
      </c>
      <c r="N1268" s="1">
        <v>1283</v>
      </c>
      <c r="O1268" s="1" t="s">
        <v>35</v>
      </c>
      <c r="P1268" s="1">
        <v>38256.28</v>
      </c>
      <c r="Q1268" s="1">
        <v>38256.28</v>
      </c>
      <c r="R1268" s="1">
        <f t="shared" si="38"/>
        <v>0</v>
      </c>
      <c r="S1268" s="1">
        <f>Table1__24[[#This Row],[total_women_beneficiaries]]-Table1__24[[#This Row],[total_men_beneficiaries]]</f>
        <v>-117</v>
      </c>
      <c r="T1268" s="1" t="str">
        <f t="shared" si="39"/>
        <v>OKAY</v>
      </c>
    </row>
    <row r="1269" spans="1:20" x14ac:dyDescent="0.3">
      <c r="A1269" s="1">
        <v>767</v>
      </c>
      <c r="B1269" s="1">
        <v>301</v>
      </c>
      <c r="C1269" s="1" t="s">
        <v>25</v>
      </c>
      <c r="D1269" s="1" t="s">
        <v>28</v>
      </c>
      <c r="E1269" s="1" t="s">
        <v>29</v>
      </c>
      <c r="F1269" s="1" t="s">
        <v>45</v>
      </c>
      <c r="G1269" s="1" t="s">
        <v>367</v>
      </c>
      <c r="H1269" s="1" t="s">
        <v>381</v>
      </c>
      <c r="I1269" s="1">
        <v>5.9430230000000002</v>
      </c>
      <c r="J1269" s="1">
        <v>15.600201999999999</v>
      </c>
      <c r="K1269" s="1" t="s">
        <v>23</v>
      </c>
      <c r="L1269" s="1">
        <v>20</v>
      </c>
      <c r="M1269" s="1">
        <v>3</v>
      </c>
      <c r="N1269" s="1">
        <v>23</v>
      </c>
      <c r="O1269" s="1" t="s">
        <v>31</v>
      </c>
      <c r="P1269" s="1">
        <v>46595.23</v>
      </c>
      <c r="Q1269" s="1">
        <v>46595.23</v>
      </c>
      <c r="R1269" s="1">
        <f t="shared" si="38"/>
        <v>0</v>
      </c>
      <c r="S1269" s="1">
        <f>Table1__24[[#This Row],[total_women_beneficiaries]]-Table1__24[[#This Row],[total_men_beneficiaries]]</f>
        <v>-17</v>
      </c>
      <c r="T1269" s="1" t="str">
        <f t="shared" si="39"/>
        <v>OKAY</v>
      </c>
    </row>
    <row r="1270" spans="1:20" x14ac:dyDescent="0.3">
      <c r="A1270" s="1">
        <v>768</v>
      </c>
      <c r="B1270" s="1">
        <v>247</v>
      </c>
      <c r="C1270" s="1" t="s">
        <v>25</v>
      </c>
      <c r="D1270" s="1" t="s">
        <v>55</v>
      </c>
      <c r="E1270" s="1" t="s">
        <v>19</v>
      </c>
      <c r="F1270" s="1" t="s">
        <v>45</v>
      </c>
      <c r="G1270" s="1" t="s">
        <v>367</v>
      </c>
      <c r="H1270" s="1" t="s">
        <v>381</v>
      </c>
      <c r="I1270" s="1">
        <v>5.9430230000000002</v>
      </c>
      <c r="J1270" s="1">
        <v>15.600201999999999</v>
      </c>
      <c r="K1270" s="1" t="s">
        <v>23</v>
      </c>
      <c r="L1270" s="1">
        <v>0</v>
      </c>
      <c r="M1270" s="1">
        <v>800</v>
      </c>
      <c r="N1270" s="1">
        <v>800</v>
      </c>
      <c r="O1270" s="1" t="s">
        <v>26</v>
      </c>
      <c r="P1270" s="1">
        <v>40871.68</v>
      </c>
      <c r="Q1270" s="1">
        <v>40871.68</v>
      </c>
      <c r="R1270" s="1">
        <f t="shared" si="38"/>
        <v>0</v>
      </c>
      <c r="S1270" s="1">
        <f>Table1__24[[#This Row],[total_women_beneficiaries]]-Table1__24[[#This Row],[total_men_beneficiaries]]</f>
        <v>800</v>
      </c>
      <c r="T1270" s="1" t="str">
        <f t="shared" si="39"/>
        <v>OKAY</v>
      </c>
    </row>
    <row r="1271" spans="1:20" x14ac:dyDescent="0.3">
      <c r="A1271" s="1">
        <v>769</v>
      </c>
      <c r="B1271" s="1">
        <v>248</v>
      </c>
      <c r="C1271" s="1" t="s">
        <v>25</v>
      </c>
      <c r="D1271" s="1" t="s">
        <v>28</v>
      </c>
      <c r="E1271" s="1" t="s">
        <v>196</v>
      </c>
      <c r="F1271" s="1" t="s">
        <v>45</v>
      </c>
      <c r="G1271" s="1" t="s">
        <v>367</v>
      </c>
      <c r="H1271" s="1" t="s">
        <v>381</v>
      </c>
      <c r="I1271" s="1">
        <v>5.9430230000000002</v>
      </c>
      <c r="J1271" s="1">
        <v>15.600201999999999</v>
      </c>
      <c r="K1271" s="1" t="s">
        <v>23</v>
      </c>
      <c r="L1271" s="1">
        <v>0</v>
      </c>
      <c r="M1271" s="1">
        <v>300</v>
      </c>
      <c r="N1271" s="1">
        <v>300</v>
      </c>
      <c r="O1271" s="1" t="s">
        <v>26</v>
      </c>
      <c r="P1271" s="1">
        <v>26419.26</v>
      </c>
      <c r="Q1271" s="1">
        <v>26419.26</v>
      </c>
      <c r="R1271" s="1">
        <f t="shared" si="38"/>
        <v>0</v>
      </c>
      <c r="S1271" s="1">
        <f>Table1__24[[#This Row],[total_women_beneficiaries]]-Table1__24[[#This Row],[total_men_beneficiaries]]</f>
        <v>300</v>
      </c>
      <c r="T1271" s="1" t="str">
        <f t="shared" si="39"/>
        <v>OKAY</v>
      </c>
    </row>
    <row r="1272" spans="1:20" x14ac:dyDescent="0.3">
      <c r="A1272" s="1">
        <v>770</v>
      </c>
      <c r="B1272" s="1">
        <v>222</v>
      </c>
      <c r="C1272" s="1" t="s">
        <v>25</v>
      </c>
      <c r="D1272" s="1" t="s">
        <v>33</v>
      </c>
      <c r="E1272" s="1" t="s">
        <v>29</v>
      </c>
      <c r="F1272" s="1" t="s">
        <v>45</v>
      </c>
      <c r="G1272" s="1" t="s">
        <v>367</v>
      </c>
      <c r="H1272" s="1" t="s">
        <v>370</v>
      </c>
      <c r="I1272" s="1">
        <v>4.3946740000000002</v>
      </c>
      <c r="J1272" s="1">
        <v>18.55819</v>
      </c>
      <c r="K1272" s="1" t="s">
        <v>23</v>
      </c>
      <c r="L1272" s="1">
        <v>600</v>
      </c>
      <c r="M1272" s="1">
        <v>600</v>
      </c>
      <c r="N1272" s="1">
        <v>1200</v>
      </c>
      <c r="O1272" s="1" t="s">
        <v>35</v>
      </c>
      <c r="P1272" s="1">
        <v>45733.43</v>
      </c>
      <c r="Q1272" s="1">
        <v>45733.43</v>
      </c>
      <c r="R1272" s="1">
        <f t="shared" si="38"/>
        <v>0</v>
      </c>
      <c r="S1272" s="1">
        <f>Table1__24[[#This Row],[total_women_beneficiaries]]-Table1__24[[#This Row],[total_men_beneficiaries]]</f>
        <v>0</v>
      </c>
      <c r="T1272" s="1" t="str">
        <f t="shared" si="39"/>
        <v>OKAY</v>
      </c>
    </row>
    <row r="1273" spans="1:20" x14ac:dyDescent="0.3">
      <c r="A1273" s="1">
        <v>771</v>
      </c>
      <c r="B1273" s="1">
        <v>217</v>
      </c>
      <c r="C1273" s="1" t="s">
        <v>25</v>
      </c>
      <c r="D1273" s="1" t="s">
        <v>33</v>
      </c>
      <c r="E1273" s="1" t="s">
        <v>29</v>
      </c>
      <c r="F1273" s="1" t="s">
        <v>238</v>
      </c>
      <c r="G1273" s="1" t="s">
        <v>367</v>
      </c>
      <c r="H1273" s="1" t="s">
        <v>370</v>
      </c>
      <c r="I1273" s="1">
        <v>4.3946740000000002</v>
      </c>
      <c r="J1273" s="1">
        <v>18.55819</v>
      </c>
      <c r="K1273" s="1" t="s">
        <v>23</v>
      </c>
      <c r="L1273" s="1">
        <v>700</v>
      </c>
      <c r="M1273" s="1">
        <v>800</v>
      </c>
      <c r="N1273" s="1">
        <v>1500</v>
      </c>
      <c r="O1273" s="1" t="s">
        <v>35</v>
      </c>
      <c r="P1273" s="1">
        <v>42390.39</v>
      </c>
      <c r="Q1273" s="1">
        <v>42390.39</v>
      </c>
      <c r="R1273" s="1">
        <f t="shared" si="38"/>
        <v>0</v>
      </c>
      <c r="S1273" s="1">
        <f>Table1__24[[#This Row],[total_women_beneficiaries]]-Table1__24[[#This Row],[total_men_beneficiaries]]</f>
        <v>100</v>
      </c>
      <c r="T1273" s="1" t="str">
        <f t="shared" si="39"/>
        <v>OKAY</v>
      </c>
    </row>
    <row r="1274" spans="1:20" x14ac:dyDescent="0.3">
      <c r="A1274" s="1">
        <v>772</v>
      </c>
      <c r="B1274" s="1">
        <v>62</v>
      </c>
      <c r="C1274" s="1" t="s">
        <v>48</v>
      </c>
      <c r="D1274" s="1" t="s">
        <v>39</v>
      </c>
      <c r="E1274" s="1" t="s">
        <v>29</v>
      </c>
      <c r="F1274" s="1" t="s">
        <v>238</v>
      </c>
      <c r="G1274" s="1" t="s">
        <v>367</v>
      </c>
      <c r="H1274" s="1" t="s">
        <v>370</v>
      </c>
      <c r="I1274" s="1">
        <v>4.3946740000000002</v>
      </c>
      <c r="J1274" s="1">
        <v>18.55819</v>
      </c>
      <c r="K1274" s="1" t="s">
        <v>23</v>
      </c>
      <c r="L1274" s="1">
        <v>35</v>
      </c>
      <c r="M1274" s="1">
        <v>15</v>
      </c>
      <c r="N1274" s="1">
        <v>50</v>
      </c>
      <c r="O1274" s="1" t="s">
        <v>51</v>
      </c>
      <c r="P1274" s="1">
        <v>11538.75</v>
      </c>
      <c r="Q1274" s="1">
        <v>11538.75</v>
      </c>
      <c r="R1274" s="1">
        <f t="shared" si="38"/>
        <v>0</v>
      </c>
      <c r="S1274" s="1">
        <f>Table1__24[[#This Row],[total_women_beneficiaries]]-Table1__24[[#This Row],[total_men_beneficiaries]]</f>
        <v>-20</v>
      </c>
      <c r="T1274" s="1" t="str">
        <f t="shared" si="39"/>
        <v>OKAY</v>
      </c>
    </row>
    <row r="1275" spans="1:20" x14ac:dyDescent="0.3">
      <c r="A1275" s="1">
        <v>773</v>
      </c>
      <c r="B1275" s="1">
        <v>116</v>
      </c>
      <c r="C1275" s="1" t="s">
        <v>17</v>
      </c>
      <c r="D1275" s="1" t="s">
        <v>55</v>
      </c>
      <c r="E1275" s="1" t="s">
        <v>181</v>
      </c>
      <c r="F1275" s="1" t="s">
        <v>45</v>
      </c>
      <c r="G1275" s="1" t="s">
        <v>367</v>
      </c>
      <c r="H1275" s="1" t="s">
        <v>370</v>
      </c>
      <c r="I1275" s="1">
        <v>4.3946740000000002</v>
      </c>
      <c r="J1275" s="1">
        <v>18.55819</v>
      </c>
      <c r="K1275" s="1" t="s">
        <v>23</v>
      </c>
      <c r="L1275" s="1">
        <v>11000</v>
      </c>
      <c r="M1275" s="1">
        <v>9000</v>
      </c>
      <c r="N1275" s="1">
        <v>20000</v>
      </c>
      <c r="O1275" s="1" t="s">
        <v>35</v>
      </c>
      <c r="P1275" s="1">
        <v>49362.1</v>
      </c>
      <c r="Q1275" s="1">
        <v>49362.1</v>
      </c>
      <c r="R1275" s="1">
        <f t="shared" si="38"/>
        <v>0</v>
      </c>
      <c r="S1275" s="1">
        <f>Table1__24[[#This Row],[total_women_beneficiaries]]-Table1__24[[#This Row],[total_men_beneficiaries]]</f>
        <v>-2000</v>
      </c>
      <c r="T1275" s="1" t="str">
        <f t="shared" si="39"/>
        <v>OKAY</v>
      </c>
    </row>
    <row r="1276" spans="1:20" x14ac:dyDescent="0.3">
      <c r="A1276" s="1">
        <v>774</v>
      </c>
      <c r="B1276" s="1">
        <v>312</v>
      </c>
      <c r="C1276" s="1" t="s">
        <v>25</v>
      </c>
      <c r="D1276" s="1" t="s">
        <v>33</v>
      </c>
      <c r="E1276" s="1" t="s">
        <v>29</v>
      </c>
      <c r="F1276" s="1" t="s">
        <v>45</v>
      </c>
      <c r="G1276" s="1" t="s">
        <v>367</v>
      </c>
      <c r="H1276" s="1" t="s">
        <v>372</v>
      </c>
      <c r="I1276" s="1">
        <v>6.9960370000000003</v>
      </c>
      <c r="J1276" s="1">
        <v>19.185032</v>
      </c>
      <c r="K1276" s="1" t="s">
        <v>23</v>
      </c>
      <c r="L1276" s="1">
        <v>150</v>
      </c>
      <c r="M1276" s="1">
        <v>1650</v>
      </c>
      <c r="N1276" s="1">
        <v>1800</v>
      </c>
      <c r="O1276" s="1" t="s">
        <v>26</v>
      </c>
      <c r="P1276" s="1">
        <v>43038.47</v>
      </c>
      <c r="Q1276" s="1">
        <v>43038.47</v>
      </c>
      <c r="R1276" s="1">
        <f t="shared" si="38"/>
        <v>0</v>
      </c>
      <c r="S1276" s="1">
        <f>Table1__24[[#This Row],[total_women_beneficiaries]]-Table1__24[[#This Row],[total_men_beneficiaries]]</f>
        <v>1500</v>
      </c>
      <c r="T1276" s="1" t="str">
        <f t="shared" si="39"/>
        <v>OKAY</v>
      </c>
    </row>
    <row r="1277" spans="1:20" x14ac:dyDescent="0.3">
      <c r="A1277" s="1">
        <v>775</v>
      </c>
      <c r="B1277" s="1"/>
      <c r="C1277" s="1"/>
      <c r="D1277" s="1" t="s">
        <v>33</v>
      </c>
      <c r="E1277" s="1" t="s">
        <v>19</v>
      </c>
      <c r="F1277" s="1" t="s">
        <v>45</v>
      </c>
      <c r="G1277" s="1" t="s">
        <v>367</v>
      </c>
      <c r="H1277" s="1" t="s">
        <v>372</v>
      </c>
      <c r="I1277" s="1">
        <v>6.9960370000000003</v>
      </c>
      <c r="J1277" s="1">
        <v>19.185032</v>
      </c>
      <c r="K1277" s="1" t="s">
        <v>23</v>
      </c>
      <c r="L1277" s="1">
        <v>50</v>
      </c>
      <c r="M1277" s="1">
        <v>450</v>
      </c>
      <c r="N1277" s="1">
        <v>500</v>
      </c>
      <c r="O1277" s="1" t="s">
        <v>26</v>
      </c>
      <c r="P1277" s="1">
        <v>42731.95</v>
      </c>
      <c r="Q1277" s="1">
        <v>17092.78</v>
      </c>
      <c r="R1277" s="1">
        <f t="shared" si="38"/>
        <v>-25639.17</v>
      </c>
      <c r="S1277" s="1">
        <f>Table1__24[[#This Row],[total_women_beneficiaries]]-Table1__24[[#This Row],[total_men_beneficiaries]]</f>
        <v>400</v>
      </c>
      <c r="T1277" s="1" t="str">
        <f t="shared" si="39"/>
        <v>OKAY</v>
      </c>
    </row>
    <row r="1278" spans="1:20" x14ac:dyDescent="0.3">
      <c r="A1278" s="1">
        <v>776</v>
      </c>
      <c r="B1278" s="1">
        <v>315</v>
      </c>
      <c r="C1278" s="1" t="s">
        <v>25</v>
      </c>
      <c r="D1278" s="1" t="s">
        <v>39</v>
      </c>
      <c r="E1278" s="1" t="s">
        <v>29</v>
      </c>
      <c r="F1278" s="1" t="s">
        <v>45</v>
      </c>
      <c r="G1278" s="1" t="s">
        <v>367</v>
      </c>
      <c r="H1278" s="1" t="s">
        <v>372</v>
      </c>
      <c r="I1278" s="1">
        <v>6.9960370000000003</v>
      </c>
      <c r="J1278" s="1">
        <v>19.185032</v>
      </c>
      <c r="K1278" s="1" t="s">
        <v>23</v>
      </c>
      <c r="L1278" s="1">
        <v>21</v>
      </c>
      <c r="M1278" s="1">
        <v>2</v>
      </c>
      <c r="N1278" s="1">
        <v>23</v>
      </c>
      <c r="O1278" s="1" t="s">
        <v>40</v>
      </c>
      <c r="P1278" s="1">
        <v>27890.87</v>
      </c>
      <c r="Q1278" s="1">
        <v>27890.87</v>
      </c>
      <c r="R1278" s="1">
        <f t="shared" si="38"/>
        <v>0</v>
      </c>
      <c r="S1278" s="1">
        <f>Table1__24[[#This Row],[total_women_beneficiaries]]-Table1__24[[#This Row],[total_men_beneficiaries]]</f>
        <v>-19</v>
      </c>
      <c r="T1278" s="1" t="str">
        <f t="shared" si="39"/>
        <v>OKAY</v>
      </c>
    </row>
    <row r="1279" spans="1:20" x14ac:dyDescent="0.3">
      <c r="A1279" s="1">
        <v>777</v>
      </c>
      <c r="B1279" s="1">
        <v>212</v>
      </c>
      <c r="C1279" s="1" t="s">
        <v>25</v>
      </c>
      <c r="D1279" s="1" t="s">
        <v>28</v>
      </c>
      <c r="E1279" s="1" t="s">
        <v>29</v>
      </c>
      <c r="F1279" s="1" t="s">
        <v>45</v>
      </c>
      <c r="G1279" s="1" t="s">
        <v>367</v>
      </c>
      <c r="H1279" s="1" t="s">
        <v>372</v>
      </c>
      <c r="I1279" s="1">
        <v>6.9960370000000003</v>
      </c>
      <c r="J1279" s="1">
        <v>19.185032</v>
      </c>
      <c r="K1279" s="1" t="s">
        <v>23</v>
      </c>
      <c r="L1279" s="1">
        <v>40</v>
      </c>
      <c r="M1279" s="1">
        <v>20</v>
      </c>
      <c r="N1279" s="1">
        <v>60</v>
      </c>
      <c r="O1279" s="1" t="s">
        <v>38</v>
      </c>
      <c r="P1279" s="1">
        <v>43201.48</v>
      </c>
      <c r="Q1279" s="1">
        <v>43201.48</v>
      </c>
      <c r="R1279" s="1">
        <f t="shared" si="38"/>
        <v>0</v>
      </c>
      <c r="S1279" s="1">
        <f>Table1__24[[#This Row],[total_women_beneficiaries]]-Table1__24[[#This Row],[total_men_beneficiaries]]</f>
        <v>-20</v>
      </c>
      <c r="T1279" s="1" t="str">
        <f t="shared" si="39"/>
        <v>OKAY</v>
      </c>
    </row>
    <row r="1280" spans="1:20" x14ac:dyDescent="0.3">
      <c r="A1280" s="1">
        <v>778</v>
      </c>
      <c r="B1280" s="1"/>
      <c r="C1280" s="1"/>
      <c r="D1280" s="1" t="s">
        <v>39</v>
      </c>
      <c r="E1280" s="1" t="s">
        <v>29</v>
      </c>
      <c r="F1280" s="1" t="s">
        <v>45</v>
      </c>
      <c r="G1280" s="1" t="s">
        <v>367</v>
      </c>
      <c r="H1280" s="1" t="s">
        <v>372</v>
      </c>
      <c r="I1280" s="1">
        <v>6.9960370000000003</v>
      </c>
      <c r="J1280" s="1">
        <v>19.185032</v>
      </c>
      <c r="K1280" s="1" t="s">
        <v>23</v>
      </c>
      <c r="L1280" s="1">
        <v>58</v>
      </c>
      <c r="M1280" s="1">
        <v>10</v>
      </c>
      <c r="N1280" s="1">
        <v>68</v>
      </c>
      <c r="O1280" s="1" t="s">
        <v>31</v>
      </c>
      <c r="P1280" s="1">
        <v>28928.73</v>
      </c>
      <c r="Q1280" s="1">
        <v>11571.49</v>
      </c>
      <c r="R1280" s="1">
        <f t="shared" si="38"/>
        <v>-17357.239999999998</v>
      </c>
      <c r="S1280" s="1">
        <f>Table1__24[[#This Row],[total_women_beneficiaries]]-Table1__24[[#This Row],[total_men_beneficiaries]]</f>
        <v>-48</v>
      </c>
      <c r="T1280" s="1" t="str">
        <f t="shared" si="39"/>
        <v>OKAY</v>
      </c>
    </row>
    <row r="1281" spans="1:20" x14ac:dyDescent="0.3">
      <c r="A1281" s="1">
        <v>779</v>
      </c>
      <c r="B1281" s="1">
        <v>217</v>
      </c>
      <c r="C1281" s="1" t="s">
        <v>25</v>
      </c>
      <c r="D1281" s="1" t="s">
        <v>28</v>
      </c>
      <c r="E1281" s="1" t="s">
        <v>29</v>
      </c>
      <c r="F1281" s="1" t="s">
        <v>45</v>
      </c>
      <c r="G1281" s="1" t="s">
        <v>367</v>
      </c>
      <c r="H1281" s="1" t="s">
        <v>372</v>
      </c>
      <c r="I1281" s="1">
        <v>6.9960370000000003</v>
      </c>
      <c r="J1281" s="1">
        <v>19.185032</v>
      </c>
      <c r="K1281" s="1" t="s">
        <v>23</v>
      </c>
      <c r="L1281" s="1">
        <v>18000</v>
      </c>
      <c r="M1281" s="1">
        <v>22000</v>
      </c>
      <c r="N1281" s="1">
        <v>40000</v>
      </c>
      <c r="O1281" s="1" t="s">
        <v>38</v>
      </c>
      <c r="P1281" s="1">
        <v>42841.51</v>
      </c>
      <c r="Q1281" s="1">
        <v>42841.51</v>
      </c>
      <c r="R1281" s="1">
        <f t="shared" si="38"/>
        <v>0</v>
      </c>
      <c r="S1281" s="1">
        <f>Table1__24[[#This Row],[total_women_beneficiaries]]-Table1__24[[#This Row],[total_men_beneficiaries]]</f>
        <v>4000</v>
      </c>
      <c r="T1281" s="1" t="str">
        <f t="shared" si="39"/>
        <v>OKAY</v>
      </c>
    </row>
    <row r="1282" spans="1:20" x14ac:dyDescent="0.3">
      <c r="A1282" s="1">
        <v>780</v>
      </c>
      <c r="B1282" s="1">
        <v>312</v>
      </c>
      <c r="C1282" s="1" t="s">
        <v>25</v>
      </c>
      <c r="D1282" s="1" t="s">
        <v>28</v>
      </c>
      <c r="E1282" s="1" t="s">
        <v>29</v>
      </c>
      <c r="F1282" s="1" t="s">
        <v>45</v>
      </c>
      <c r="G1282" s="1" t="s">
        <v>367</v>
      </c>
      <c r="H1282" s="1" t="s">
        <v>372</v>
      </c>
      <c r="I1282" s="1">
        <v>6.9960370000000003</v>
      </c>
      <c r="J1282" s="1">
        <v>19.185032</v>
      </c>
      <c r="K1282" s="1" t="s">
        <v>23</v>
      </c>
      <c r="L1282" s="1">
        <v>400</v>
      </c>
      <c r="M1282" s="1">
        <v>200</v>
      </c>
      <c r="N1282" s="1">
        <v>600</v>
      </c>
      <c r="O1282" s="1" t="s">
        <v>32</v>
      </c>
      <c r="P1282" s="1">
        <v>43347.1</v>
      </c>
      <c r="Q1282" s="1">
        <v>43347.1</v>
      </c>
      <c r="R1282" s="1">
        <f t="shared" ref="R1282:R1345" si="40">Q1282-P1282</f>
        <v>0</v>
      </c>
      <c r="S1282" s="1">
        <f>Table1__24[[#This Row],[total_women_beneficiaries]]-Table1__24[[#This Row],[total_men_beneficiaries]]</f>
        <v>-200</v>
      </c>
      <c r="T1282" s="1" t="str">
        <f t="shared" ref="T1282:T1345" si="41">IF(Q1282&gt;P1282, "REVIEW REQUIRED", "OKAY")</f>
        <v>OKAY</v>
      </c>
    </row>
    <row r="1283" spans="1:20" x14ac:dyDescent="0.3">
      <c r="A1283" s="1">
        <v>781</v>
      </c>
      <c r="B1283" s="1">
        <v>311</v>
      </c>
      <c r="C1283" s="1" t="s">
        <v>25</v>
      </c>
      <c r="D1283" s="1" t="s">
        <v>28</v>
      </c>
      <c r="E1283" s="1" t="s">
        <v>29</v>
      </c>
      <c r="F1283" s="1" t="s">
        <v>45</v>
      </c>
      <c r="G1283" s="1" t="s">
        <v>367</v>
      </c>
      <c r="H1283" s="1" t="s">
        <v>368</v>
      </c>
      <c r="I1283" s="1">
        <v>5.7652780000000003</v>
      </c>
      <c r="J1283" s="1">
        <v>20.674167000000001</v>
      </c>
      <c r="K1283" s="1" t="s">
        <v>23</v>
      </c>
      <c r="L1283" s="1">
        <v>550</v>
      </c>
      <c r="M1283" s="1">
        <v>200</v>
      </c>
      <c r="N1283" s="1">
        <v>750</v>
      </c>
      <c r="O1283" s="1" t="s">
        <v>35</v>
      </c>
      <c r="P1283" s="1">
        <v>28364.29</v>
      </c>
      <c r="Q1283" s="1">
        <v>28364.29</v>
      </c>
      <c r="R1283" s="1">
        <f t="shared" si="40"/>
        <v>0</v>
      </c>
      <c r="S1283" s="1">
        <f>Table1__24[[#This Row],[total_women_beneficiaries]]-Table1__24[[#This Row],[total_men_beneficiaries]]</f>
        <v>-350</v>
      </c>
      <c r="T1283" s="1" t="str">
        <f t="shared" si="41"/>
        <v>OKAY</v>
      </c>
    </row>
    <row r="1284" spans="1:20" x14ac:dyDescent="0.3">
      <c r="A1284" s="1">
        <v>782</v>
      </c>
      <c r="B1284" s="1">
        <v>146</v>
      </c>
      <c r="C1284" s="1" t="s">
        <v>17</v>
      </c>
      <c r="D1284" s="1" t="s">
        <v>55</v>
      </c>
      <c r="E1284" s="1" t="s">
        <v>29</v>
      </c>
      <c r="F1284" s="1" t="s">
        <v>45</v>
      </c>
      <c r="G1284" s="1" t="s">
        <v>367</v>
      </c>
      <c r="H1284" s="1" t="s">
        <v>368</v>
      </c>
      <c r="I1284" s="1">
        <v>5.7652780000000003</v>
      </c>
      <c r="J1284" s="1">
        <v>20.674167000000001</v>
      </c>
      <c r="K1284" s="1" t="s">
        <v>23</v>
      </c>
      <c r="L1284" s="1">
        <v>10</v>
      </c>
      <c r="M1284" s="1">
        <v>90</v>
      </c>
      <c r="N1284" s="1">
        <v>100</v>
      </c>
      <c r="O1284" s="1" t="s">
        <v>26</v>
      </c>
      <c r="P1284" s="1">
        <v>21084.65</v>
      </c>
      <c r="Q1284" s="1">
        <v>21084.65</v>
      </c>
      <c r="R1284" s="1">
        <f t="shared" si="40"/>
        <v>0</v>
      </c>
      <c r="S1284" s="1">
        <f>Table1__24[[#This Row],[total_women_beneficiaries]]-Table1__24[[#This Row],[total_men_beneficiaries]]</f>
        <v>80</v>
      </c>
      <c r="T1284" s="1" t="str">
        <f t="shared" si="41"/>
        <v>OKAY</v>
      </c>
    </row>
    <row r="1285" spans="1:20" x14ac:dyDescent="0.3">
      <c r="A1285" s="1">
        <v>783</v>
      </c>
      <c r="B1285" s="1">
        <v>311</v>
      </c>
      <c r="C1285" s="1" t="s">
        <v>25</v>
      </c>
      <c r="D1285" s="1" t="s">
        <v>55</v>
      </c>
      <c r="E1285" s="1" t="s">
        <v>29</v>
      </c>
      <c r="F1285" s="1" t="s">
        <v>238</v>
      </c>
      <c r="G1285" s="1" t="s">
        <v>367</v>
      </c>
      <c r="H1285" s="1" t="s">
        <v>368</v>
      </c>
      <c r="I1285" s="1">
        <v>5.7652780000000003</v>
      </c>
      <c r="J1285" s="1">
        <v>20.674167000000001</v>
      </c>
      <c r="K1285" s="1" t="s">
        <v>23</v>
      </c>
      <c r="L1285" s="1">
        <v>10</v>
      </c>
      <c r="M1285" s="1">
        <v>190</v>
      </c>
      <c r="N1285" s="1">
        <v>200</v>
      </c>
      <c r="O1285" s="1" t="s">
        <v>150</v>
      </c>
      <c r="P1285" s="1">
        <v>31789.88</v>
      </c>
      <c r="Q1285" s="1">
        <v>31789.88</v>
      </c>
      <c r="R1285" s="1">
        <f t="shared" si="40"/>
        <v>0</v>
      </c>
      <c r="S1285" s="1">
        <f>Table1__24[[#This Row],[total_women_beneficiaries]]-Table1__24[[#This Row],[total_men_beneficiaries]]</f>
        <v>180</v>
      </c>
      <c r="T1285" s="1" t="str">
        <f t="shared" si="41"/>
        <v>OKAY</v>
      </c>
    </row>
    <row r="1286" spans="1:20" x14ac:dyDescent="0.3">
      <c r="A1286" s="1">
        <v>784</v>
      </c>
      <c r="B1286" s="1"/>
      <c r="C1286" s="1"/>
      <c r="D1286" s="1" t="s">
        <v>28</v>
      </c>
      <c r="E1286" s="1" t="s">
        <v>29</v>
      </c>
      <c r="F1286" s="1" t="s">
        <v>45</v>
      </c>
      <c r="G1286" s="1" t="s">
        <v>367</v>
      </c>
      <c r="H1286" s="1" t="s">
        <v>368</v>
      </c>
      <c r="I1286" s="1">
        <v>5.7652780000000003</v>
      </c>
      <c r="J1286" s="1">
        <v>20.674167000000001</v>
      </c>
      <c r="K1286" s="1" t="s">
        <v>23</v>
      </c>
      <c r="L1286" s="1">
        <v>900</v>
      </c>
      <c r="M1286" s="1">
        <v>1400</v>
      </c>
      <c r="N1286" s="1">
        <v>2300</v>
      </c>
      <c r="O1286" s="1" t="s">
        <v>35</v>
      </c>
      <c r="P1286" s="1">
        <v>43392.87</v>
      </c>
      <c r="Q1286" s="1">
        <v>34714.300000000003</v>
      </c>
      <c r="R1286" s="1">
        <f t="shared" si="40"/>
        <v>-8678.57</v>
      </c>
      <c r="S1286" s="1">
        <f>Table1__24[[#This Row],[total_women_beneficiaries]]-Table1__24[[#This Row],[total_men_beneficiaries]]</f>
        <v>500</v>
      </c>
      <c r="T1286" s="1" t="str">
        <f t="shared" si="41"/>
        <v>OKAY</v>
      </c>
    </row>
    <row r="1287" spans="1:20" x14ac:dyDescent="0.3">
      <c r="A1287" s="1">
        <v>785</v>
      </c>
      <c r="B1287" s="1"/>
      <c r="C1287" s="1"/>
      <c r="D1287" s="1" t="s">
        <v>55</v>
      </c>
      <c r="E1287" s="1" t="s">
        <v>181</v>
      </c>
      <c r="F1287" s="1" t="s">
        <v>45</v>
      </c>
      <c r="G1287" s="1" t="s">
        <v>367</v>
      </c>
      <c r="H1287" s="1" t="s">
        <v>368</v>
      </c>
      <c r="I1287" s="1">
        <v>5.7652780000000003</v>
      </c>
      <c r="J1287" s="1">
        <v>20.674167000000001</v>
      </c>
      <c r="K1287" s="1" t="s">
        <v>23</v>
      </c>
      <c r="L1287" s="1">
        <v>123</v>
      </c>
      <c r="M1287" s="1">
        <v>77</v>
      </c>
      <c r="N1287" s="1">
        <v>200</v>
      </c>
      <c r="O1287" s="1" t="s">
        <v>35</v>
      </c>
      <c r="P1287" s="1">
        <v>40176.32</v>
      </c>
      <c r="Q1287" s="1">
        <v>32141.06</v>
      </c>
      <c r="R1287" s="1">
        <f t="shared" si="40"/>
        <v>-8035.2599999999984</v>
      </c>
      <c r="S1287" s="1">
        <f>Table1__24[[#This Row],[total_women_beneficiaries]]-Table1__24[[#This Row],[total_men_beneficiaries]]</f>
        <v>-46</v>
      </c>
      <c r="T1287" s="1" t="str">
        <f t="shared" si="41"/>
        <v>OKAY</v>
      </c>
    </row>
    <row r="1288" spans="1:20" x14ac:dyDescent="0.3">
      <c r="A1288" s="1">
        <v>786</v>
      </c>
      <c r="B1288" s="1">
        <v>311</v>
      </c>
      <c r="C1288" s="1" t="s">
        <v>25</v>
      </c>
      <c r="D1288" s="1" t="s">
        <v>33</v>
      </c>
      <c r="E1288" s="1" t="s">
        <v>29</v>
      </c>
      <c r="F1288" s="1" t="s">
        <v>238</v>
      </c>
      <c r="G1288" s="1" t="s">
        <v>367</v>
      </c>
      <c r="H1288" s="1" t="s">
        <v>368</v>
      </c>
      <c r="I1288" s="1">
        <v>5.7652780000000003</v>
      </c>
      <c r="J1288" s="1">
        <v>20.674167000000001</v>
      </c>
      <c r="K1288" s="1" t="s">
        <v>23</v>
      </c>
      <c r="L1288" s="1">
        <v>65</v>
      </c>
      <c r="M1288" s="1">
        <v>1500</v>
      </c>
      <c r="N1288" s="1">
        <v>1565</v>
      </c>
      <c r="O1288" s="1" t="s">
        <v>26</v>
      </c>
      <c r="P1288" s="1">
        <v>42913.56</v>
      </c>
      <c r="Q1288" s="1">
        <v>42913.56</v>
      </c>
      <c r="R1288" s="1">
        <f t="shared" si="40"/>
        <v>0</v>
      </c>
      <c r="S1288" s="1">
        <f>Table1__24[[#This Row],[total_women_beneficiaries]]-Table1__24[[#This Row],[total_men_beneficiaries]]</f>
        <v>1435</v>
      </c>
      <c r="T1288" s="1" t="str">
        <f t="shared" si="41"/>
        <v>OKAY</v>
      </c>
    </row>
    <row r="1289" spans="1:20" x14ac:dyDescent="0.3">
      <c r="A1289" s="1">
        <v>787</v>
      </c>
      <c r="B1289" s="1">
        <v>311</v>
      </c>
      <c r="C1289" s="1" t="s">
        <v>25</v>
      </c>
      <c r="D1289" s="1" t="s">
        <v>39</v>
      </c>
      <c r="E1289" s="1" t="s">
        <v>29</v>
      </c>
      <c r="F1289" s="1" t="s">
        <v>45</v>
      </c>
      <c r="G1289" s="1" t="s">
        <v>367</v>
      </c>
      <c r="H1289" s="1" t="s">
        <v>368</v>
      </c>
      <c r="I1289" s="1">
        <v>5.7652780000000003</v>
      </c>
      <c r="J1289" s="1">
        <v>20.674167000000001</v>
      </c>
      <c r="K1289" s="1" t="s">
        <v>23</v>
      </c>
      <c r="L1289" s="1">
        <v>80</v>
      </c>
      <c r="M1289" s="1">
        <v>20</v>
      </c>
      <c r="N1289" s="1">
        <v>100</v>
      </c>
      <c r="O1289" s="1" t="s">
        <v>40</v>
      </c>
      <c r="P1289" s="1">
        <v>43412</v>
      </c>
      <c r="Q1289" s="1">
        <v>43412</v>
      </c>
      <c r="R1289" s="1">
        <f t="shared" si="40"/>
        <v>0</v>
      </c>
      <c r="S1289" s="1">
        <f>Table1__24[[#This Row],[total_women_beneficiaries]]-Table1__24[[#This Row],[total_men_beneficiaries]]</f>
        <v>-60</v>
      </c>
      <c r="T1289" s="1" t="str">
        <f t="shared" si="41"/>
        <v>OKAY</v>
      </c>
    </row>
    <row r="1290" spans="1:20" x14ac:dyDescent="0.3">
      <c r="A1290" s="1">
        <v>788</v>
      </c>
      <c r="B1290" s="1"/>
      <c r="C1290" s="1"/>
      <c r="D1290" s="1" t="s">
        <v>39</v>
      </c>
      <c r="E1290" s="1" t="s">
        <v>29</v>
      </c>
      <c r="F1290" s="1" t="s">
        <v>45</v>
      </c>
      <c r="G1290" s="1" t="s">
        <v>367</v>
      </c>
      <c r="H1290" s="1" t="s">
        <v>368</v>
      </c>
      <c r="I1290" s="1">
        <v>5.7652780000000003</v>
      </c>
      <c r="J1290" s="1">
        <v>20.674167000000001</v>
      </c>
      <c r="K1290" s="1" t="s">
        <v>23</v>
      </c>
      <c r="L1290" s="1">
        <v>21</v>
      </c>
      <c r="M1290" s="1">
        <v>4</v>
      </c>
      <c r="N1290" s="1">
        <v>25</v>
      </c>
      <c r="O1290" s="1" t="s">
        <v>40</v>
      </c>
      <c r="P1290" s="1">
        <v>40220.94</v>
      </c>
      <c r="Q1290" s="1">
        <v>32176.75</v>
      </c>
      <c r="R1290" s="1">
        <f t="shared" si="40"/>
        <v>-8044.1900000000023</v>
      </c>
      <c r="S1290" s="1">
        <f>Table1__24[[#This Row],[total_women_beneficiaries]]-Table1__24[[#This Row],[total_men_beneficiaries]]</f>
        <v>-17</v>
      </c>
      <c r="T1290" s="1" t="str">
        <f t="shared" si="41"/>
        <v>OKAY</v>
      </c>
    </row>
    <row r="1291" spans="1:20" x14ac:dyDescent="0.3">
      <c r="A1291" s="1">
        <v>789</v>
      </c>
      <c r="B1291" s="1"/>
      <c r="C1291" s="1"/>
      <c r="D1291" s="1" t="s">
        <v>28</v>
      </c>
      <c r="E1291" s="1" t="s">
        <v>29</v>
      </c>
      <c r="F1291" s="1" t="s">
        <v>45</v>
      </c>
      <c r="G1291" s="1" t="s">
        <v>367</v>
      </c>
      <c r="H1291" s="1" t="s">
        <v>375</v>
      </c>
      <c r="I1291" s="1">
        <v>4.737425</v>
      </c>
      <c r="J1291" s="1">
        <v>22.819462000000001</v>
      </c>
      <c r="K1291" s="1" t="s">
        <v>23</v>
      </c>
      <c r="L1291" s="1">
        <v>220</v>
      </c>
      <c r="M1291" s="1">
        <v>80</v>
      </c>
      <c r="N1291" s="1">
        <v>300</v>
      </c>
      <c r="O1291" s="1" t="s">
        <v>32</v>
      </c>
      <c r="P1291" s="1">
        <v>41396.28</v>
      </c>
      <c r="Q1291" s="1">
        <v>33117.019999999997</v>
      </c>
      <c r="R1291" s="1">
        <f t="shared" si="40"/>
        <v>-8279.260000000002</v>
      </c>
      <c r="S1291" s="1">
        <f>Table1__24[[#This Row],[total_women_beneficiaries]]-Table1__24[[#This Row],[total_men_beneficiaries]]</f>
        <v>-140</v>
      </c>
      <c r="T1291" s="1" t="str">
        <f t="shared" si="41"/>
        <v>OKAY</v>
      </c>
    </row>
    <row r="1292" spans="1:20" x14ac:dyDescent="0.3">
      <c r="A1292" s="1">
        <v>790</v>
      </c>
      <c r="B1292" s="1"/>
      <c r="C1292" s="1"/>
      <c r="D1292" s="1" t="s">
        <v>39</v>
      </c>
      <c r="E1292" s="1" t="s">
        <v>29</v>
      </c>
      <c r="F1292" s="1" t="s">
        <v>45</v>
      </c>
      <c r="G1292" s="1" t="s">
        <v>367</v>
      </c>
      <c r="H1292" s="1" t="s">
        <v>375</v>
      </c>
      <c r="I1292" s="1">
        <v>4.737425</v>
      </c>
      <c r="J1292" s="1">
        <v>22.819462000000001</v>
      </c>
      <c r="K1292" s="1" t="s">
        <v>23</v>
      </c>
      <c r="L1292" s="1">
        <v>17</v>
      </c>
      <c r="M1292" s="1">
        <v>3</v>
      </c>
      <c r="N1292" s="1">
        <v>20</v>
      </c>
      <c r="O1292" s="1" t="s">
        <v>31</v>
      </c>
      <c r="P1292" s="1">
        <v>43097.62</v>
      </c>
      <c r="Q1292" s="1">
        <v>34478.1</v>
      </c>
      <c r="R1292" s="1">
        <f t="shared" si="40"/>
        <v>-8619.5200000000041</v>
      </c>
      <c r="S1292" s="1">
        <f>Table1__24[[#This Row],[total_women_beneficiaries]]-Table1__24[[#This Row],[total_men_beneficiaries]]</f>
        <v>-14</v>
      </c>
      <c r="T1292" s="1" t="str">
        <f t="shared" si="41"/>
        <v>OKAY</v>
      </c>
    </row>
    <row r="1293" spans="1:20" x14ac:dyDescent="0.3">
      <c r="A1293" s="1">
        <v>791</v>
      </c>
      <c r="B1293" s="1">
        <v>136</v>
      </c>
      <c r="C1293" s="1" t="s">
        <v>17</v>
      </c>
      <c r="D1293" s="1" t="s">
        <v>33</v>
      </c>
      <c r="E1293" s="1" t="s">
        <v>29</v>
      </c>
      <c r="F1293" s="1" t="s">
        <v>129</v>
      </c>
      <c r="G1293" s="1" t="s">
        <v>367</v>
      </c>
      <c r="H1293" s="1" t="s">
        <v>374</v>
      </c>
      <c r="I1293" s="1">
        <v>8.4091670000000001</v>
      </c>
      <c r="J1293" s="1">
        <v>20.653055999999999</v>
      </c>
      <c r="K1293" s="1" t="s">
        <v>23</v>
      </c>
      <c r="L1293" s="1">
        <v>25</v>
      </c>
      <c r="M1293" s="1">
        <v>275</v>
      </c>
      <c r="N1293" s="1">
        <v>300</v>
      </c>
      <c r="O1293" s="1" t="s">
        <v>26</v>
      </c>
      <c r="P1293" s="1">
        <v>48194.74</v>
      </c>
      <c r="Q1293" s="1">
        <v>48194.74</v>
      </c>
      <c r="R1293" s="1">
        <f t="shared" si="40"/>
        <v>0</v>
      </c>
      <c r="S1293" s="1">
        <f>Table1__24[[#This Row],[total_women_beneficiaries]]-Table1__24[[#This Row],[total_men_beneficiaries]]</f>
        <v>250</v>
      </c>
      <c r="T1293" s="1" t="str">
        <f t="shared" si="41"/>
        <v>OKAY</v>
      </c>
    </row>
    <row r="1294" spans="1:20" x14ac:dyDescent="0.3">
      <c r="A1294" s="1">
        <v>792</v>
      </c>
      <c r="B1294" s="1">
        <v>141</v>
      </c>
      <c r="C1294" s="1" t="s">
        <v>17</v>
      </c>
      <c r="D1294" s="1" t="s">
        <v>39</v>
      </c>
      <c r="E1294" s="1" t="s">
        <v>29</v>
      </c>
      <c r="F1294" s="1" t="s">
        <v>45</v>
      </c>
      <c r="G1294" s="1" t="s">
        <v>367</v>
      </c>
      <c r="H1294" s="1" t="s">
        <v>374</v>
      </c>
      <c r="I1294" s="1">
        <v>8.4091670000000001</v>
      </c>
      <c r="J1294" s="1">
        <v>20.653055999999999</v>
      </c>
      <c r="K1294" s="1" t="s">
        <v>23</v>
      </c>
      <c r="L1294" s="1">
        <v>17</v>
      </c>
      <c r="M1294" s="1">
        <v>3</v>
      </c>
      <c r="N1294" s="1">
        <v>20</v>
      </c>
      <c r="O1294" s="1" t="s">
        <v>31</v>
      </c>
      <c r="P1294" s="1">
        <v>25692.29</v>
      </c>
      <c r="Q1294" s="1">
        <v>25692.29</v>
      </c>
      <c r="R1294" s="1">
        <f t="shared" si="40"/>
        <v>0</v>
      </c>
      <c r="S1294" s="1">
        <f>Table1__24[[#This Row],[total_women_beneficiaries]]-Table1__24[[#This Row],[total_men_beneficiaries]]</f>
        <v>-14</v>
      </c>
      <c r="T1294" s="1" t="str">
        <f t="shared" si="41"/>
        <v>OKAY</v>
      </c>
    </row>
    <row r="1295" spans="1:20" x14ac:dyDescent="0.3">
      <c r="A1295" s="1">
        <v>793</v>
      </c>
      <c r="B1295" s="1">
        <v>210</v>
      </c>
      <c r="C1295" s="1" t="s">
        <v>25</v>
      </c>
      <c r="D1295" s="1" t="s">
        <v>28</v>
      </c>
      <c r="E1295" s="1" t="s">
        <v>29</v>
      </c>
      <c r="F1295" s="1" t="s">
        <v>45</v>
      </c>
      <c r="G1295" s="1" t="s">
        <v>367</v>
      </c>
      <c r="H1295" s="1" t="s">
        <v>371</v>
      </c>
      <c r="I1295" s="1">
        <v>6.483333</v>
      </c>
      <c r="J1295" s="1">
        <v>17.45</v>
      </c>
      <c r="K1295" s="1" t="s">
        <v>23</v>
      </c>
      <c r="L1295" s="1">
        <v>3500</v>
      </c>
      <c r="M1295" s="1">
        <v>1500</v>
      </c>
      <c r="N1295" s="1">
        <v>5000</v>
      </c>
      <c r="O1295" s="1" t="s">
        <v>24</v>
      </c>
      <c r="P1295" s="1">
        <v>24960.26</v>
      </c>
      <c r="Q1295" s="1">
        <v>24960.26</v>
      </c>
      <c r="R1295" s="1">
        <f t="shared" si="40"/>
        <v>0</v>
      </c>
      <c r="S1295" s="1">
        <f>Table1__24[[#This Row],[total_women_beneficiaries]]-Table1__24[[#This Row],[total_men_beneficiaries]]</f>
        <v>-2000</v>
      </c>
      <c r="T1295" s="1" t="str">
        <f t="shared" si="41"/>
        <v>OKAY</v>
      </c>
    </row>
    <row r="1296" spans="1:20" x14ac:dyDescent="0.3">
      <c r="A1296" s="1">
        <v>794</v>
      </c>
      <c r="B1296" s="1">
        <v>193</v>
      </c>
      <c r="C1296" s="1" t="s">
        <v>25</v>
      </c>
      <c r="D1296" s="1" t="s">
        <v>28</v>
      </c>
      <c r="E1296" s="1" t="s">
        <v>29</v>
      </c>
      <c r="F1296" s="1" t="s">
        <v>45</v>
      </c>
      <c r="G1296" s="1" t="s">
        <v>367</v>
      </c>
      <c r="H1296" s="1" t="s">
        <v>370</v>
      </c>
      <c r="I1296" s="1">
        <v>4.3666669999999996</v>
      </c>
      <c r="J1296" s="1">
        <v>18.583333</v>
      </c>
      <c r="K1296" s="1" t="s">
        <v>37</v>
      </c>
      <c r="L1296" s="1">
        <v>90</v>
      </c>
      <c r="M1296" s="1">
        <v>25</v>
      </c>
      <c r="N1296" s="1">
        <v>115</v>
      </c>
      <c r="O1296" s="1" t="s">
        <v>38</v>
      </c>
      <c r="P1296" s="1">
        <v>43592.01</v>
      </c>
      <c r="Q1296" s="1">
        <v>43592.01</v>
      </c>
      <c r="R1296" s="1">
        <f t="shared" si="40"/>
        <v>0</v>
      </c>
      <c r="S1296" s="1">
        <f>Table1__24[[#This Row],[total_women_beneficiaries]]-Table1__24[[#This Row],[total_men_beneficiaries]]</f>
        <v>-65</v>
      </c>
      <c r="T1296" s="1" t="str">
        <f t="shared" si="41"/>
        <v>OKAY</v>
      </c>
    </row>
    <row r="1297" spans="1:20" x14ac:dyDescent="0.3">
      <c r="A1297" s="1">
        <v>795</v>
      </c>
      <c r="B1297" s="1">
        <v>161</v>
      </c>
      <c r="C1297" s="1" t="s">
        <v>17</v>
      </c>
      <c r="D1297" s="1" t="s">
        <v>28</v>
      </c>
      <c r="E1297" s="1" t="s">
        <v>29</v>
      </c>
      <c r="F1297" s="1" t="s">
        <v>238</v>
      </c>
      <c r="G1297" s="1" t="s">
        <v>367</v>
      </c>
      <c r="H1297" s="1" t="s">
        <v>370</v>
      </c>
      <c r="I1297" s="1">
        <v>4.3666669999999996</v>
      </c>
      <c r="J1297" s="1">
        <v>18.583333</v>
      </c>
      <c r="K1297" s="1" t="s">
        <v>23</v>
      </c>
      <c r="L1297" s="1">
        <v>35</v>
      </c>
      <c r="M1297" s="1">
        <v>5</v>
      </c>
      <c r="N1297" s="1">
        <v>40</v>
      </c>
      <c r="O1297" s="1" t="s">
        <v>31</v>
      </c>
      <c r="P1297" s="1">
        <v>44898</v>
      </c>
      <c r="Q1297" s="1">
        <v>44898</v>
      </c>
      <c r="R1297" s="1">
        <f t="shared" si="40"/>
        <v>0</v>
      </c>
      <c r="S1297" s="1">
        <f>Table1__24[[#This Row],[total_women_beneficiaries]]-Table1__24[[#This Row],[total_men_beneficiaries]]</f>
        <v>-30</v>
      </c>
      <c r="T1297" s="1" t="str">
        <f t="shared" si="41"/>
        <v>OKAY</v>
      </c>
    </row>
    <row r="1298" spans="1:20" x14ac:dyDescent="0.3">
      <c r="A1298" s="1">
        <v>796</v>
      </c>
      <c r="B1298" s="1">
        <v>232</v>
      </c>
      <c r="C1298" s="1" t="s">
        <v>25</v>
      </c>
      <c r="D1298" s="1" t="s">
        <v>39</v>
      </c>
      <c r="E1298" s="1" t="s">
        <v>29</v>
      </c>
      <c r="F1298" s="1" t="s">
        <v>45</v>
      </c>
      <c r="G1298" s="1" t="s">
        <v>367</v>
      </c>
      <c r="H1298" s="1" t="s">
        <v>370</v>
      </c>
      <c r="I1298" s="1">
        <v>4.3666669999999996</v>
      </c>
      <c r="J1298" s="1">
        <v>18.583333</v>
      </c>
      <c r="K1298" s="1" t="s">
        <v>23</v>
      </c>
      <c r="L1298" s="1">
        <v>41</v>
      </c>
      <c r="M1298" s="1">
        <v>9</v>
      </c>
      <c r="N1298" s="1">
        <v>50</v>
      </c>
      <c r="O1298" s="1" t="s">
        <v>40</v>
      </c>
      <c r="P1298" s="1">
        <v>45584.32</v>
      </c>
      <c r="Q1298" s="1">
        <v>45584.32</v>
      </c>
      <c r="R1298" s="1">
        <f t="shared" si="40"/>
        <v>0</v>
      </c>
      <c r="S1298" s="1">
        <f>Table1__24[[#This Row],[total_women_beneficiaries]]-Table1__24[[#This Row],[total_men_beneficiaries]]</f>
        <v>-32</v>
      </c>
      <c r="T1298" s="1" t="str">
        <f t="shared" si="41"/>
        <v>OKAY</v>
      </c>
    </row>
    <row r="1299" spans="1:20" x14ac:dyDescent="0.3">
      <c r="A1299" s="1">
        <v>797</v>
      </c>
      <c r="B1299" s="1"/>
      <c r="C1299" s="1"/>
      <c r="D1299" s="1" t="s">
        <v>39</v>
      </c>
      <c r="E1299" s="1" t="s">
        <v>29</v>
      </c>
      <c r="F1299" s="1" t="s">
        <v>238</v>
      </c>
      <c r="G1299" s="1" t="s">
        <v>367</v>
      </c>
      <c r="H1299" s="1" t="s">
        <v>370</v>
      </c>
      <c r="I1299" s="1">
        <v>4.3666669999999996</v>
      </c>
      <c r="J1299" s="1">
        <v>18.583333</v>
      </c>
      <c r="K1299" s="1" t="s">
        <v>23</v>
      </c>
      <c r="L1299" s="1">
        <v>100</v>
      </c>
      <c r="M1299" s="1">
        <v>20</v>
      </c>
      <c r="N1299" s="1">
        <v>120</v>
      </c>
      <c r="O1299" s="1" t="s">
        <v>40</v>
      </c>
      <c r="P1299" s="1">
        <v>33361.660000000003</v>
      </c>
      <c r="Q1299" s="1">
        <v>26689.33</v>
      </c>
      <c r="R1299" s="1">
        <f t="shared" si="40"/>
        <v>-6672.3300000000017</v>
      </c>
      <c r="S1299" s="1">
        <f>Table1__24[[#This Row],[total_women_beneficiaries]]-Table1__24[[#This Row],[total_men_beneficiaries]]</f>
        <v>-80</v>
      </c>
      <c r="T1299" s="1" t="str">
        <f t="shared" si="41"/>
        <v>OKAY</v>
      </c>
    </row>
    <row r="1300" spans="1:20" x14ac:dyDescent="0.3">
      <c r="A1300" s="1">
        <v>798</v>
      </c>
      <c r="B1300" s="1"/>
      <c r="C1300" s="1"/>
      <c r="D1300" s="1" t="s">
        <v>39</v>
      </c>
      <c r="E1300" s="1" t="s">
        <v>29</v>
      </c>
      <c r="F1300" s="1" t="s">
        <v>45</v>
      </c>
      <c r="G1300" s="1" t="s">
        <v>367</v>
      </c>
      <c r="H1300" s="1" t="s">
        <v>370</v>
      </c>
      <c r="I1300" s="1">
        <v>4.3666669999999996</v>
      </c>
      <c r="J1300" s="1">
        <v>18.583333</v>
      </c>
      <c r="K1300" s="1" t="s">
        <v>23</v>
      </c>
      <c r="L1300" s="1">
        <v>13</v>
      </c>
      <c r="M1300" s="1">
        <v>2</v>
      </c>
      <c r="N1300" s="1">
        <v>15</v>
      </c>
      <c r="O1300" s="1" t="s">
        <v>40</v>
      </c>
      <c r="P1300" s="1">
        <v>46558.9</v>
      </c>
      <c r="Q1300" s="1">
        <v>18623.560000000001</v>
      </c>
      <c r="R1300" s="1">
        <f t="shared" si="40"/>
        <v>-27935.34</v>
      </c>
      <c r="S1300" s="1">
        <f>Table1__24[[#This Row],[total_women_beneficiaries]]-Table1__24[[#This Row],[total_men_beneficiaries]]</f>
        <v>-11</v>
      </c>
      <c r="T1300" s="1" t="str">
        <f t="shared" si="41"/>
        <v>OKAY</v>
      </c>
    </row>
    <row r="1301" spans="1:20" x14ac:dyDescent="0.3">
      <c r="A1301" s="1">
        <v>799</v>
      </c>
      <c r="B1301" s="1"/>
      <c r="C1301" s="1"/>
      <c r="D1301" s="1" t="s">
        <v>33</v>
      </c>
      <c r="E1301" s="1" t="s">
        <v>29</v>
      </c>
      <c r="F1301" s="1" t="s">
        <v>45</v>
      </c>
      <c r="G1301" s="1" t="s">
        <v>367</v>
      </c>
      <c r="H1301" s="1" t="s">
        <v>370</v>
      </c>
      <c r="I1301" s="1">
        <v>4.3666669999999996</v>
      </c>
      <c r="J1301" s="1">
        <v>18.583333</v>
      </c>
      <c r="K1301" s="1" t="s">
        <v>23</v>
      </c>
      <c r="L1301" s="1">
        <v>2500</v>
      </c>
      <c r="M1301" s="1">
        <v>1500</v>
      </c>
      <c r="N1301" s="1">
        <v>4000</v>
      </c>
      <c r="O1301" s="1" t="s">
        <v>40</v>
      </c>
      <c r="P1301" s="1">
        <v>3465.42</v>
      </c>
      <c r="Q1301" s="1">
        <v>2772.34</v>
      </c>
      <c r="R1301" s="1">
        <f t="shared" si="40"/>
        <v>-693.07999999999993</v>
      </c>
      <c r="S1301" s="1">
        <f>Table1__24[[#This Row],[total_women_beneficiaries]]-Table1__24[[#This Row],[total_men_beneficiaries]]</f>
        <v>-1000</v>
      </c>
      <c r="T1301" s="1" t="str">
        <f t="shared" si="41"/>
        <v>OKAY</v>
      </c>
    </row>
    <row r="1302" spans="1:20" x14ac:dyDescent="0.3">
      <c r="A1302" s="1">
        <v>800</v>
      </c>
      <c r="B1302" s="1"/>
      <c r="C1302" s="1"/>
      <c r="D1302" s="1" t="s">
        <v>28</v>
      </c>
      <c r="E1302" s="1" t="s">
        <v>29</v>
      </c>
      <c r="F1302" s="1" t="s">
        <v>45</v>
      </c>
      <c r="G1302" s="1" t="s">
        <v>367</v>
      </c>
      <c r="H1302" s="1" t="s">
        <v>373</v>
      </c>
      <c r="I1302" s="1">
        <v>4.2613890000000003</v>
      </c>
      <c r="J1302" s="1">
        <v>15.789444</v>
      </c>
      <c r="K1302" s="1" t="s">
        <v>23</v>
      </c>
      <c r="L1302" s="1">
        <v>500</v>
      </c>
      <c r="M1302" s="1">
        <v>300</v>
      </c>
      <c r="N1302" s="1">
        <v>800</v>
      </c>
      <c r="O1302" s="1" t="s">
        <v>38</v>
      </c>
      <c r="P1302" s="1">
        <v>47269.46</v>
      </c>
      <c r="Q1302" s="1">
        <v>18907.78</v>
      </c>
      <c r="R1302" s="1">
        <f t="shared" si="40"/>
        <v>-28361.68</v>
      </c>
      <c r="S1302" s="1">
        <f>Table1__24[[#This Row],[total_women_beneficiaries]]-Table1__24[[#This Row],[total_men_beneficiaries]]</f>
        <v>-200</v>
      </c>
      <c r="T1302" s="1" t="str">
        <f t="shared" si="41"/>
        <v>OKAY</v>
      </c>
    </row>
    <row r="1303" spans="1:20" x14ac:dyDescent="0.3">
      <c r="A1303" s="1">
        <v>801</v>
      </c>
      <c r="B1303" s="1"/>
      <c r="C1303" s="1"/>
      <c r="D1303" s="1" t="s">
        <v>39</v>
      </c>
      <c r="E1303" s="1" t="s">
        <v>29</v>
      </c>
      <c r="F1303" s="1" t="s">
        <v>45</v>
      </c>
      <c r="G1303" s="1" t="s">
        <v>367</v>
      </c>
      <c r="H1303" s="1" t="s">
        <v>373</v>
      </c>
      <c r="I1303" s="1">
        <v>4.2613890000000003</v>
      </c>
      <c r="J1303" s="1">
        <v>15.789444</v>
      </c>
      <c r="K1303" s="1" t="s">
        <v>23</v>
      </c>
      <c r="L1303" s="1">
        <v>15</v>
      </c>
      <c r="M1303" s="1">
        <v>0</v>
      </c>
      <c r="N1303" s="1">
        <v>15</v>
      </c>
      <c r="O1303" s="1" t="s">
        <v>40</v>
      </c>
      <c r="P1303" s="1">
        <v>23233.78</v>
      </c>
      <c r="Q1303" s="1">
        <v>9293.51</v>
      </c>
      <c r="R1303" s="1">
        <f t="shared" si="40"/>
        <v>-13940.269999999999</v>
      </c>
      <c r="S1303" s="1">
        <f>Table1__24[[#This Row],[total_women_beneficiaries]]-Table1__24[[#This Row],[total_men_beneficiaries]]</f>
        <v>-15</v>
      </c>
      <c r="T1303" s="1" t="str">
        <f t="shared" si="41"/>
        <v>OKAY</v>
      </c>
    </row>
    <row r="1304" spans="1:20" x14ac:dyDescent="0.3">
      <c r="A1304" s="1">
        <v>802</v>
      </c>
      <c r="B1304" s="1"/>
      <c r="C1304" s="1"/>
      <c r="D1304" s="1" t="s">
        <v>39</v>
      </c>
      <c r="E1304" s="1" t="s">
        <v>29</v>
      </c>
      <c r="F1304" s="1" t="s">
        <v>45</v>
      </c>
      <c r="G1304" s="1" t="s">
        <v>367</v>
      </c>
      <c r="H1304" s="1" t="s">
        <v>373</v>
      </c>
      <c r="I1304" s="1">
        <v>4.2613890000000003</v>
      </c>
      <c r="J1304" s="1">
        <v>15.789444</v>
      </c>
      <c r="K1304" s="1" t="s">
        <v>23</v>
      </c>
      <c r="L1304" s="1">
        <v>10</v>
      </c>
      <c r="M1304" s="1">
        <v>2</v>
      </c>
      <c r="N1304" s="1">
        <v>12</v>
      </c>
      <c r="O1304" s="1" t="s">
        <v>40</v>
      </c>
      <c r="P1304" s="1">
        <v>23233.78</v>
      </c>
      <c r="Q1304" s="1">
        <v>9293.51</v>
      </c>
      <c r="R1304" s="1">
        <f t="shared" si="40"/>
        <v>-13940.269999999999</v>
      </c>
      <c r="S1304" s="1">
        <f>Table1__24[[#This Row],[total_women_beneficiaries]]-Table1__24[[#This Row],[total_men_beneficiaries]]</f>
        <v>-8</v>
      </c>
      <c r="T1304" s="1" t="str">
        <f t="shared" si="41"/>
        <v>OKAY</v>
      </c>
    </row>
    <row r="1305" spans="1:20" x14ac:dyDescent="0.3">
      <c r="A1305" s="1">
        <v>803</v>
      </c>
      <c r="B1305" s="1"/>
      <c r="C1305" s="1"/>
      <c r="D1305" s="1" t="s">
        <v>33</v>
      </c>
      <c r="E1305" s="1" t="s">
        <v>29</v>
      </c>
      <c r="F1305" s="1" t="s">
        <v>45</v>
      </c>
      <c r="G1305" s="1" t="s">
        <v>367</v>
      </c>
      <c r="H1305" s="1" t="s">
        <v>373</v>
      </c>
      <c r="I1305" s="1">
        <v>4.2613890000000003</v>
      </c>
      <c r="J1305" s="1">
        <v>15.789444</v>
      </c>
      <c r="K1305" s="1" t="s">
        <v>23</v>
      </c>
      <c r="L1305" s="1">
        <v>10</v>
      </c>
      <c r="M1305" s="1">
        <v>0</v>
      </c>
      <c r="N1305" s="1">
        <v>10</v>
      </c>
      <c r="O1305" s="1" t="s">
        <v>40</v>
      </c>
      <c r="P1305" s="1">
        <v>24888.69</v>
      </c>
      <c r="Q1305" s="1">
        <v>9955.48</v>
      </c>
      <c r="R1305" s="1">
        <f t="shared" si="40"/>
        <v>-14933.21</v>
      </c>
      <c r="S1305" s="1">
        <f>Table1__24[[#This Row],[total_women_beneficiaries]]-Table1__24[[#This Row],[total_men_beneficiaries]]</f>
        <v>-10</v>
      </c>
      <c r="T1305" s="1" t="str">
        <f t="shared" si="41"/>
        <v>OKAY</v>
      </c>
    </row>
    <row r="1306" spans="1:20" x14ac:dyDescent="0.3">
      <c r="A1306" s="1">
        <v>804</v>
      </c>
      <c r="B1306" s="1"/>
      <c r="C1306" s="1"/>
      <c r="D1306" s="1" t="s">
        <v>28</v>
      </c>
      <c r="E1306" s="1" t="s">
        <v>29</v>
      </c>
      <c r="F1306" s="1" t="s">
        <v>45</v>
      </c>
      <c r="G1306" s="1" t="s">
        <v>367</v>
      </c>
      <c r="H1306" s="1" t="s">
        <v>373</v>
      </c>
      <c r="I1306" s="1">
        <v>4.2613890000000003</v>
      </c>
      <c r="J1306" s="1">
        <v>15.789444</v>
      </c>
      <c r="K1306" s="1" t="s">
        <v>23</v>
      </c>
      <c r="L1306" s="1">
        <v>800</v>
      </c>
      <c r="M1306" s="1">
        <v>1200</v>
      </c>
      <c r="N1306" s="1">
        <v>2000</v>
      </c>
      <c r="O1306" s="1" t="s">
        <v>38</v>
      </c>
      <c r="P1306" s="1">
        <v>22133.02</v>
      </c>
      <c r="Q1306" s="1">
        <v>8853.2099999999991</v>
      </c>
      <c r="R1306" s="1">
        <f t="shared" si="40"/>
        <v>-13279.810000000001</v>
      </c>
      <c r="S1306" s="1">
        <f>Table1__24[[#This Row],[total_women_beneficiaries]]-Table1__24[[#This Row],[total_men_beneficiaries]]</f>
        <v>400</v>
      </c>
      <c r="T1306" s="1" t="str">
        <f t="shared" si="41"/>
        <v>OKAY</v>
      </c>
    </row>
    <row r="1307" spans="1:20" x14ac:dyDescent="0.3">
      <c r="A1307" s="1">
        <v>805</v>
      </c>
      <c r="B1307" s="1"/>
      <c r="C1307" s="1"/>
      <c r="D1307" s="1" t="s">
        <v>39</v>
      </c>
      <c r="E1307" s="1" t="s">
        <v>29</v>
      </c>
      <c r="F1307" s="1" t="s">
        <v>45</v>
      </c>
      <c r="G1307" s="1" t="s">
        <v>367</v>
      </c>
      <c r="H1307" s="1" t="s">
        <v>373</v>
      </c>
      <c r="I1307" s="1">
        <v>4.2613890000000003</v>
      </c>
      <c r="J1307" s="1">
        <v>15.789444</v>
      </c>
      <c r="K1307" s="1" t="s">
        <v>23</v>
      </c>
      <c r="L1307" s="1">
        <v>90</v>
      </c>
      <c r="M1307" s="1">
        <v>10</v>
      </c>
      <c r="N1307" s="1">
        <v>100</v>
      </c>
      <c r="O1307" s="1" t="s">
        <v>40</v>
      </c>
      <c r="P1307" s="1">
        <v>42909.36</v>
      </c>
      <c r="Q1307" s="1">
        <v>17163.740000000002</v>
      </c>
      <c r="R1307" s="1">
        <f t="shared" si="40"/>
        <v>-25745.62</v>
      </c>
      <c r="S1307" s="1">
        <f>Table1__24[[#This Row],[total_women_beneficiaries]]-Table1__24[[#This Row],[total_men_beneficiaries]]</f>
        <v>-80</v>
      </c>
      <c r="T1307" s="1" t="str">
        <f t="shared" si="41"/>
        <v>OKAY</v>
      </c>
    </row>
    <row r="1308" spans="1:20" x14ac:dyDescent="0.3">
      <c r="A1308" s="1">
        <v>806</v>
      </c>
      <c r="B1308" s="1"/>
      <c r="C1308" s="1"/>
      <c r="D1308" s="1" t="s">
        <v>55</v>
      </c>
      <c r="E1308" s="1" t="s">
        <v>19</v>
      </c>
      <c r="F1308" s="1" t="s">
        <v>45</v>
      </c>
      <c r="G1308" s="1" t="s">
        <v>367</v>
      </c>
      <c r="H1308" s="1" t="s">
        <v>373</v>
      </c>
      <c r="I1308" s="1">
        <v>4.2613890000000003</v>
      </c>
      <c r="J1308" s="1">
        <v>15.789444</v>
      </c>
      <c r="K1308" s="1" t="s">
        <v>23</v>
      </c>
      <c r="L1308" s="1">
        <v>0</v>
      </c>
      <c r="M1308" s="1">
        <v>100</v>
      </c>
      <c r="N1308" s="1">
        <v>100</v>
      </c>
      <c r="O1308" s="1" t="s">
        <v>26</v>
      </c>
      <c r="P1308" s="1">
        <v>30620.37</v>
      </c>
      <c r="Q1308" s="1">
        <v>12248.15</v>
      </c>
      <c r="R1308" s="1">
        <f t="shared" si="40"/>
        <v>-18372.22</v>
      </c>
      <c r="S1308" s="1">
        <f>Table1__24[[#This Row],[total_women_beneficiaries]]-Table1__24[[#This Row],[total_men_beneficiaries]]</f>
        <v>100</v>
      </c>
      <c r="T1308" s="1" t="str">
        <f t="shared" si="41"/>
        <v>OKAY</v>
      </c>
    </row>
    <row r="1309" spans="1:20" x14ac:dyDescent="0.3">
      <c r="A1309" s="1">
        <v>807</v>
      </c>
      <c r="B1309" s="1"/>
      <c r="C1309" s="1"/>
      <c r="D1309" s="1" t="s">
        <v>28</v>
      </c>
      <c r="E1309" s="1" t="s">
        <v>29</v>
      </c>
      <c r="F1309" s="1" t="s">
        <v>45</v>
      </c>
      <c r="G1309" s="1" t="s">
        <v>367</v>
      </c>
      <c r="H1309" s="1" t="s">
        <v>373</v>
      </c>
      <c r="I1309" s="1">
        <v>4.2613890000000003</v>
      </c>
      <c r="J1309" s="1">
        <v>15.789444</v>
      </c>
      <c r="K1309" s="1" t="s">
        <v>23</v>
      </c>
      <c r="L1309" s="1">
        <v>150</v>
      </c>
      <c r="M1309" s="1">
        <v>450</v>
      </c>
      <c r="N1309" s="1">
        <v>600</v>
      </c>
      <c r="O1309" s="1" t="s">
        <v>26</v>
      </c>
      <c r="P1309" s="1">
        <v>33662.050000000003</v>
      </c>
      <c r="Q1309" s="1">
        <v>13464.82</v>
      </c>
      <c r="R1309" s="1">
        <f t="shared" si="40"/>
        <v>-20197.230000000003</v>
      </c>
      <c r="S1309" s="1">
        <f>Table1__24[[#This Row],[total_women_beneficiaries]]-Table1__24[[#This Row],[total_men_beneficiaries]]</f>
        <v>300</v>
      </c>
      <c r="T1309" s="1" t="str">
        <f t="shared" si="41"/>
        <v>OKAY</v>
      </c>
    </row>
    <row r="1310" spans="1:20" x14ac:dyDescent="0.3">
      <c r="A1310" s="1">
        <v>808</v>
      </c>
      <c r="B1310" s="1"/>
      <c r="C1310" s="1"/>
      <c r="D1310" s="1" t="s">
        <v>28</v>
      </c>
      <c r="E1310" s="1" t="s">
        <v>29</v>
      </c>
      <c r="F1310" s="1" t="s">
        <v>45</v>
      </c>
      <c r="G1310" s="1" t="s">
        <v>367</v>
      </c>
      <c r="H1310" s="1" t="s">
        <v>369</v>
      </c>
      <c r="I1310" s="1">
        <v>6.53477</v>
      </c>
      <c r="J1310" s="1">
        <v>21.994738999999999</v>
      </c>
      <c r="K1310" s="1" t="s">
        <v>23</v>
      </c>
      <c r="L1310" s="1">
        <v>50000</v>
      </c>
      <c r="M1310" s="1">
        <v>60000</v>
      </c>
      <c r="N1310" s="1">
        <v>110000</v>
      </c>
      <c r="O1310" s="1" t="s">
        <v>150</v>
      </c>
      <c r="P1310" s="1">
        <v>13652.51</v>
      </c>
      <c r="Q1310" s="1">
        <v>10922.01</v>
      </c>
      <c r="R1310" s="1">
        <f t="shared" si="40"/>
        <v>-2730.5</v>
      </c>
      <c r="S1310" s="1">
        <f>Table1__24[[#This Row],[total_women_beneficiaries]]-Table1__24[[#This Row],[total_men_beneficiaries]]</f>
        <v>10000</v>
      </c>
      <c r="T1310" s="1" t="str">
        <f t="shared" si="41"/>
        <v>OKAY</v>
      </c>
    </row>
    <row r="1311" spans="1:20" x14ac:dyDescent="0.3">
      <c r="A1311" s="1">
        <v>809</v>
      </c>
      <c r="B1311" s="1">
        <v>176</v>
      </c>
      <c r="C1311" s="1" t="s">
        <v>17</v>
      </c>
      <c r="D1311" s="1" t="s">
        <v>33</v>
      </c>
      <c r="E1311" s="1" t="s">
        <v>29</v>
      </c>
      <c r="F1311" s="1" t="s">
        <v>45</v>
      </c>
      <c r="G1311" s="1" t="s">
        <v>367</v>
      </c>
      <c r="H1311" s="1" t="s">
        <v>371</v>
      </c>
      <c r="I1311" s="1">
        <v>6.4977270000000003</v>
      </c>
      <c r="J1311" s="1">
        <v>17.449940000000002</v>
      </c>
      <c r="K1311" s="1" t="s">
        <v>23</v>
      </c>
      <c r="L1311" s="1">
        <v>15</v>
      </c>
      <c r="M1311" s="1">
        <v>25</v>
      </c>
      <c r="N1311" s="1">
        <v>40</v>
      </c>
      <c r="O1311" s="1" t="s">
        <v>150</v>
      </c>
      <c r="P1311" s="1">
        <v>31781.85</v>
      </c>
      <c r="Q1311" s="1">
        <v>31781.85</v>
      </c>
      <c r="R1311" s="1">
        <f t="shared" si="40"/>
        <v>0</v>
      </c>
      <c r="S1311" s="1">
        <f>Table1__24[[#This Row],[total_women_beneficiaries]]-Table1__24[[#This Row],[total_men_beneficiaries]]</f>
        <v>10</v>
      </c>
      <c r="T1311" s="1" t="str">
        <f t="shared" si="41"/>
        <v>OKAY</v>
      </c>
    </row>
    <row r="1312" spans="1:20" x14ac:dyDescent="0.3">
      <c r="A1312" s="1">
        <v>810</v>
      </c>
      <c r="B1312" s="1">
        <v>195</v>
      </c>
      <c r="C1312" s="1" t="s">
        <v>25</v>
      </c>
      <c r="D1312" s="1" t="s">
        <v>28</v>
      </c>
      <c r="E1312" s="1" t="s">
        <v>29</v>
      </c>
      <c r="F1312" s="1" t="s">
        <v>45</v>
      </c>
      <c r="G1312" s="1" t="s">
        <v>367</v>
      </c>
      <c r="H1312" s="1" t="s">
        <v>371</v>
      </c>
      <c r="I1312" s="1">
        <v>6.4977270000000003</v>
      </c>
      <c r="J1312" s="1">
        <v>17.449940000000002</v>
      </c>
      <c r="K1312" s="1" t="s">
        <v>23</v>
      </c>
      <c r="L1312" s="1">
        <v>1300</v>
      </c>
      <c r="M1312" s="1">
        <v>1200</v>
      </c>
      <c r="N1312" s="1">
        <v>2500</v>
      </c>
      <c r="O1312" s="1" t="s">
        <v>31</v>
      </c>
      <c r="P1312" s="1">
        <v>29069.65</v>
      </c>
      <c r="Q1312" s="1">
        <v>29069.65</v>
      </c>
      <c r="R1312" s="1">
        <f t="shared" si="40"/>
        <v>0</v>
      </c>
      <c r="S1312" s="1">
        <f>Table1__24[[#This Row],[total_women_beneficiaries]]-Table1__24[[#This Row],[total_men_beneficiaries]]</f>
        <v>-100</v>
      </c>
      <c r="T1312" s="1" t="str">
        <f t="shared" si="41"/>
        <v>OKAY</v>
      </c>
    </row>
    <row r="1313" spans="1:20" x14ac:dyDescent="0.3">
      <c r="A1313" s="1">
        <v>811</v>
      </c>
      <c r="B1313" s="1">
        <v>195</v>
      </c>
      <c r="C1313" s="1" t="s">
        <v>25</v>
      </c>
      <c r="D1313" s="1" t="s">
        <v>28</v>
      </c>
      <c r="E1313" s="1" t="s">
        <v>19</v>
      </c>
      <c r="F1313" s="1" t="s">
        <v>45</v>
      </c>
      <c r="G1313" s="1" t="s">
        <v>367</v>
      </c>
      <c r="H1313" s="1" t="s">
        <v>371</v>
      </c>
      <c r="I1313" s="1">
        <v>6.4977270000000003</v>
      </c>
      <c r="J1313" s="1">
        <v>17.449940000000002</v>
      </c>
      <c r="K1313" s="1" t="s">
        <v>23</v>
      </c>
      <c r="L1313" s="1">
        <v>1300</v>
      </c>
      <c r="M1313" s="1">
        <v>1200</v>
      </c>
      <c r="N1313" s="1">
        <v>2500</v>
      </c>
      <c r="O1313" s="1" t="s">
        <v>41</v>
      </c>
      <c r="P1313" s="1">
        <v>25553.94</v>
      </c>
      <c r="Q1313" s="1">
        <v>25553.94</v>
      </c>
      <c r="R1313" s="1">
        <f t="shared" si="40"/>
        <v>0</v>
      </c>
      <c r="S1313" s="1">
        <f>Table1__24[[#This Row],[total_women_beneficiaries]]-Table1__24[[#This Row],[total_men_beneficiaries]]</f>
        <v>-100</v>
      </c>
      <c r="T1313" s="1" t="str">
        <f t="shared" si="41"/>
        <v>OKAY</v>
      </c>
    </row>
    <row r="1314" spans="1:20" x14ac:dyDescent="0.3">
      <c r="A1314" s="1">
        <v>812</v>
      </c>
      <c r="B1314" s="1">
        <v>195</v>
      </c>
      <c r="C1314" s="1" t="s">
        <v>25</v>
      </c>
      <c r="D1314" s="1" t="s">
        <v>28</v>
      </c>
      <c r="E1314" s="1" t="s">
        <v>29</v>
      </c>
      <c r="F1314" s="1" t="s">
        <v>45</v>
      </c>
      <c r="G1314" s="1" t="s">
        <v>367</v>
      </c>
      <c r="H1314" s="1" t="s">
        <v>371</v>
      </c>
      <c r="I1314" s="1">
        <v>6.4977270000000003</v>
      </c>
      <c r="J1314" s="1">
        <v>17.449940000000002</v>
      </c>
      <c r="K1314" s="1" t="s">
        <v>23</v>
      </c>
      <c r="L1314" s="1">
        <v>1300</v>
      </c>
      <c r="M1314" s="1">
        <v>1200</v>
      </c>
      <c r="N1314" s="1">
        <v>2500</v>
      </c>
      <c r="O1314" s="1" t="s">
        <v>41</v>
      </c>
      <c r="P1314" s="1">
        <v>27445.78</v>
      </c>
      <c r="Q1314" s="1">
        <v>27445.78</v>
      </c>
      <c r="R1314" s="1">
        <f t="shared" si="40"/>
        <v>0</v>
      </c>
      <c r="S1314" s="1">
        <f>Table1__24[[#This Row],[total_women_beneficiaries]]-Table1__24[[#This Row],[total_men_beneficiaries]]</f>
        <v>-100</v>
      </c>
      <c r="T1314" s="1" t="str">
        <f t="shared" si="41"/>
        <v>OKAY</v>
      </c>
    </row>
    <row r="1315" spans="1:20" x14ac:dyDescent="0.3">
      <c r="A1315" s="1">
        <v>813</v>
      </c>
      <c r="B1315" s="1">
        <v>299</v>
      </c>
      <c r="C1315" s="1" t="s">
        <v>25</v>
      </c>
      <c r="D1315" s="1" t="s">
        <v>55</v>
      </c>
      <c r="E1315" s="1" t="s">
        <v>19</v>
      </c>
      <c r="F1315" s="1" t="s">
        <v>45</v>
      </c>
      <c r="G1315" s="1" t="s">
        <v>367</v>
      </c>
      <c r="H1315" s="1" t="s">
        <v>371</v>
      </c>
      <c r="I1315" s="1">
        <v>6.4977270000000003</v>
      </c>
      <c r="J1315" s="1">
        <v>17.449940000000002</v>
      </c>
      <c r="K1315" s="1" t="s">
        <v>23</v>
      </c>
      <c r="L1315" s="1">
        <v>0</v>
      </c>
      <c r="M1315" s="1">
        <v>100</v>
      </c>
      <c r="N1315" s="1">
        <v>100</v>
      </c>
      <c r="O1315" s="1" t="s">
        <v>26</v>
      </c>
      <c r="P1315" s="1">
        <v>28719.47</v>
      </c>
      <c r="Q1315" s="1">
        <v>28719.47</v>
      </c>
      <c r="R1315" s="1">
        <f t="shared" si="40"/>
        <v>0</v>
      </c>
      <c r="S1315" s="1">
        <f>Table1__24[[#This Row],[total_women_beneficiaries]]-Table1__24[[#This Row],[total_men_beneficiaries]]</f>
        <v>100</v>
      </c>
      <c r="T1315" s="1" t="str">
        <f t="shared" si="41"/>
        <v>OKAY</v>
      </c>
    </row>
    <row r="1316" spans="1:20" x14ac:dyDescent="0.3">
      <c r="A1316" s="1">
        <v>814</v>
      </c>
      <c r="B1316" s="1">
        <v>187</v>
      </c>
      <c r="C1316" s="1" t="s">
        <v>25</v>
      </c>
      <c r="D1316" s="1" t="s">
        <v>39</v>
      </c>
      <c r="E1316" s="1" t="s">
        <v>29</v>
      </c>
      <c r="F1316" s="1" t="s">
        <v>45</v>
      </c>
      <c r="G1316" s="1" t="s">
        <v>367</v>
      </c>
      <c r="H1316" s="1" t="s">
        <v>371</v>
      </c>
      <c r="I1316" s="1">
        <v>6.4977270000000003</v>
      </c>
      <c r="J1316" s="1">
        <v>17.449940000000002</v>
      </c>
      <c r="K1316" s="1" t="s">
        <v>23</v>
      </c>
      <c r="L1316" s="1">
        <v>5</v>
      </c>
      <c r="M1316" s="1">
        <v>2</v>
      </c>
      <c r="N1316" s="1">
        <v>7</v>
      </c>
      <c r="O1316" s="1" t="s">
        <v>40</v>
      </c>
      <c r="P1316" s="1">
        <v>7390.16</v>
      </c>
      <c r="Q1316" s="1">
        <v>7390.16</v>
      </c>
      <c r="R1316" s="1">
        <f t="shared" si="40"/>
        <v>0</v>
      </c>
      <c r="S1316" s="1">
        <f>Table1__24[[#This Row],[total_women_beneficiaries]]-Table1__24[[#This Row],[total_men_beneficiaries]]</f>
        <v>-3</v>
      </c>
      <c r="T1316" s="1" t="str">
        <f t="shared" si="41"/>
        <v>OKAY</v>
      </c>
    </row>
    <row r="1317" spans="1:20" x14ac:dyDescent="0.3">
      <c r="A1317" s="1">
        <v>815</v>
      </c>
      <c r="B1317" s="1"/>
      <c r="C1317" s="1"/>
      <c r="D1317" s="1" t="s">
        <v>55</v>
      </c>
      <c r="E1317" s="1" t="s">
        <v>19</v>
      </c>
      <c r="F1317" s="1" t="s">
        <v>129</v>
      </c>
      <c r="G1317" s="1" t="s">
        <v>367</v>
      </c>
      <c r="H1317" s="1" t="s">
        <v>375</v>
      </c>
      <c r="I1317" s="1">
        <v>4.7378609999999997</v>
      </c>
      <c r="J1317" s="1">
        <v>22.816509</v>
      </c>
      <c r="K1317" s="1" t="s">
        <v>23</v>
      </c>
      <c r="L1317" s="1">
        <v>0</v>
      </c>
      <c r="M1317" s="1">
        <v>100</v>
      </c>
      <c r="N1317" s="1">
        <v>100</v>
      </c>
      <c r="O1317" s="1" t="s">
        <v>26</v>
      </c>
      <c r="P1317" s="1">
        <v>50000</v>
      </c>
      <c r="Q1317" s="1">
        <v>50000</v>
      </c>
      <c r="R1317" s="1">
        <f t="shared" si="40"/>
        <v>0</v>
      </c>
      <c r="S1317" s="1">
        <f>Table1__24[[#This Row],[total_women_beneficiaries]]-Table1__24[[#This Row],[total_men_beneficiaries]]</f>
        <v>100</v>
      </c>
      <c r="T1317" s="1" t="str">
        <f t="shared" si="41"/>
        <v>OKAY</v>
      </c>
    </row>
    <row r="1318" spans="1:20" x14ac:dyDescent="0.3">
      <c r="A1318" s="1">
        <v>816</v>
      </c>
      <c r="B1318" s="1"/>
      <c r="C1318" s="1"/>
      <c r="D1318" s="1" t="s">
        <v>39</v>
      </c>
      <c r="E1318" s="1" t="s">
        <v>29</v>
      </c>
      <c r="F1318" s="1" t="s">
        <v>45</v>
      </c>
      <c r="G1318" s="1" t="s">
        <v>367</v>
      </c>
      <c r="H1318" s="1" t="s">
        <v>375</v>
      </c>
      <c r="I1318" s="1">
        <v>4.7378609999999997</v>
      </c>
      <c r="J1318" s="1">
        <v>22.816509</v>
      </c>
      <c r="K1318" s="1" t="s">
        <v>23</v>
      </c>
      <c r="L1318" s="1">
        <v>9</v>
      </c>
      <c r="M1318" s="1">
        <v>1</v>
      </c>
      <c r="N1318" s="1">
        <v>10</v>
      </c>
      <c r="O1318" s="1" t="s">
        <v>40</v>
      </c>
      <c r="P1318" s="1">
        <v>30575.4</v>
      </c>
      <c r="Q1318" s="1">
        <v>12230.16</v>
      </c>
      <c r="R1318" s="1">
        <f t="shared" si="40"/>
        <v>-18345.240000000002</v>
      </c>
      <c r="S1318" s="1">
        <f>Table1__24[[#This Row],[total_women_beneficiaries]]-Table1__24[[#This Row],[total_men_beneficiaries]]</f>
        <v>-8</v>
      </c>
      <c r="T1318" s="1" t="str">
        <f t="shared" si="41"/>
        <v>OKAY</v>
      </c>
    </row>
    <row r="1319" spans="1:20" x14ac:dyDescent="0.3">
      <c r="A1319" s="1">
        <v>817</v>
      </c>
      <c r="B1319" s="1"/>
      <c r="C1319" s="1"/>
      <c r="D1319" s="1" t="s">
        <v>28</v>
      </c>
      <c r="E1319" s="1" t="s">
        <v>29</v>
      </c>
      <c r="F1319" s="1" t="s">
        <v>45</v>
      </c>
      <c r="G1319" s="1" t="s">
        <v>367</v>
      </c>
      <c r="H1319" s="1" t="s">
        <v>374</v>
      </c>
      <c r="I1319" s="1">
        <v>8.4091670000000001</v>
      </c>
      <c r="J1319" s="1">
        <v>20.653055999999999</v>
      </c>
      <c r="K1319" s="1" t="s">
        <v>23</v>
      </c>
      <c r="L1319" s="1">
        <v>1200</v>
      </c>
      <c r="M1319" s="1">
        <v>1300</v>
      </c>
      <c r="N1319" s="1">
        <v>2500</v>
      </c>
      <c r="O1319" s="1" t="s">
        <v>38</v>
      </c>
      <c r="P1319" s="1">
        <v>44497.82</v>
      </c>
      <c r="Q1319" s="1">
        <v>17799.13</v>
      </c>
      <c r="R1319" s="1">
        <f t="shared" si="40"/>
        <v>-26698.69</v>
      </c>
      <c r="S1319" s="1">
        <f>Table1__24[[#This Row],[total_women_beneficiaries]]-Table1__24[[#This Row],[total_men_beneficiaries]]</f>
        <v>100</v>
      </c>
      <c r="T1319" s="1" t="str">
        <f t="shared" si="41"/>
        <v>OKAY</v>
      </c>
    </row>
    <row r="1320" spans="1:20" x14ac:dyDescent="0.3">
      <c r="A1320" s="1">
        <v>818</v>
      </c>
      <c r="B1320" s="1"/>
      <c r="C1320" s="1"/>
      <c r="D1320" s="1" t="s">
        <v>28</v>
      </c>
      <c r="E1320" s="1" t="s">
        <v>29</v>
      </c>
      <c r="F1320" s="1" t="s">
        <v>45</v>
      </c>
      <c r="G1320" s="1" t="s">
        <v>367</v>
      </c>
      <c r="H1320" s="1" t="s">
        <v>374</v>
      </c>
      <c r="I1320" s="1">
        <v>8.4091670000000001</v>
      </c>
      <c r="J1320" s="1">
        <v>20.653055999999999</v>
      </c>
      <c r="K1320" s="1" t="s">
        <v>23</v>
      </c>
      <c r="L1320" s="1">
        <v>250</v>
      </c>
      <c r="M1320" s="1">
        <v>150</v>
      </c>
      <c r="N1320" s="1">
        <v>400</v>
      </c>
      <c r="O1320" s="1" t="s">
        <v>32</v>
      </c>
      <c r="P1320" s="1">
        <v>42716.61</v>
      </c>
      <c r="Q1320" s="1">
        <v>17086.64</v>
      </c>
      <c r="R1320" s="1">
        <f t="shared" si="40"/>
        <v>-25629.97</v>
      </c>
      <c r="S1320" s="1">
        <f>Table1__24[[#This Row],[total_women_beneficiaries]]-Table1__24[[#This Row],[total_men_beneficiaries]]</f>
        <v>-100</v>
      </c>
      <c r="T1320" s="1" t="str">
        <f t="shared" si="41"/>
        <v>OKAY</v>
      </c>
    </row>
    <row r="1321" spans="1:20" x14ac:dyDescent="0.3">
      <c r="A1321" s="1">
        <v>819</v>
      </c>
      <c r="B1321" s="1"/>
      <c r="C1321" s="1"/>
      <c r="D1321" s="1" t="s">
        <v>39</v>
      </c>
      <c r="E1321" s="1" t="s">
        <v>29</v>
      </c>
      <c r="F1321" s="1" t="s">
        <v>45</v>
      </c>
      <c r="G1321" s="1" t="s">
        <v>367</v>
      </c>
      <c r="H1321" s="1" t="s">
        <v>379</v>
      </c>
      <c r="I1321" s="1">
        <v>10.293380000000001</v>
      </c>
      <c r="J1321" s="1">
        <v>22.782914000000002</v>
      </c>
      <c r="K1321" s="1" t="s">
        <v>23</v>
      </c>
      <c r="L1321" s="1">
        <v>5</v>
      </c>
      <c r="M1321" s="1">
        <v>0</v>
      </c>
      <c r="N1321" s="1">
        <v>5</v>
      </c>
      <c r="O1321" s="1" t="s">
        <v>40</v>
      </c>
      <c r="P1321" s="1">
        <v>38836.269999999997</v>
      </c>
      <c r="Q1321" s="1">
        <v>31069.02</v>
      </c>
      <c r="R1321" s="1">
        <f t="shared" si="40"/>
        <v>-7767.2499999999964</v>
      </c>
      <c r="S1321" s="1">
        <f>Table1__24[[#This Row],[total_women_beneficiaries]]-Table1__24[[#This Row],[total_men_beneficiaries]]</f>
        <v>-5</v>
      </c>
      <c r="T1321" s="1" t="str">
        <f t="shared" si="41"/>
        <v>OKAY</v>
      </c>
    </row>
    <row r="1322" spans="1:20" x14ac:dyDescent="0.3">
      <c r="A1322" s="1">
        <v>820</v>
      </c>
      <c r="B1322" s="1">
        <v>154</v>
      </c>
      <c r="C1322" s="1" t="s">
        <v>17</v>
      </c>
      <c r="D1322" s="1" t="s">
        <v>28</v>
      </c>
      <c r="E1322" s="1" t="s">
        <v>19</v>
      </c>
      <c r="F1322" s="1" t="s">
        <v>45</v>
      </c>
      <c r="G1322" s="1" t="s">
        <v>367</v>
      </c>
      <c r="H1322" s="1" t="s">
        <v>379</v>
      </c>
      <c r="I1322" s="1">
        <v>10.293380000000001</v>
      </c>
      <c r="J1322" s="1">
        <v>22.782914000000002</v>
      </c>
      <c r="K1322" s="1" t="s">
        <v>23</v>
      </c>
      <c r="L1322" s="1">
        <v>4</v>
      </c>
      <c r="M1322" s="1">
        <v>3</v>
      </c>
      <c r="N1322" s="1">
        <v>7</v>
      </c>
      <c r="O1322" s="1" t="s">
        <v>38</v>
      </c>
      <c r="P1322" s="1">
        <v>24057.53</v>
      </c>
      <c r="Q1322" s="1">
        <v>24057.53</v>
      </c>
      <c r="R1322" s="1">
        <f t="shared" si="40"/>
        <v>0</v>
      </c>
      <c r="S1322" s="1">
        <f>Table1__24[[#This Row],[total_women_beneficiaries]]-Table1__24[[#This Row],[total_men_beneficiaries]]</f>
        <v>-1</v>
      </c>
      <c r="T1322" s="1" t="str">
        <f t="shared" si="41"/>
        <v>OKAY</v>
      </c>
    </row>
    <row r="1323" spans="1:20" x14ac:dyDescent="0.3">
      <c r="A1323" s="1">
        <v>821</v>
      </c>
      <c r="B1323" s="1"/>
      <c r="C1323" s="1"/>
      <c r="D1323" s="1" t="s">
        <v>28</v>
      </c>
      <c r="E1323" s="1" t="s">
        <v>29</v>
      </c>
      <c r="F1323" s="1" t="s">
        <v>45</v>
      </c>
      <c r="G1323" s="1" t="s">
        <v>367</v>
      </c>
      <c r="H1323" s="1" t="s">
        <v>379</v>
      </c>
      <c r="I1323" s="1">
        <v>10.293380000000001</v>
      </c>
      <c r="J1323" s="1">
        <v>22.782914000000002</v>
      </c>
      <c r="K1323" s="1" t="s">
        <v>23</v>
      </c>
      <c r="L1323" s="1">
        <v>800</v>
      </c>
      <c r="M1323" s="1">
        <v>1200</v>
      </c>
      <c r="N1323" s="1">
        <v>2000</v>
      </c>
      <c r="O1323" s="1" t="s">
        <v>41</v>
      </c>
      <c r="P1323" s="1">
        <v>38476.519999999997</v>
      </c>
      <c r="Q1323" s="1">
        <v>15390.61</v>
      </c>
      <c r="R1323" s="1">
        <f t="shared" si="40"/>
        <v>-23085.909999999996</v>
      </c>
      <c r="S1323" s="1">
        <f>Table1__24[[#This Row],[total_women_beneficiaries]]-Table1__24[[#This Row],[total_men_beneficiaries]]</f>
        <v>400</v>
      </c>
      <c r="T1323" s="1" t="str">
        <f t="shared" si="41"/>
        <v>OKAY</v>
      </c>
    </row>
    <row r="1324" spans="1:20" x14ac:dyDescent="0.3">
      <c r="A1324" s="1">
        <v>822</v>
      </c>
      <c r="B1324" s="1"/>
      <c r="C1324" s="1"/>
      <c r="D1324" s="1" t="s">
        <v>28</v>
      </c>
      <c r="E1324" s="1" t="s">
        <v>29</v>
      </c>
      <c r="F1324" s="1" t="s">
        <v>45</v>
      </c>
      <c r="G1324" s="1" t="s">
        <v>367</v>
      </c>
      <c r="H1324" s="1" t="s">
        <v>379</v>
      </c>
      <c r="I1324" s="1">
        <v>10.293380000000001</v>
      </c>
      <c r="J1324" s="1">
        <v>22.782914000000002</v>
      </c>
      <c r="K1324" s="1" t="s">
        <v>23</v>
      </c>
      <c r="L1324" s="1">
        <v>5000</v>
      </c>
      <c r="M1324" s="1">
        <v>7000</v>
      </c>
      <c r="N1324" s="1">
        <v>12000</v>
      </c>
      <c r="O1324" s="1" t="s">
        <v>24</v>
      </c>
      <c r="P1324" s="1">
        <v>33666.959999999999</v>
      </c>
      <c r="Q1324" s="1">
        <v>13466.78</v>
      </c>
      <c r="R1324" s="1">
        <f t="shared" si="40"/>
        <v>-20200.18</v>
      </c>
      <c r="S1324" s="1">
        <f>Table1__24[[#This Row],[total_women_beneficiaries]]-Table1__24[[#This Row],[total_men_beneficiaries]]</f>
        <v>2000</v>
      </c>
      <c r="T1324" s="1" t="str">
        <f t="shared" si="41"/>
        <v>OKAY</v>
      </c>
    </row>
    <row r="1325" spans="1:20" x14ac:dyDescent="0.3">
      <c r="A1325" s="1">
        <v>823</v>
      </c>
      <c r="B1325" s="1">
        <v>126</v>
      </c>
      <c r="C1325" s="1" t="s">
        <v>17</v>
      </c>
      <c r="D1325" s="1" t="s">
        <v>28</v>
      </c>
      <c r="E1325" s="1" t="s">
        <v>29</v>
      </c>
      <c r="F1325" s="1" t="s">
        <v>45</v>
      </c>
      <c r="G1325" s="1" t="s">
        <v>367</v>
      </c>
      <c r="H1325" s="1" t="s">
        <v>380</v>
      </c>
      <c r="I1325" s="1">
        <v>7.2466090000000003</v>
      </c>
      <c r="J1325" s="1">
        <v>16.434698000000001</v>
      </c>
      <c r="K1325" s="1" t="s">
        <v>23</v>
      </c>
      <c r="L1325" s="1">
        <v>20</v>
      </c>
      <c r="M1325" s="1">
        <v>3</v>
      </c>
      <c r="N1325" s="1">
        <v>23</v>
      </c>
      <c r="O1325" s="1" t="s">
        <v>31</v>
      </c>
      <c r="P1325" s="1">
        <v>24030.1</v>
      </c>
      <c r="Q1325" s="1">
        <v>24030.1</v>
      </c>
      <c r="R1325" s="1">
        <f t="shared" si="40"/>
        <v>0</v>
      </c>
      <c r="S1325" s="1">
        <f>Table1__24[[#This Row],[total_women_beneficiaries]]-Table1__24[[#This Row],[total_men_beneficiaries]]</f>
        <v>-17</v>
      </c>
      <c r="T1325" s="1" t="str">
        <f t="shared" si="41"/>
        <v>OKAY</v>
      </c>
    </row>
    <row r="1326" spans="1:20" x14ac:dyDescent="0.3">
      <c r="A1326" s="1">
        <v>824</v>
      </c>
      <c r="B1326" s="1">
        <v>158</v>
      </c>
      <c r="C1326" s="1" t="s">
        <v>17</v>
      </c>
      <c r="D1326" s="1" t="s">
        <v>28</v>
      </c>
      <c r="E1326" s="1" t="s">
        <v>29</v>
      </c>
      <c r="F1326" s="1" t="s">
        <v>45</v>
      </c>
      <c r="G1326" s="1" t="s">
        <v>367</v>
      </c>
      <c r="H1326" s="1" t="s">
        <v>380</v>
      </c>
      <c r="I1326" s="1">
        <v>7.2466090000000003</v>
      </c>
      <c r="J1326" s="1">
        <v>16.434698000000001</v>
      </c>
      <c r="K1326" s="1" t="s">
        <v>23</v>
      </c>
      <c r="L1326" s="1">
        <v>9</v>
      </c>
      <c r="M1326" s="1">
        <v>1</v>
      </c>
      <c r="N1326" s="1">
        <v>10</v>
      </c>
      <c r="O1326" s="1" t="s">
        <v>41</v>
      </c>
      <c r="P1326" s="1">
        <v>28848.57</v>
      </c>
      <c r="Q1326" s="1">
        <v>28848.57</v>
      </c>
      <c r="R1326" s="1">
        <f t="shared" si="40"/>
        <v>0</v>
      </c>
      <c r="S1326" s="1">
        <f>Table1__24[[#This Row],[total_women_beneficiaries]]-Table1__24[[#This Row],[total_men_beneficiaries]]</f>
        <v>-8</v>
      </c>
      <c r="T1326" s="1" t="str">
        <f t="shared" si="41"/>
        <v>OKAY</v>
      </c>
    </row>
    <row r="1327" spans="1:20" x14ac:dyDescent="0.3">
      <c r="A1327" s="1">
        <v>825</v>
      </c>
      <c r="B1327" s="1">
        <v>111</v>
      </c>
      <c r="C1327" s="1" t="s">
        <v>17</v>
      </c>
      <c r="D1327" s="1" t="s">
        <v>39</v>
      </c>
      <c r="E1327" s="1" t="s">
        <v>29</v>
      </c>
      <c r="F1327" s="1" t="s">
        <v>129</v>
      </c>
      <c r="G1327" s="1" t="s">
        <v>367</v>
      </c>
      <c r="H1327" s="1" t="s">
        <v>380</v>
      </c>
      <c r="I1327" s="1">
        <v>7.2466090000000003</v>
      </c>
      <c r="J1327" s="1">
        <v>16.434698000000001</v>
      </c>
      <c r="K1327" s="1" t="s">
        <v>23</v>
      </c>
      <c r="L1327" s="1">
        <v>4</v>
      </c>
      <c r="M1327" s="1">
        <v>3</v>
      </c>
      <c r="N1327" s="1">
        <v>7</v>
      </c>
      <c r="O1327" s="1" t="s">
        <v>31</v>
      </c>
      <c r="P1327" s="1">
        <v>44478.55</v>
      </c>
      <c r="Q1327" s="1">
        <v>44478.55</v>
      </c>
      <c r="R1327" s="1">
        <f t="shared" si="40"/>
        <v>0</v>
      </c>
      <c r="S1327" s="1">
        <f>Table1__24[[#This Row],[total_women_beneficiaries]]-Table1__24[[#This Row],[total_men_beneficiaries]]</f>
        <v>-1</v>
      </c>
      <c r="T1327" s="1" t="str">
        <f t="shared" si="41"/>
        <v>OKAY</v>
      </c>
    </row>
    <row r="1328" spans="1:20" x14ac:dyDescent="0.3">
      <c r="A1328" s="1">
        <v>826</v>
      </c>
      <c r="B1328" s="1">
        <v>66</v>
      </c>
      <c r="C1328" s="1" t="s">
        <v>48</v>
      </c>
      <c r="D1328" s="1" t="s">
        <v>28</v>
      </c>
      <c r="E1328" s="1" t="s">
        <v>29</v>
      </c>
      <c r="F1328" s="1" t="s">
        <v>129</v>
      </c>
      <c r="G1328" s="1" t="s">
        <v>367</v>
      </c>
      <c r="H1328" s="1" t="s">
        <v>380</v>
      </c>
      <c r="I1328" s="1">
        <v>7.2466090000000003</v>
      </c>
      <c r="J1328" s="1">
        <v>16.434698000000001</v>
      </c>
      <c r="K1328" s="1" t="s">
        <v>23</v>
      </c>
      <c r="L1328" s="1">
        <v>250</v>
      </c>
      <c r="M1328" s="1">
        <v>100</v>
      </c>
      <c r="N1328" s="1">
        <v>350</v>
      </c>
      <c r="O1328" s="1" t="s">
        <v>35</v>
      </c>
      <c r="P1328" s="1">
        <v>44932.21</v>
      </c>
      <c r="Q1328" s="1">
        <v>44932.21</v>
      </c>
      <c r="R1328" s="1">
        <f t="shared" si="40"/>
        <v>0</v>
      </c>
      <c r="S1328" s="1">
        <f>Table1__24[[#This Row],[total_women_beneficiaries]]-Table1__24[[#This Row],[total_men_beneficiaries]]</f>
        <v>-150</v>
      </c>
      <c r="T1328" s="1" t="str">
        <f t="shared" si="41"/>
        <v>OKAY</v>
      </c>
    </row>
    <row r="1329" spans="1:20" x14ac:dyDescent="0.3">
      <c r="A1329" s="1">
        <v>827</v>
      </c>
      <c r="B1329" s="1">
        <v>145</v>
      </c>
      <c r="C1329" s="1" t="s">
        <v>17</v>
      </c>
      <c r="D1329" s="1" t="s">
        <v>28</v>
      </c>
      <c r="E1329" s="1" t="s">
        <v>29</v>
      </c>
      <c r="F1329" s="1" t="s">
        <v>129</v>
      </c>
      <c r="G1329" s="1" t="s">
        <v>367</v>
      </c>
      <c r="H1329" s="1" t="s">
        <v>380</v>
      </c>
      <c r="I1329" s="1">
        <v>7.2466090000000003</v>
      </c>
      <c r="J1329" s="1">
        <v>16.434698000000001</v>
      </c>
      <c r="K1329" s="1" t="s">
        <v>23</v>
      </c>
      <c r="L1329" s="1">
        <v>6</v>
      </c>
      <c r="M1329" s="1">
        <v>1</v>
      </c>
      <c r="N1329" s="1">
        <v>7</v>
      </c>
      <c r="O1329" s="1" t="s">
        <v>31</v>
      </c>
      <c r="P1329" s="1">
        <v>30309.35</v>
      </c>
      <c r="Q1329" s="1">
        <v>30309.35</v>
      </c>
      <c r="R1329" s="1">
        <f t="shared" si="40"/>
        <v>0</v>
      </c>
      <c r="S1329" s="1">
        <f>Table1__24[[#This Row],[total_women_beneficiaries]]-Table1__24[[#This Row],[total_men_beneficiaries]]</f>
        <v>-5</v>
      </c>
      <c r="T1329" s="1" t="str">
        <f t="shared" si="41"/>
        <v>OKAY</v>
      </c>
    </row>
    <row r="1330" spans="1:20" x14ac:dyDescent="0.3">
      <c r="A1330" s="1">
        <v>828</v>
      </c>
      <c r="B1330" s="1">
        <v>903</v>
      </c>
      <c r="C1330" s="1" t="s">
        <v>25</v>
      </c>
      <c r="D1330" s="1" t="s">
        <v>55</v>
      </c>
      <c r="E1330" s="1" t="s">
        <v>19</v>
      </c>
      <c r="F1330" s="1" t="s">
        <v>45</v>
      </c>
      <c r="G1330" s="1" t="s">
        <v>21</v>
      </c>
      <c r="H1330" s="1" t="s">
        <v>36</v>
      </c>
      <c r="I1330" s="1">
        <v>12.618622</v>
      </c>
      <c r="J1330" s="1">
        <v>-7.9782830000000002</v>
      </c>
      <c r="K1330" s="1" t="s">
        <v>37</v>
      </c>
      <c r="L1330" s="1">
        <v>849</v>
      </c>
      <c r="M1330" s="1">
        <v>785</v>
      </c>
      <c r="N1330" s="1">
        <v>1634</v>
      </c>
      <c r="O1330" s="1" t="s">
        <v>31</v>
      </c>
      <c r="P1330" s="1">
        <v>40539.69</v>
      </c>
      <c r="Q1330" s="1">
        <v>32431.75</v>
      </c>
      <c r="R1330" s="1">
        <f t="shared" si="40"/>
        <v>-8107.9400000000023</v>
      </c>
      <c r="S1330" s="1">
        <f>Table1__24[[#This Row],[total_women_beneficiaries]]-Table1__24[[#This Row],[total_men_beneficiaries]]</f>
        <v>-64</v>
      </c>
      <c r="T1330" s="1" t="str">
        <f t="shared" si="41"/>
        <v>OKAY</v>
      </c>
    </row>
    <row r="1331" spans="1:20" x14ac:dyDescent="0.3">
      <c r="A1331" s="1">
        <v>829</v>
      </c>
      <c r="B1331" s="1"/>
      <c r="C1331" s="1"/>
      <c r="D1331" s="1" t="s">
        <v>55</v>
      </c>
      <c r="E1331" s="1" t="s">
        <v>34</v>
      </c>
      <c r="F1331" s="1" t="s">
        <v>45</v>
      </c>
      <c r="G1331" s="1" t="s">
        <v>21</v>
      </c>
      <c r="H1331" s="1" t="s">
        <v>36</v>
      </c>
      <c r="I1331" s="1">
        <v>12.618622</v>
      </c>
      <c r="J1331" s="1">
        <v>-7.9782830000000002</v>
      </c>
      <c r="K1331" s="1" t="s">
        <v>37</v>
      </c>
      <c r="L1331" s="1">
        <v>849</v>
      </c>
      <c r="M1331" s="1">
        <v>785</v>
      </c>
      <c r="N1331" s="1">
        <v>1634</v>
      </c>
      <c r="O1331" s="1" t="s">
        <v>41</v>
      </c>
      <c r="P1331" s="1">
        <v>39712.35</v>
      </c>
      <c r="Q1331" s="1">
        <v>31769.88</v>
      </c>
      <c r="R1331" s="1">
        <f t="shared" si="40"/>
        <v>-7942.4699999999975</v>
      </c>
      <c r="S1331" s="1">
        <f>Table1__24[[#This Row],[total_women_beneficiaries]]-Table1__24[[#This Row],[total_men_beneficiaries]]</f>
        <v>-64</v>
      </c>
      <c r="T1331" s="1" t="str">
        <f t="shared" si="41"/>
        <v>OKAY</v>
      </c>
    </row>
    <row r="1332" spans="1:20" x14ac:dyDescent="0.3">
      <c r="A1332" s="1">
        <v>830</v>
      </c>
      <c r="B1332" s="1">
        <v>221</v>
      </c>
      <c r="C1332" s="1" t="s">
        <v>25</v>
      </c>
      <c r="D1332" s="1" t="s">
        <v>28</v>
      </c>
      <c r="E1332" s="1" t="s">
        <v>29</v>
      </c>
      <c r="F1332" s="1" t="s">
        <v>30</v>
      </c>
      <c r="G1332" s="1" t="s">
        <v>21</v>
      </c>
      <c r="H1332" s="1" t="s">
        <v>36</v>
      </c>
      <c r="I1332" s="1">
        <v>12.653327000000001</v>
      </c>
      <c r="J1332" s="1">
        <v>-8.0005740000000003</v>
      </c>
      <c r="K1332" s="1" t="s">
        <v>37</v>
      </c>
      <c r="L1332" s="1">
        <v>0</v>
      </c>
      <c r="M1332" s="1">
        <v>1000</v>
      </c>
      <c r="N1332" s="1">
        <v>1000</v>
      </c>
      <c r="O1332" s="1" t="s">
        <v>40</v>
      </c>
      <c r="P1332" s="1">
        <v>46385.35</v>
      </c>
      <c r="Q1332" s="1">
        <v>37108.28</v>
      </c>
      <c r="R1332" s="1">
        <f t="shared" si="40"/>
        <v>-9277.07</v>
      </c>
      <c r="S1332" s="1">
        <f>Table1__24[[#This Row],[total_women_beneficiaries]]-Table1__24[[#This Row],[total_men_beneficiaries]]</f>
        <v>1000</v>
      </c>
      <c r="T1332" s="1" t="str">
        <f t="shared" si="41"/>
        <v>OKAY</v>
      </c>
    </row>
    <row r="1333" spans="1:20" x14ac:dyDescent="0.3">
      <c r="A1333" s="1">
        <v>831</v>
      </c>
      <c r="B1333" s="1">
        <v>423</v>
      </c>
      <c r="C1333" s="1" t="s">
        <v>25</v>
      </c>
      <c r="D1333" s="1" t="s">
        <v>18</v>
      </c>
      <c r="E1333" s="1" t="s">
        <v>34</v>
      </c>
      <c r="F1333" s="1" t="s">
        <v>27</v>
      </c>
      <c r="G1333" s="1" t="s">
        <v>21</v>
      </c>
      <c r="H1333" s="1" t="s">
        <v>36</v>
      </c>
      <c r="I1333" s="1">
        <v>12.660982000000001</v>
      </c>
      <c r="J1333" s="1">
        <v>-7.9422139999999999</v>
      </c>
      <c r="K1333" s="1" t="s">
        <v>37</v>
      </c>
      <c r="L1333" s="1">
        <v>40</v>
      </c>
      <c r="M1333" s="1">
        <v>30</v>
      </c>
      <c r="N1333" s="1">
        <v>70</v>
      </c>
      <c r="O1333" s="1" t="s">
        <v>35</v>
      </c>
      <c r="P1333" s="1">
        <v>43352.08</v>
      </c>
      <c r="Q1333" s="1">
        <v>43352.08</v>
      </c>
      <c r="R1333" s="1">
        <f t="shared" si="40"/>
        <v>0</v>
      </c>
      <c r="S1333" s="1">
        <f>Table1__24[[#This Row],[total_women_beneficiaries]]-Table1__24[[#This Row],[total_men_beneficiaries]]</f>
        <v>-10</v>
      </c>
      <c r="T1333" s="1" t="str">
        <f t="shared" si="41"/>
        <v>OKAY</v>
      </c>
    </row>
    <row r="1334" spans="1:20" x14ac:dyDescent="0.3">
      <c r="A1334" s="1">
        <v>832</v>
      </c>
      <c r="B1334" s="1">
        <v>51</v>
      </c>
      <c r="C1334" s="1" t="s">
        <v>48</v>
      </c>
      <c r="D1334" s="1" t="s">
        <v>28</v>
      </c>
      <c r="E1334" s="1" t="s">
        <v>34</v>
      </c>
      <c r="F1334" s="1" t="s">
        <v>30</v>
      </c>
      <c r="G1334" s="1" t="s">
        <v>21</v>
      </c>
      <c r="H1334" s="1" t="s">
        <v>36</v>
      </c>
      <c r="I1334" s="1">
        <v>12.660982000000001</v>
      </c>
      <c r="J1334" s="1">
        <v>-7.9422139999999999</v>
      </c>
      <c r="K1334" s="1" t="s">
        <v>37</v>
      </c>
      <c r="L1334" s="1">
        <v>55</v>
      </c>
      <c r="M1334" s="1">
        <v>18</v>
      </c>
      <c r="N1334" s="1">
        <v>73</v>
      </c>
      <c r="O1334" s="1" t="s">
        <v>31</v>
      </c>
      <c r="P1334" s="1">
        <v>29228.86</v>
      </c>
      <c r="Q1334" s="1">
        <v>23383.09</v>
      </c>
      <c r="R1334" s="1">
        <f t="shared" si="40"/>
        <v>-5845.77</v>
      </c>
      <c r="S1334" s="1">
        <f>Table1__24[[#This Row],[total_women_beneficiaries]]-Table1__24[[#This Row],[total_men_beneficiaries]]</f>
        <v>-37</v>
      </c>
      <c r="T1334" s="1" t="str">
        <f t="shared" si="41"/>
        <v>OKAY</v>
      </c>
    </row>
    <row r="1335" spans="1:20" x14ac:dyDescent="0.3">
      <c r="A1335" s="1">
        <v>833</v>
      </c>
      <c r="B1335" s="1">
        <v>110</v>
      </c>
      <c r="C1335" s="1" t="s">
        <v>17</v>
      </c>
      <c r="D1335" s="1" t="s">
        <v>196</v>
      </c>
      <c r="E1335" s="1" t="s">
        <v>181</v>
      </c>
      <c r="F1335" s="1" t="s">
        <v>129</v>
      </c>
      <c r="G1335" s="1" t="s">
        <v>21</v>
      </c>
      <c r="H1335" s="1" t="s">
        <v>36</v>
      </c>
      <c r="I1335" s="1">
        <v>12.660982000000001</v>
      </c>
      <c r="J1335" s="1">
        <v>-7.9422139999999999</v>
      </c>
      <c r="K1335" s="1" t="s">
        <v>37</v>
      </c>
      <c r="L1335" s="1">
        <v>40</v>
      </c>
      <c r="M1335" s="1">
        <v>40</v>
      </c>
      <c r="N1335" s="1">
        <v>80</v>
      </c>
      <c r="O1335" s="1" t="s">
        <v>32</v>
      </c>
      <c r="P1335" s="1">
        <v>44834.53</v>
      </c>
      <c r="Q1335" s="1">
        <v>35867.629999999997</v>
      </c>
      <c r="R1335" s="1">
        <f t="shared" si="40"/>
        <v>-8966.9000000000015</v>
      </c>
      <c r="S1335" s="1">
        <f>Table1__24[[#This Row],[total_women_beneficiaries]]-Table1__24[[#This Row],[total_men_beneficiaries]]</f>
        <v>0</v>
      </c>
      <c r="T1335" s="1" t="str">
        <f t="shared" si="41"/>
        <v>OKAY</v>
      </c>
    </row>
    <row r="1336" spans="1:20" x14ac:dyDescent="0.3">
      <c r="A1336" s="1">
        <v>834</v>
      </c>
      <c r="B1336" s="1">
        <v>172</v>
      </c>
      <c r="C1336" s="1" t="s">
        <v>17</v>
      </c>
      <c r="D1336" s="1" t="s">
        <v>196</v>
      </c>
      <c r="E1336" s="1" t="s">
        <v>181</v>
      </c>
      <c r="F1336" s="1" t="s">
        <v>129</v>
      </c>
      <c r="G1336" s="1" t="s">
        <v>21</v>
      </c>
      <c r="H1336" s="1" t="s">
        <v>36</v>
      </c>
      <c r="I1336" s="1">
        <v>12.660982000000001</v>
      </c>
      <c r="J1336" s="1">
        <v>-7.9422139999999999</v>
      </c>
      <c r="K1336" s="1" t="s">
        <v>37</v>
      </c>
      <c r="L1336" s="1">
        <v>450</v>
      </c>
      <c r="M1336" s="1">
        <v>500</v>
      </c>
      <c r="N1336" s="1">
        <v>950</v>
      </c>
      <c r="O1336" s="1" t="s">
        <v>38</v>
      </c>
      <c r="P1336" s="1">
        <v>47931.88</v>
      </c>
      <c r="Q1336" s="1">
        <v>47931.88</v>
      </c>
      <c r="R1336" s="1">
        <f t="shared" si="40"/>
        <v>0</v>
      </c>
      <c r="S1336" s="1">
        <f>Table1__24[[#This Row],[total_women_beneficiaries]]-Table1__24[[#This Row],[total_men_beneficiaries]]</f>
        <v>50</v>
      </c>
      <c r="T1336" s="1" t="str">
        <f t="shared" si="41"/>
        <v>OKAY</v>
      </c>
    </row>
    <row r="1337" spans="1:20" x14ac:dyDescent="0.3">
      <c r="A1337" s="1">
        <v>835</v>
      </c>
      <c r="B1337" s="1"/>
      <c r="C1337" s="1"/>
      <c r="D1337" s="1" t="s">
        <v>55</v>
      </c>
      <c r="E1337" s="1" t="s">
        <v>181</v>
      </c>
      <c r="F1337" s="1" t="s">
        <v>129</v>
      </c>
      <c r="G1337" s="1" t="s">
        <v>21</v>
      </c>
      <c r="H1337" s="1" t="s">
        <v>36</v>
      </c>
      <c r="I1337" s="1">
        <v>12.660982000000001</v>
      </c>
      <c r="J1337" s="1">
        <v>-7.9422139999999999</v>
      </c>
      <c r="K1337" s="1" t="s">
        <v>37</v>
      </c>
      <c r="L1337" s="1">
        <v>530</v>
      </c>
      <c r="M1337" s="1">
        <v>570</v>
      </c>
      <c r="N1337" s="1">
        <v>1100</v>
      </c>
      <c r="O1337" s="1" t="s">
        <v>38</v>
      </c>
      <c r="P1337" s="1">
        <v>44135.45</v>
      </c>
      <c r="Q1337" s="1">
        <v>35308.36</v>
      </c>
      <c r="R1337" s="1">
        <f t="shared" si="40"/>
        <v>-8827.0899999999965</v>
      </c>
      <c r="S1337" s="1">
        <f>Table1__24[[#This Row],[total_women_beneficiaries]]-Table1__24[[#This Row],[total_men_beneficiaries]]</f>
        <v>40</v>
      </c>
      <c r="T1337" s="1" t="str">
        <f t="shared" si="41"/>
        <v>OKAY</v>
      </c>
    </row>
    <row r="1338" spans="1:20" x14ac:dyDescent="0.3">
      <c r="A1338" s="1">
        <v>836</v>
      </c>
      <c r="B1338" s="1"/>
      <c r="C1338" s="1"/>
      <c r="D1338" s="1" t="s">
        <v>28</v>
      </c>
      <c r="E1338" s="1" t="s">
        <v>29</v>
      </c>
      <c r="F1338" s="1" t="s">
        <v>30</v>
      </c>
      <c r="G1338" s="1" t="s">
        <v>21</v>
      </c>
      <c r="H1338" s="1" t="s">
        <v>36</v>
      </c>
      <c r="I1338" s="1">
        <v>12.660982000000001</v>
      </c>
      <c r="J1338" s="1">
        <v>-7.9422139999999999</v>
      </c>
      <c r="K1338" s="1" t="s">
        <v>37</v>
      </c>
      <c r="L1338" s="1">
        <v>80</v>
      </c>
      <c r="M1338" s="1">
        <v>20</v>
      </c>
      <c r="N1338" s="1">
        <v>100</v>
      </c>
      <c r="O1338" s="1" t="s">
        <v>40</v>
      </c>
      <c r="P1338" s="1">
        <v>22044</v>
      </c>
      <c r="Q1338" s="1">
        <v>13226.4</v>
      </c>
      <c r="R1338" s="1">
        <f t="shared" si="40"/>
        <v>-8817.6</v>
      </c>
      <c r="S1338" s="1">
        <f>Table1__24[[#This Row],[total_women_beneficiaries]]-Table1__24[[#This Row],[total_men_beneficiaries]]</f>
        <v>-60</v>
      </c>
      <c r="T1338" s="1" t="str">
        <f t="shared" si="41"/>
        <v>OKAY</v>
      </c>
    </row>
    <row r="1339" spans="1:20" x14ac:dyDescent="0.3">
      <c r="A1339" s="1">
        <v>837</v>
      </c>
      <c r="B1339" s="1"/>
      <c r="C1339" s="1"/>
      <c r="D1339" s="1" t="s">
        <v>97</v>
      </c>
      <c r="E1339" s="1" t="s">
        <v>34</v>
      </c>
      <c r="F1339" s="1" t="s">
        <v>20</v>
      </c>
      <c r="G1339" s="1" t="s">
        <v>21</v>
      </c>
      <c r="H1339" s="1" t="s">
        <v>36</v>
      </c>
      <c r="I1339" s="1">
        <v>12.660982000000001</v>
      </c>
      <c r="J1339" s="1">
        <v>-7.9422139999999999</v>
      </c>
      <c r="K1339" s="1" t="s">
        <v>37</v>
      </c>
      <c r="L1339" s="1">
        <v>0</v>
      </c>
      <c r="M1339" s="1">
        <v>60</v>
      </c>
      <c r="N1339" s="1">
        <v>60</v>
      </c>
      <c r="O1339" s="1" t="s">
        <v>41</v>
      </c>
      <c r="P1339" s="1">
        <v>43586.73</v>
      </c>
      <c r="Q1339" s="1">
        <v>34869.379999999997</v>
      </c>
      <c r="R1339" s="1">
        <f t="shared" si="40"/>
        <v>-8717.3500000000058</v>
      </c>
      <c r="S1339" s="1">
        <f>Table1__24[[#This Row],[total_women_beneficiaries]]-Table1__24[[#This Row],[total_men_beneficiaries]]</f>
        <v>60</v>
      </c>
      <c r="T1339" s="1" t="str">
        <f t="shared" si="41"/>
        <v>OKAY</v>
      </c>
    </row>
    <row r="1340" spans="1:20" x14ac:dyDescent="0.3">
      <c r="A1340" s="1">
        <v>838</v>
      </c>
      <c r="B1340" s="1"/>
      <c r="C1340" s="1"/>
      <c r="D1340" s="1" t="s">
        <v>97</v>
      </c>
      <c r="E1340" s="1" t="s">
        <v>29</v>
      </c>
      <c r="F1340" s="1" t="s">
        <v>20</v>
      </c>
      <c r="G1340" s="1" t="s">
        <v>21</v>
      </c>
      <c r="H1340" s="1" t="s">
        <v>36</v>
      </c>
      <c r="I1340" s="1">
        <v>12.660982000000001</v>
      </c>
      <c r="J1340" s="1">
        <v>-7.9422139999999999</v>
      </c>
      <c r="K1340" s="1" t="s">
        <v>37</v>
      </c>
      <c r="L1340" s="1">
        <v>0</v>
      </c>
      <c r="M1340" s="1">
        <v>60</v>
      </c>
      <c r="N1340" s="1">
        <v>60</v>
      </c>
      <c r="O1340" s="1" t="s">
        <v>41</v>
      </c>
      <c r="P1340" s="1">
        <v>43128.39</v>
      </c>
      <c r="Q1340" s="1">
        <v>34502.71</v>
      </c>
      <c r="R1340" s="1">
        <f t="shared" si="40"/>
        <v>-8625.68</v>
      </c>
      <c r="S1340" s="1">
        <f>Table1__24[[#This Row],[total_women_beneficiaries]]-Table1__24[[#This Row],[total_men_beneficiaries]]</f>
        <v>60</v>
      </c>
      <c r="T1340" s="1" t="str">
        <f t="shared" si="41"/>
        <v>OKAY</v>
      </c>
    </row>
    <row r="1341" spans="1:20" x14ac:dyDescent="0.3">
      <c r="A1341" s="1">
        <v>839</v>
      </c>
      <c r="B1341" s="1">
        <v>834</v>
      </c>
      <c r="C1341" s="1" t="s">
        <v>25</v>
      </c>
      <c r="D1341" s="1" t="s">
        <v>18</v>
      </c>
      <c r="E1341" s="1" t="s">
        <v>196</v>
      </c>
      <c r="F1341" s="1" t="s">
        <v>20</v>
      </c>
      <c r="G1341" s="1" t="s">
        <v>21</v>
      </c>
      <c r="H1341" s="1" t="s">
        <v>257</v>
      </c>
      <c r="I1341" s="1">
        <v>14.529475</v>
      </c>
      <c r="J1341" s="1">
        <v>-4.0914320000000002</v>
      </c>
      <c r="K1341" s="1" t="s">
        <v>23</v>
      </c>
      <c r="L1341" s="1">
        <v>350</v>
      </c>
      <c r="M1341" s="1">
        <v>699</v>
      </c>
      <c r="N1341" s="1">
        <v>1049</v>
      </c>
      <c r="O1341" s="1" t="s">
        <v>41</v>
      </c>
      <c r="P1341" s="1">
        <v>47871.76</v>
      </c>
      <c r="Q1341" s="1">
        <v>47871.76</v>
      </c>
      <c r="R1341" s="1">
        <f t="shared" si="40"/>
        <v>0</v>
      </c>
      <c r="S1341" s="1">
        <f>Table1__24[[#This Row],[total_women_beneficiaries]]-Table1__24[[#This Row],[total_men_beneficiaries]]</f>
        <v>349</v>
      </c>
      <c r="T1341" s="1" t="str">
        <f t="shared" si="41"/>
        <v>OKAY</v>
      </c>
    </row>
    <row r="1342" spans="1:20" x14ac:dyDescent="0.3">
      <c r="A1342" s="1">
        <v>840</v>
      </c>
      <c r="B1342" s="1"/>
      <c r="C1342" s="1"/>
      <c r="D1342" s="1" t="s">
        <v>28</v>
      </c>
      <c r="E1342" s="1" t="s">
        <v>29</v>
      </c>
      <c r="F1342" s="1" t="s">
        <v>30</v>
      </c>
      <c r="G1342" s="1" t="s">
        <v>21</v>
      </c>
      <c r="H1342" s="1" t="s">
        <v>257</v>
      </c>
      <c r="I1342" s="1">
        <v>14.529475</v>
      </c>
      <c r="J1342" s="1">
        <v>-4.0914320000000002</v>
      </c>
      <c r="K1342" s="1" t="s">
        <v>37</v>
      </c>
      <c r="L1342" s="1">
        <v>25</v>
      </c>
      <c r="M1342" s="1">
        <v>5</v>
      </c>
      <c r="N1342" s="1">
        <v>30</v>
      </c>
      <c r="O1342" s="1" t="s">
        <v>40</v>
      </c>
      <c r="P1342" s="1">
        <v>39965.480000000003</v>
      </c>
      <c r="Q1342" s="1">
        <v>31972.38</v>
      </c>
      <c r="R1342" s="1">
        <f t="shared" si="40"/>
        <v>-7993.1000000000022</v>
      </c>
      <c r="S1342" s="1">
        <f>Table1__24[[#This Row],[total_women_beneficiaries]]-Table1__24[[#This Row],[total_men_beneficiaries]]</f>
        <v>-20</v>
      </c>
      <c r="T1342" s="1" t="str">
        <f t="shared" si="41"/>
        <v>OKAY</v>
      </c>
    </row>
    <row r="1343" spans="1:20" x14ac:dyDescent="0.3">
      <c r="A1343" s="1">
        <v>841</v>
      </c>
      <c r="B1343" s="1">
        <v>617</v>
      </c>
      <c r="C1343" s="1" t="s">
        <v>25</v>
      </c>
      <c r="D1343" s="1" t="s">
        <v>28</v>
      </c>
      <c r="E1343" s="1" t="s">
        <v>29</v>
      </c>
      <c r="F1343" s="1" t="s">
        <v>30</v>
      </c>
      <c r="G1343" s="1" t="s">
        <v>21</v>
      </c>
      <c r="H1343" s="1" t="s">
        <v>257</v>
      </c>
      <c r="I1343" s="1">
        <v>14.529475</v>
      </c>
      <c r="J1343" s="1">
        <v>-4.0914320000000002</v>
      </c>
      <c r="K1343" s="1" t="s">
        <v>37</v>
      </c>
      <c r="L1343" s="1">
        <v>10</v>
      </c>
      <c r="M1343" s="1">
        <v>0</v>
      </c>
      <c r="N1343" s="1">
        <v>10</v>
      </c>
      <c r="O1343" s="1" t="s">
        <v>40</v>
      </c>
      <c r="P1343" s="1">
        <v>45588.35</v>
      </c>
      <c r="Q1343" s="1">
        <v>45588.35</v>
      </c>
      <c r="R1343" s="1">
        <f t="shared" si="40"/>
        <v>0</v>
      </c>
      <c r="S1343" s="1">
        <f>Table1__24[[#This Row],[total_women_beneficiaries]]-Table1__24[[#This Row],[total_men_beneficiaries]]</f>
        <v>-10</v>
      </c>
      <c r="T1343" s="1" t="str">
        <f t="shared" si="41"/>
        <v>OKAY</v>
      </c>
    </row>
    <row r="1344" spans="1:20" x14ac:dyDescent="0.3">
      <c r="A1344" s="1">
        <v>842</v>
      </c>
      <c r="B1344" s="1">
        <v>167</v>
      </c>
      <c r="C1344" s="1" t="s">
        <v>17</v>
      </c>
      <c r="D1344" s="1" t="s">
        <v>97</v>
      </c>
      <c r="E1344" s="1" t="s">
        <v>29</v>
      </c>
      <c r="F1344" s="1" t="s">
        <v>30</v>
      </c>
      <c r="G1344" s="1" t="s">
        <v>21</v>
      </c>
      <c r="H1344" s="1" t="s">
        <v>257</v>
      </c>
      <c r="I1344" s="1">
        <v>14.529475</v>
      </c>
      <c r="J1344" s="1">
        <v>-4.0914320000000002</v>
      </c>
      <c r="K1344" s="1" t="s">
        <v>23</v>
      </c>
      <c r="L1344" s="1">
        <v>1528</v>
      </c>
      <c r="M1344" s="1">
        <v>930</v>
      </c>
      <c r="N1344" s="1">
        <v>2458</v>
      </c>
      <c r="O1344" s="1" t="s">
        <v>38</v>
      </c>
      <c r="P1344" s="1">
        <v>42037.95</v>
      </c>
      <c r="Q1344" s="1">
        <v>42037.95</v>
      </c>
      <c r="R1344" s="1">
        <f t="shared" si="40"/>
        <v>0</v>
      </c>
      <c r="S1344" s="1">
        <f>Table1__24[[#This Row],[total_women_beneficiaries]]-Table1__24[[#This Row],[total_men_beneficiaries]]</f>
        <v>-598</v>
      </c>
      <c r="T1344" s="1" t="str">
        <f t="shared" si="41"/>
        <v>OKAY</v>
      </c>
    </row>
    <row r="1345" spans="1:20" x14ac:dyDescent="0.3">
      <c r="A1345" s="1">
        <v>843</v>
      </c>
      <c r="B1345" s="1"/>
      <c r="C1345" s="1"/>
      <c r="D1345" s="1" t="s">
        <v>39</v>
      </c>
      <c r="E1345" s="1" t="s">
        <v>29</v>
      </c>
      <c r="F1345" s="1" t="s">
        <v>30</v>
      </c>
      <c r="G1345" s="1" t="s">
        <v>21</v>
      </c>
      <c r="H1345" s="1" t="s">
        <v>257</v>
      </c>
      <c r="I1345" s="1">
        <v>14.529475</v>
      </c>
      <c r="J1345" s="1">
        <v>-4.0914320000000002</v>
      </c>
      <c r="K1345" s="1" t="s">
        <v>23</v>
      </c>
      <c r="L1345" s="1">
        <v>25</v>
      </c>
      <c r="M1345" s="1">
        <v>2</v>
      </c>
      <c r="N1345" s="1">
        <v>27</v>
      </c>
      <c r="O1345" s="1" t="s">
        <v>38</v>
      </c>
      <c r="P1345" s="1">
        <v>42406.55</v>
      </c>
      <c r="Q1345" s="1">
        <v>33925.24</v>
      </c>
      <c r="R1345" s="1">
        <f t="shared" si="40"/>
        <v>-8481.3100000000049</v>
      </c>
      <c r="S1345" s="1">
        <f>Table1__24[[#This Row],[total_women_beneficiaries]]-Table1__24[[#This Row],[total_men_beneficiaries]]</f>
        <v>-23</v>
      </c>
      <c r="T1345" s="1" t="str">
        <f t="shared" si="41"/>
        <v>OKAY</v>
      </c>
    </row>
    <row r="1346" spans="1:20" x14ac:dyDescent="0.3">
      <c r="A1346" s="1">
        <v>844</v>
      </c>
      <c r="B1346" s="1"/>
      <c r="C1346" s="1"/>
      <c r="D1346" s="1" t="s">
        <v>97</v>
      </c>
      <c r="E1346" s="1" t="s">
        <v>34</v>
      </c>
      <c r="F1346" s="1" t="s">
        <v>20</v>
      </c>
      <c r="G1346" s="1" t="s">
        <v>21</v>
      </c>
      <c r="H1346" s="1" t="s">
        <v>257</v>
      </c>
      <c r="I1346" s="1">
        <v>14.529475</v>
      </c>
      <c r="J1346" s="1">
        <v>-4.0914320000000002</v>
      </c>
      <c r="K1346" s="1" t="s">
        <v>37</v>
      </c>
      <c r="L1346" s="1">
        <v>3</v>
      </c>
      <c r="M1346" s="1">
        <v>147</v>
      </c>
      <c r="N1346" s="1">
        <v>150</v>
      </c>
      <c r="O1346" s="1" t="s">
        <v>41</v>
      </c>
      <c r="P1346" s="1">
        <v>42306.82</v>
      </c>
      <c r="Q1346" s="1">
        <v>33845.449999999997</v>
      </c>
      <c r="R1346" s="1">
        <f t="shared" ref="R1346:R1409" si="42">Q1346-P1346</f>
        <v>-8461.3700000000026</v>
      </c>
      <c r="S1346" s="1">
        <f>Table1__24[[#This Row],[total_women_beneficiaries]]-Table1__24[[#This Row],[total_men_beneficiaries]]</f>
        <v>144</v>
      </c>
      <c r="T1346" s="1" t="str">
        <f t="shared" ref="T1346:T1409" si="43">IF(Q1346&gt;P1346, "REVIEW REQUIRED", "OKAY")</f>
        <v>OKAY</v>
      </c>
    </row>
    <row r="1347" spans="1:20" x14ac:dyDescent="0.3">
      <c r="A1347" s="1">
        <v>845</v>
      </c>
      <c r="B1347" s="1"/>
      <c r="C1347" s="1"/>
      <c r="D1347" s="1" t="s">
        <v>55</v>
      </c>
      <c r="E1347" s="1" t="s">
        <v>29</v>
      </c>
      <c r="F1347" s="1" t="s">
        <v>30</v>
      </c>
      <c r="G1347" s="1" t="s">
        <v>21</v>
      </c>
      <c r="H1347" s="1" t="s">
        <v>257</v>
      </c>
      <c r="I1347" s="1">
        <v>14.529475</v>
      </c>
      <c r="J1347" s="1">
        <v>-4.0914320000000002</v>
      </c>
      <c r="K1347" s="1" t="s">
        <v>23</v>
      </c>
      <c r="L1347" s="1">
        <v>0</v>
      </c>
      <c r="M1347" s="1">
        <v>420</v>
      </c>
      <c r="N1347" s="1">
        <v>420</v>
      </c>
      <c r="O1347" s="1" t="s">
        <v>41</v>
      </c>
      <c r="P1347" s="1">
        <v>29713.17</v>
      </c>
      <c r="Q1347" s="1">
        <v>23770.54</v>
      </c>
      <c r="R1347" s="1">
        <f t="shared" si="42"/>
        <v>-5942.6299999999974</v>
      </c>
      <c r="S1347" s="1">
        <f>Table1__24[[#This Row],[total_women_beneficiaries]]-Table1__24[[#This Row],[total_men_beneficiaries]]</f>
        <v>420</v>
      </c>
      <c r="T1347" s="1" t="str">
        <f t="shared" si="43"/>
        <v>OKAY</v>
      </c>
    </row>
    <row r="1348" spans="1:20" x14ac:dyDescent="0.3">
      <c r="A1348" s="1">
        <v>846</v>
      </c>
      <c r="B1348" s="1"/>
      <c r="C1348" s="1"/>
      <c r="D1348" s="1" t="s">
        <v>55</v>
      </c>
      <c r="E1348" s="1" t="s">
        <v>29</v>
      </c>
      <c r="F1348" s="1" t="s">
        <v>30</v>
      </c>
      <c r="G1348" s="1" t="s">
        <v>21</v>
      </c>
      <c r="H1348" s="1" t="s">
        <v>257</v>
      </c>
      <c r="I1348" s="1">
        <v>14.529475</v>
      </c>
      <c r="J1348" s="1">
        <v>-4.0914320000000002</v>
      </c>
      <c r="K1348" s="1" t="s">
        <v>23</v>
      </c>
      <c r="L1348" s="1">
        <v>0</v>
      </c>
      <c r="M1348" s="1">
        <v>450</v>
      </c>
      <c r="N1348" s="1">
        <v>450</v>
      </c>
      <c r="O1348" s="1" t="s">
        <v>41</v>
      </c>
      <c r="P1348" s="1">
        <v>29713.17</v>
      </c>
      <c r="Q1348" s="1">
        <v>23770.54</v>
      </c>
      <c r="R1348" s="1">
        <f t="shared" si="42"/>
        <v>-5942.6299999999974</v>
      </c>
      <c r="S1348" s="1">
        <f>Table1__24[[#This Row],[total_women_beneficiaries]]-Table1__24[[#This Row],[total_men_beneficiaries]]</f>
        <v>450</v>
      </c>
      <c r="T1348" s="1" t="str">
        <f t="shared" si="43"/>
        <v>OKAY</v>
      </c>
    </row>
    <row r="1349" spans="1:20" x14ac:dyDescent="0.3">
      <c r="A1349" s="1">
        <v>847</v>
      </c>
      <c r="B1349" s="1"/>
      <c r="C1349" s="1"/>
      <c r="D1349" s="1" t="s">
        <v>28</v>
      </c>
      <c r="E1349" s="1" t="s">
        <v>34</v>
      </c>
      <c r="F1349" s="1" t="s">
        <v>30</v>
      </c>
      <c r="G1349" s="1" t="s">
        <v>21</v>
      </c>
      <c r="H1349" s="1" t="s">
        <v>257</v>
      </c>
      <c r="I1349" s="1">
        <v>14.529475</v>
      </c>
      <c r="J1349" s="1">
        <v>-4.0914320000000002</v>
      </c>
      <c r="K1349" s="1" t="s">
        <v>23</v>
      </c>
      <c r="L1349" s="1">
        <v>0</v>
      </c>
      <c r="M1349" s="1">
        <v>450</v>
      </c>
      <c r="N1349" s="1">
        <v>450</v>
      </c>
      <c r="O1349" s="1" t="s">
        <v>41</v>
      </c>
      <c r="P1349" s="1">
        <v>29713.17</v>
      </c>
      <c r="Q1349" s="1">
        <v>23770.54</v>
      </c>
      <c r="R1349" s="1">
        <f t="shared" si="42"/>
        <v>-5942.6299999999974</v>
      </c>
      <c r="S1349" s="1">
        <f>Table1__24[[#This Row],[total_women_beneficiaries]]-Table1__24[[#This Row],[total_men_beneficiaries]]</f>
        <v>450</v>
      </c>
      <c r="T1349" s="1" t="str">
        <f t="shared" si="43"/>
        <v>OKAY</v>
      </c>
    </row>
    <row r="1350" spans="1:20" x14ac:dyDescent="0.3">
      <c r="A1350" s="1">
        <v>848</v>
      </c>
      <c r="B1350" s="1">
        <v>483</v>
      </c>
      <c r="C1350" s="1" t="s">
        <v>25</v>
      </c>
      <c r="D1350" s="1" t="s">
        <v>28</v>
      </c>
      <c r="E1350" s="1" t="s">
        <v>34</v>
      </c>
      <c r="F1350" s="1" t="s">
        <v>30</v>
      </c>
      <c r="G1350" s="1" t="s">
        <v>21</v>
      </c>
      <c r="H1350" s="1" t="s">
        <v>257</v>
      </c>
      <c r="I1350" s="1">
        <v>14.529475</v>
      </c>
      <c r="J1350" s="1">
        <v>-4.0914320000000002</v>
      </c>
      <c r="K1350" s="1" t="s">
        <v>23</v>
      </c>
      <c r="L1350" s="1">
        <v>0</v>
      </c>
      <c r="M1350" s="1">
        <v>430</v>
      </c>
      <c r="N1350" s="1">
        <v>430</v>
      </c>
      <c r="O1350" s="1" t="s">
        <v>41</v>
      </c>
      <c r="P1350" s="1">
        <v>29713.17</v>
      </c>
      <c r="Q1350" s="1">
        <v>29713.17</v>
      </c>
      <c r="R1350" s="1">
        <f t="shared" si="42"/>
        <v>0</v>
      </c>
      <c r="S1350" s="1">
        <f>Table1__24[[#This Row],[total_women_beneficiaries]]-Table1__24[[#This Row],[total_men_beneficiaries]]</f>
        <v>430</v>
      </c>
      <c r="T1350" s="1" t="str">
        <f t="shared" si="43"/>
        <v>OKAY</v>
      </c>
    </row>
    <row r="1351" spans="1:20" x14ac:dyDescent="0.3">
      <c r="A1351" s="1">
        <v>849</v>
      </c>
      <c r="B1351" s="1">
        <v>523</v>
      </c>
      <c r="C1351" s="1" t="s">
        <v>25</v>
      </c>
      <c r="D1351" s="1" t="s">
        <v>18</v>
      </c>
      <c r="E1351" s="1" t="s">
        <v>29</v>
      </c>
      <c r="F1351" s="1" t="s">
        <v>30</v>
      </c>
      <c r="G1351" s="1" t="s">
        <v>21</v>
      </c>
      <c r="H1351" s="1" t="s">
        <v>257</v>
      </c>
      <c r="I1351" s="1">
        <v>14.529475</v>
      </c>
      <c r="J1351" s="1">
        <v>-4.0914320000000002</v>
      </c>
      <c r="K1351" s="1" t="s">
        <v>37</v>
      </c>
      <c r="L1351" s="1">
        <v>120</v>
      </c>
      <c r="M1351" s="1">
        <v>20</v>
      </c>
      <c r="N1351" s="1">
        <v>140</v>
      </c>
      <c r="O1351" s="1" t="s">
        <v>40</v>
      </c>
      <c r="P1351" s="1">
        <v>46851.95</v>
      </c>
      <c r="Q1351" s="1">
        <v>46851.95</v>
      </c>
      <c r="R1351" s="1">
        <f t="shared" si="42"/>
        <v>0</v>
      </c>
      <c r="S1351" s="1">
        <f>Table1__24[[#This Row],[total_women_beneficiaries]]-Table1__24[[#This Row],[total_men_beneficiaries]]</f>
        <v>-100</v>
      </c>
      <c r="T1351" s="1" t="str">
        <f t="shared" si="43"/>
        <v>OKAY</v>
      </c>
    </row>
    <row r="1352" spans="1:20" x14ac:dyDescent="0.3">
      <c r="A1352" s="1">
        <v>850</v>
      </c>
      <c r="B1352" s="1">
        <v>485</v>
      </c>
      <c r="C1352" s="1" t="s">
        <v>25</v>
      </c>
      <c r="D1352" s="1" t="s">
        <v>28</v>
      </c>
      <c r="E1352" s="1" t="s">
        <v>29</v>
      </c>
      <c r="F1352" s="1" t="s">
        <v>30</v>
      </c>
      <c r="G1352" s="1" t="s">
        <v>21</v>
      </c>
      <c r="H1352" s="1" t="s">
        <v>257</v>
      </c>
      <c r="I1352" s="1">
        <v>14.529475</v>
      </c>
      <c r="J1352" s="1">
        <v>-4.0914320000000002</v>
      </c>
      <c r="K1352" s="1" t="s">
        <v>37</v>
      </c>
      <c r="L1352" s="1">
        <v>17</v>
      </c>
      <c r="M1352" s="1">
        <v>3</v>
      </c>
      <c r="N1352" s="1">
        <v>20</v>
      </c>
      <c r="O1352" s="1" t="s">
        <v>31</v>
      </c>
      <c r="P1352" s="1">
        <v>35787.620000000003</v>
      </c>
      <c r="Q1352" s="1">
        <v>35787.620000000003</v>
      </c>
      <c r="R1352" s="1">
        <f t="shared" si="42"/>
        <v>0</v>
      </c>
      <c r="S1352" s="1">
        <f>Table1__24[[#This Row],[total_women_beneficiaries]]-Table1__24[[#This Row],[total_men_beneficiaries]]</f>
        <v>-14</v>
      </c>
      <c r="T1352" s="1" t="str">
        <f t="shared" si="43"/>
        <v>OKAY</v>
      </c>
    </row>
    <row r="1353" spans="1:20" x14ac:dyDescent="0.3">
      <c r="A1353" s="1">
        <v>851</v>
      </c>
      <c r="B1353" s="1">
        <v>437</v>
      </c>
      <c r="C1353" s="1" t="s">
        <v>25</v>
      </c>
      <c r="D1353" s="1" t="s">
        <v>28</v>
      </c>
      <c r="E1353" s="1" t="s">
        <v>29</v>
      </c>
      <c r="F1353" s="1" t="s">
        <v>30</v>
      </c>
      <c r="G1353" s="1" t="s">
        <v>21</v>
      </c>
      <c r="H1353" s="1" t="s">
        <v>257</v>
      </c>
      <c r="I1353" s="1">
        <v>14.529475</v>
      </c>
      <c r="J1353" s="1">
        <v>-4.0914320000000002</v>
      </c>
      <c r="K1353" s="1" t="s">
        <v>37</v>
      </c>
      <c r="L1353" s="1">
        <v>148</v>
      </c>
      <c r="M1353" s="1">
        <v>168</v>
      </c>
      <c r="N1353" s="1">
        <v>316</v>
      </c>
      <c r="O1353" s="1" t="s">
        <v>24</v>
      </c>
      <c r="P1353" s="1">
        <v>42383.65</v>
      </c>
      <c r="Q1353" s="1">
        <v>42383.65</v>
      </c>
      <c r="R1353" s="1">
        <f t="shared" si="42"/>
        <v>0</v>
      </c>
      <c r="S1353" s="1">
        <f>Table1__24[[#This Row],[total_women_beneficiaries]]-Table1__24[[#This Row],[total_men_beneficiaries]]</f>
        <v>20</v>
      </c>
      <c r="T1353" s="1" t="str">
        <f t="shared" si="43"/>
        <v>OKAY</v>
      </c>
    </row>
    <row r="1354" spans="1:20" x14ac:dyDescent="0.3">
      <c r="A1354" s="1">
        <v>852</v>
      </c>
      <c r="B1354" s="1">
        <v>603</v>
      </c>
      <c r="C1354" s="1" t="s">
        <v>25</v>
      </c>
      <c r="D1354" s="1" t="s">
        <v>39</v>
      </c>
      <c r="E1354" s="1" t="s">
        <v>29</v>
      </c>
      <c r="F1354" s="1" t="s">
        <v>30</v>
      </c>
      <c r="G1354" s="1" t="s">
        <v>21</v>
      </c>
      <c r="H1354" s="1" t="s">
        <v>257</v>
      </c>
      <c r="I1354" s="1">
        <v>14.529475</v>
      </c>
      <c r="J1354" s="1">
        <v>-4.0914320000000002</v>
      </c>
      <c r="K1354" s="1" t="s">
        <v>23</v>
      </c>
      <c r="L1354" s="1">
        <v>25</v>
      </c>
      <c r="M1354" s="1">
        <v>2</v>
      </c>
      <c r="N1354" s="1">
        <v>27</v>
      </c>
      <c r="O1354" s="1" t="s">
        <v>31</v>
      </c>
      <c r="P1354" s="1">
        <v>42030.82</v>
      </c>
      <c r="Q1354" s="1">
        <v>42030.82</v>
      </c>
      <c r="R1354" s="1">
        <f t="shared" si="42"/>
        <v>0</v>
      </c>
      <c r="S1354" s="1">
        <f>Table1__24[[#This Row],[total_women_beneficiaries]]-Table1__24[[#This Row],[total_men_beneficiaries]]</f>
        <v>-23</v>
      </c>
      <c r="T1354" s="1" t="str">
        <f t="shared" si="43"/>
        <v>OKAY</v>
      </c>
    </row>
    <row r="1355" spans="1:20" x14ac:dyDescent="0.3">
      <c r="A1355" s="1">
        <v>853</v>
      </c>
      <c r="B1355" s="1">
        <v>1207</v>
      </c>
      <c r="C1355" s="1" t="s">
        <v>25</v>
      </c>
      <c r="D1355" s="1" t="s">
        <v>28</v>
      </c>
      <c r="E1355" s="1" t="s">
        <v>19</v>
      </c>
      <c r="F1355" s="1" t="s">
        <v>238</v>
      </c>
      <c r="G1355" s="1" t="s">
        <v>21</v>
      </c>
      <c r="H1355" s="1" t="s">
        <v>257</v>
      </c>
      <c r="I1355" s="1">
        <v>14.529475</v>
      </c>
      <c r="J1355" s="1">
        <v>-4.0914320000000002</v>
      </c>
      <c r="K1355" s="1" t="s">
        <v>23</v>
      </c>
      <c r="L1355" s="1">
        <v>37</v>
      </c>
      <c r="M1355" s="1">
        <v>80</v>
      </c>
      <c r="N1355" s="1">
        <v>117</v>
      </c>
      <c r="O1355" s="1" t="s">
        <v>41</v>
      </c>
      <c r="P1355" s="1">
        <v>45242.32</v>
      </c>
      <c r="Q1355" s="1">
        <v>45242.32</v>
      </c>
      <c r="R1355" s="1">
        <f t="shared" si="42"/>
        <v>0</v>
      </c>
      <c r="S1355" s="1">
        <f>Table1__24[[#This Row],[total_women_beneficiaries]]-Table1__24[[#This Row],[total_men_beneficiaries]]</f>
        <v>43</v>
      </c>
      <c r="T1355" s="1" t="str">
        <f t="shared" si="43"/>
        <v>OKAY</v>
      </c>
    </row>
    <row r="1356" spans="1:20" x14ac:dyDescent="0.3">
      <c r="A1356" s="1">
        <v>854</v>
      </c>
      <c r="B1356" s="1"/>
      <c r="C1356" s="1"/>
      <c r="D1356" s="1" t="s">
        <v>28</v>
      </c>
      <c r="E1356" s="1" t="s">
        <v>29</v>
      </c>
      <c r="F1356" s="1" t="s">
        <v>30</v>
      </c>
      <c r="G1356" s="1" t="s">
        <v>21</v>
      </c>
      <c r="H1356" s="1" t="s">
        <v>257</v>
      </c>
      <c r="I1356" s="1">
        <v>14.529475</v>
      </c>
      <c r="J1356" s="1">
        <v>-4.0914320000000002</v>
      </c>
      <c r="K1356" s="1" t="s">
        <v>23</v>
      </c>
      <c r="L1356" s="1">
        <v>620</v>
      </c>
      <c r="M1356" s="1">
        <v>680</v>
      </c>
      <c r="N1356" s="1">
        <v>1300</v>
      </c>
      <c r="O1356" s="1" t="s">
        <v>41</v>
      </c>
      <c r="P1356" s="1">
        <v>42374.99</v>
      </c>
      <c r="Q1356" s="1">
        <v>33899.99</v>
      </c>
      <c r="R1356" s="1">
        <f t="shared" si="42"/>
        <v>-8475</v>
      </c>
      <c r="S1356" s="1">
        <f>Table1__24[[#This Row],[total_women_beneficiaries]]-Table1__24[[#This Row],[total_men_beneficiaries]]</f>
        <v>60</v>
      </c>
      <c r="T1356" s="1" t="str">
        <f t="shared" si="43"/>
        <v>OKAY</v>
      </c>
    </row>
    <row r="1357" spans="1:20" x14ac:dyDescent="0.3">
      <c r="A1357" s="1">
        <v>855</v>
      </c>
      <c r="B1357" s="1">
        <v>506</v>
      </c>
      <c r="C1357" s="1" t="s">
        <v>25</v>
      </c>
      <c r="D1357" s="1" t="s">
        <v>28</v>
      </c>
      <c r="E1357" s="1" t="s">
        <v>29</v>
      </c>
      <c r="F1357" s="1" t="s">
        <v>30</v>
      </c>
      <c r="G1357" s="1" t="s">
        <v>21</v>
      </c>
      <c r="H1357" s="1" t="s">
        <v>257</v>
      </c>
      <c r="I1357" s="1">
        <v>14.529475</v>
      </c>
      <c r="J1357" s="1">
        <v>-4.0914320000000002</v>
      </c>
      <c r="K1357" s="1" t="s">
        <v>23</v>
      </c>
      <c r="L1357" s="1">
        <v>920</v>
      </c>
      <c r="M1357" s="1">
        <v>1080</v>
      </c>
      <c r="N1357" s="1">
        <v>2000</v>
      </c>
      <c r="O1357" s="1" t="s">
        <v>41</v>
      </c>
      <c r="P1357" s="1">
        <v>42374.99</v>
      </c>
      <c r="Q1357" s="1">
        <v>42374.99</v>
      </c>
      <c r="R1357" s="1">
        <f t="shared" si="42"/>
        <v>0</v>
      </c>
      <c r="S1357" s="1">
        <f>Table1__24[[#This Row],[total_women_beneficiaries]]-Table1__24[[#This Row],[total_men_beneficiaries]]</f>
        <v>160</v>
      </c>
      <c r="T1357" s="1" t="str">
        <f t="shared" si="43"/>
        <v>OKAY</v>
      </c>
    </row>
    <row r="1358" spans="1:20" x14ac:dyDescent="0.3">
      <c r="A1358" s="1">
        <v>856</v>
      </c>
      <c r="B1358" s="1">
        <v>467</v>
      </c>
      <c r="C1358" s="1" t="s">
        <v>25</v>
      </c>
      <c r="D1358" s="1" t="s">
        <v>28</v>
      </c>
      <c r="E1358" s="1" t="s">
        <v>29</v>
      </c>
      <c r="F1358" s="1" t="s">
        <v>30</v>
      </c>
      <c r="G1358" s="1" t="s">
        <v>21</v>
      </c>
      <c r="H1358" s="1" t="s">
        <v>257</v>
      </c>
      <c r="I1358" s="1">
        <v>14.529475</v>
      </c>
      <c r="J1358" s="1">
        <v>-4.0914320000000002</v>
      </c>
      <c r="K1358" s="1" t="s">
        <v>37</v>
      </c>
      <c r="L1358" s="1">
        <v>1150</v>
      </c>
      <c r="M1358" s="1">
        <v>2000</v>
      </c>
      <c r="N1358" s="1">
        <v>3150</v>
      </c>
      <c r="O1358" s="1" t="s">
        <v>31</v>
      </c>
      <c r="P1358" s="1">
        <v>33734.959999999999</v>
      </c>
      <c r="Q1358" s="1">
        <v>33734.959999999999</v>
      </c>
      <c r="R1358" s="1">
        <f t="shared" si="42"/>
        <v>0</v>
      </c>
      <c r="S1358" s="1">
        <f>Table1__24[[#This Row],[total_women_beneficiaries]]-Table1__24[[#This Row],[total_men_beneficiaries]]</f>
        <v>850</v>
      </c>
      <c r="T1358" s="1" t="str">
        <f t="shared" si="43"/>
        <v>OKAY</v>
      </c>
    </row>
    <row r="1359" spans="1:20" x14ac:dyDescent="0.3">
      <c r="A1359" s="1">
        <v>857</v>
      </c>
      <c r="B1359" s="1">
        <v>611</v>
      </c>
      <c r="C1359" s="1" t="s">
        <v>25</v>
      </c>
      <c r="D1359" s="1" t="s">
        <v>55</v>
      </c>
      <c r="E1359" s="1" t="s">
        <v>196</v>
      </c>
      <c r="F1359" s="1" t="s">
        <v>20</v>
      </c>
      <c r="G1359" s="1" t="s">
        <v>21</v>
      </c>
      <c r="H1359" s="1" t="s">
        <v>257</v>
      </c>
      <c r="I1359" s="1">
        <v>14.529475</v>
      </c>
      <c r="J1359" s="1">
        <v>-4.0914320000000002</v>
      </c>
      <c r="K1359" s="1" t="s">
        <v>23</v>
      </c>
      <c r="L1359" s="1">
        <v>0</v>
      </c>
      <c r="M1359" s="1">
        <v>25</v>
      </c>
      <c r="N1359" s="1">
        <v>25</v>
      </c>
      <c r="O1359" s="1" t="s">
        <v>41</v>
      </c>
      <c r="P1359" s="1">
        <v>43656.81</v>
      </c>
      <c r="Q1359" s="1">
        <v>43656.81</v>
      </c>
      <c r="R1359" s="1">
        <f t="shared" si="42"/>
        <v>0</v>
      </c>
      <c r="S1359" s="1">
        <f>Table1__24[[#This Row],[total_women_beneficiaries]]-Table1__24[[#This Row],[total_men_beneficiaries]]</f>
        <v>25</v>
      </c>
      <c r="T1359" s="1" t="str">
        <f t="shared" si="43"/>
        <v>OKAY</v>
      </c>
    </row>
    <row r="1360" spans="1:20" x14ac:dyDescent="0.3">
      <c r="A1360" s="1">
        <v>858</v>
      </c>
      <c r="B1360" s="1">
        <v>551</v>
      </c>
      <c r="C1360" s="1" t="s">
        <v>25</v>
      </c>
      <c r="D1360" s="1" t="s">
        <v>28</v>
      </c>
      <c r="E1360" s="1" t="s">
        <v>29</v>
      </c>
      <c r="F1360" s="1" t="s">
        <v>30</v>
      </c>
      <c r="G1360" s="1" t="s">
        <v>21</v>
      </c>
      <c r="H1360" s="1" t="s">
        <v>257</v>
      </c>
      <c r="I1360" s="1">
        <v>14.529475</v>
      </c>
      <c r="J1360" s="1">
        <v>-4.0914320000000002</v>
      </c>
      <c r="K1360" s="1" t="s">
        <v>23</v>
      </c>
      <c r="L1360" s="1">
        <v>586</v>
      </c>
      <c r="M1360" s="1">
        <v>428</v>
      </c>
      <c r="N1360" s="1">
        <v>1014</v>
      </c>
      <c r="O1360" s="1" t="s">
        <v>41</v>
      </c>
      <c r="P1360" s="1">
        <v>40747.660000000003</v>
      </c>
      <c r="Q1360" s="1">
        <v>40747.660000000003</v>
      </c>
      <c r="R1360" s="1">
        <f t="shared" si="42"/>
        <v>0</v>
      </c>
      <c r="S1360" s="1">
        <f>Table1__24[[#This Row],[total_women_beneficiaries]]-Table1__24[[#This Row],[total_men_beneficiaries]]</f>
        <v>-158</v>
      </c>
      <c r="T1360" s="1" t="str">
        <f t="shared" si="43"/>
        <v>OKAY</v>
      </c>
    </row>
    <row r="1361" spans="1:20" x14ac:dyDescent="0.3">
      <c r="A1361" s="1">
        <v>859</v>
      </c>
      <c r="B1361" s="1">
        <v>467</v>
      </c>
      <c r="C1361" s="1" t="s">
        <v>25</v>
      </c>
      <c r="D1361" s="1" t="s">
        <v>28</v>
      </c>
      <c r="E1361" s="1" t="s">
        <v>29</v>
      </c>
      <c r="F1361" s="1" t="s">
        <v>30</v>
      </c>
      <c r="G1361" s="1" t="s">
        <v>21</v>
      </c>
      <c r="H1361" s="1" t="s">
        <v>257</v>
      </c>
      <c r="I1361" s="1">
        <v>14.529475</v>
      </c>
      <c r="J1361" s="1">
        <v>-4.0914320000000002</v>
      </c>
      <c r="K1361" s="1" t="s">
        <v>23</v>
      </c>
      <c r="L1361" s="1">
        <v>2100</v>
      </c>
      <c r="M1361" s="1">
        <v>1400</v>
      </c>
      <c r="N1361" s="1">
        <v>3500</v>
      </c>
      <c r="O1361" s="1" t="s">
        <v>41</v>
      </c>
      <c r="P1361" s="1">
        <v>41374.870000000003</v>
      </c>
      <c r="Q1361" s="1">
        <v>41374.870000000003</v>
      </c>
      <c r="R1361" s="1">
        <f t="shared" si="42"/>
        <v>0</v>
      </c>
      <c r="S1361" s="1">
        <f>Table1__24[[#This Row],[total_women_beneficiaries]]-Table1__24[[#This Row],[total_men_beneficiaries]]</f>
        <v>-700</v>
      </c>
      <c r="T1361" s="1" t="str">
        <f t="shared" si="43"/>
        <v>OKAY</v>
      </c>
    </row>
    <row r="1362" spans="1:20" x14ac:dyDescent="0.3">
      <c r="A1362" s="1">
        <v>860</v>
      </c>
      <c r="B1362" s="1">
        <v>467</v>
      </c>
      <c r="C1362" s="1" t="s">
        <v>25</v>
      </c>
      <c r="D1362" s="1" t="s">
        <v>28</v>
      </c>
      <c r="E1362" s="1" t="s">
        <v>29</v>
      </c>
      <c r="F1362" s="1" t="s">
        <v>30</v>
      </c>
      <c r="G1362" s="1" t="s">
        <v>21</v>
      </c>
      <c r="H1362" s="1" t="s">
        <v>257</v>
      </c>
      <c r="I1362" s="1">
        <v>14.529475</v>
      </c>
      <c r="J1362" s="1">
        <v>-4.0914320000000002</v>
      </c>
      <c r="K1362" s="1" t="s">
        <v>23</v>
      </c>
      <c r="L1362" s="1">
        <v>2598</v>
      </c>
      <c r="M1362" s="1">
        <v>1732</v>
      </c>
      <c r="N1362" s="1">
        <v>4330</v>
      </c>
      <c r="O1362" s="1" t="s">
        <v>41</v>
      </c>
      <c r="P1362" s="1">
        <v>34158.43</v>
      </c>
      <c r="Q1362" s="1">
        <v>34158.43</v>
      </c>
      <c r="R1362" s="1">
        <f t="shared" si="42"/>
        <v>0</v>
      </c>
      <c r="S1362" s="1">
        <f>Table1__24[[#This Row],[total_women_beneficiaries]]-Table1__24[[#This Row],[total_men_beneficiaries]]</f>
        <v>-866</v>
      </c>
      <c r="T1362" s="1" t="str">
        <f t="shared" si="43"/>
        <v>OKAY</v>
      </c>
    </row>
    <row r="1363" spans="1:20" x14ac:dyDescent="0.3">
      <c r="A1363" s="1">
        <v>861</v>
      </c>
      <c r="B1363" s="1">
        <v>467</v>
      </c>
      <c r="C1363" s="1" t="s">
        <v>25</v>
      </c>
      <c r="D1363" s="1" t="s">
        <v>28</v>
      </c>
      <c r="E1363" s="1" t="s">
        <v>29</v>
      </c>
      <c r="F1363" s="1" t="s">
        <v>30</v>
      </c>
      <c r="G1363" s="1" t="s">
        <v>21</v>
      </c>
      <c r="H1363" s="1" t="s">
        <v>257</v>
      </c>
      <c r="I1363" s="1">
        <v>14.529475</v>
      </c>
      <c r="J1363" s="1">
        <v>-4.0914320000000002</v>
      </c>
      <c r="K1363" s="1" t="s">
        <v>23</v>
      </c>
      <c r="L1363" s="1">
        <v>2598</v>
      </c>
      <c r="M1363" s="1">
        <v>1732</v>
      </c>
      <c r="N1363" s="1">
        <v>4330</v>
      </c>
      <c r="O1363" s="1" t="s">
        <v>41</v>
      </c>
      <c r="P1363" s="1">
        <v>34158.43</v>
      </c>
      <c r="Q1363" s="1">
        <v>34158.43</v>
      </c>
      <c r="R1363" s="1">
        <f t="shared" si="42"/>
        <v>0</v>
      </c>
      <c r="S1363" s="1">
        <f>Table1__24[[#This Row],[total_women_beneficiaries]]-Table1__24[[#This Row],[total_men_beneficiaries]]</f>
        <v>-866</v>
      </c>
      <c r="T1363" s="1" t="str">
        <f t="shared" si="43"/>
        <v>OKAY</v>
      </c>
    </row>
    <row r="1364" spans="1:20" x14ac:dyDescent="0.3">
      <c r="A1364" s="1">
        <v>862</v>
      </c>
      <c r="B1364" s="1">
        <v>603</v>
      </c>
      <c r="C1364" s="1" t="s">
        <v>25</v>
      </c>
      <c r="D1364" s="1" t="s">
        <v>28</v>
      </c>
      <c r="E1364" s="1" t="s">
        <v>29</v>
      </c>
      <c r="F1364" s="1" t="s">
        <v>20</v>
      </c>
      <c r="G1364" s="1" t="s">
        <v>21</v>
      </c>
      <c r="H1364" s="1" t="s">
        <v>257</v>
      </c>
      <c r="I1364" s="1">
        <v>14.529475</v>
      </c>
      <c r="J1364" s="1">
        <v>-4.0914320000000002</v>
      </c>
      <c r="K1364" s="1" t="s">
        <v>23</v>
      </c>
      <c r="L1364" s="1">
        <v>300</v>
      </c>
      <c r="M1364" s="1">
        <v>200</v>
      </c>
      <c r="N1364" s="1">
        <v>500</v>
      </c>
      <c r="O1364" s="1" t="s">
        <v>41</v>
      </c>
      <c r="P1364" s="1">
        <v>44797.440000000002</v>
      </c>
      <c r="Q1364" s="1">
        <v>44797.440000000002</v>
      </c>
      <c r="R1364" s="1">
        <f t="shared" si="42"/>
        <v>0</v>
      </c>
      <c r="S1364" s="1">
        <f>Table1__24[[#This Row],[total_women_beneficiaries]]-Table1__24[[#This Row],[total_men_beneficiaries]]</f>
        <v>-100</v>
      </c>
      <c r="T1364" s="1" t="str">
        <f t="shared" si="43"/>
        <v>OKAY</v>
      </c>
    </row>
    <row r="1365" spans="1:20" x14ac:dyDescent="0.3">
      <c r="A1365" s="1">
        <v>864</v>
      </c>
      <c r="B1365" s="1">
        <v>788</v>
      </c>
      <c r="C1365" s="1" t="s">
        <v>25</v>
      </c>
      <c r="D1365" s="1" t="s">
        <v>28</v>
      </c>
      <c r="E1365" s="1" t="s">
        <v>29</v>
      </c>
      <c r="F1365" s="1" t="s">
        <v>30</v>
      </c>
      <c r="G1365" s="1" t="s">
        <v>21</v>
      </c>
      <c r="H1365" s="1" t="s">
        <v>244</v>
      </c>
      <c r="I1365" s="1">
        <v>16.251411999999998</v>
      </c>
      <c r="J1365" s="1">
        <v>-2.2079000000000001E-2</v>
      </c>
      <c r="K1365" s="1" t="s">
        <v>23</v>
      </c>
      <c r="L1365" s="1">
        <v>6</v>
      </c>
      <c r="M1365" s="1">
        <v>0</v>
      </c>
      <c r="N1365" s="1">
        <v>6</v>
      </c>
      <c r="O1365" s="1" t="s">
        <v>38</v>
      </c>
      <c r="P1365" s="1">
        <v>38769.18</v>
      </c>
      <c r="Q1365" s="1">
        <v>38769.18</v>
      </c>
      <c r="R1365" s="1">
        <f t="shared" si="42"/>
        <v>0</v>
      </c>
      <c r="S1365" s="1">
        <f>Table1__24[[#This Row],[total_women_beneficiaries]]-Table1__24[[#This Row],[total_men_beneficiaries]]</f>
        <v>-6</v>
      </c>
      <c r="T1365" s="1" t="str">
        <f t="shared" si="43"/>
        <v>OKAY</v>
      </c>
    </row>
    <row r="1366" spans="1:20" x14ac:dyDescent="0.3">
      <c r="A1366" s="1">
        <v>865</v>
      </c>
      <c r="B1366" s="1">
        <v>204</v>
      </c>
      <c r="C1366" s="1" t="s">
        <v>25</v>
      </c>
      <c r="D1366" s="1" t="s">
        <v>97</v>
      </c>
      <c r="E1366" s="1" t="s">
        <v>29</v>
      </c>
      <c r="F1366" s="1" t="s">
        <v>20</v>
      </c>
      <c r="G1366" s="1" t="s">
        <v>21</v>
      </c>
      <c r="H1366" s="1" t="s">
        <v>244</v>
      </c>
      <c r="I1366" s="1">
        <v>16.954640000000001</v>
      </c>
      <c r="J1366" s="1">
        <v>-0.35174899999999998</v>
      </c>
      <c r="K1366" s="1" t="s">
        <v>23</v>
      </c>
      <c r="L1366" s="1">
        <v>134</v>
      </c>
      <c r="M1366" s="1">
        <v>23</v>
      </c>
      <c r="N1366" s="1">
        <v>157</v>
      </c>
      <c r="O1366" s="1" t="s">
        <v>38</v>
      </c>
      <c r="P1366" s="1">
        <v>39207.67</v>
      </c>
      <c r="Q1366" s="1">
        <v>39207.67</v>
      </c>
      <c r="R1366" s="1">
        <f t="shared" si="42"/>
        <v>0</v>
      </c>
      <c r="S1366" s="1">
        <f>Table1__24[[#This Row],[total_women_beneficiaries]]-Table1__24[[#This Row],[total_men_beneficiaries]]</f>
        <v>-111</v>
      </c>
      <c r="T1366" s="1" t="str">
        <f t="shared" si="43"/>
        <v>OKAY</v>
      </c>
    </row>
    <row r="1367" spans="1:20" x14ac:dyDescent="0.3">
      <c r="A1367" s="1">
        <v>866</v>
      </c>
      <c r="B1367" s="1">
        <v>824</v>
      </c>
      <c r="C1367" s="1" t="s">
        <v>25</v>
      </c>
      <c r="D1367" s="1" t="s">
        <v>97</v>
      </c>
      <c r="E1367" s="1" t="s">
        <v>29</v>
      </c>
      <c r="F1367" s="1" t="s">
        <v>20</v>
      </c>
      <c r="G1367" s="1" t="s">
        <v>21</v>
      </c>
      <c r="H1367" s="1" t="s">
        <v>244</v>
      </c>
      <c r="I1367" s="1">
        <v>16.251411999999998</v>
      </c>
      <c r="J1367" s="1">
        <v>-2.2079000000000001E-2</v>
      </c>
      <c r="K1367" s="1" t="s">
        <v>23</v>
      </c>
      <c r="L1367" s="1">
        <v>0</v>
      </c>
      <c r="M1367" s="1">
        <v>50</v>
      </c>
      <c r="N1367" s="1">
        <v>50</v>
      </c>
      <c r="O1367" s="1" t="s">
        <v>26</v>
      </c>
      <c r="P1367" s="1">
        <v>34152.04</v>
      </c>
      <c r="Q1367" s="1">
        <v>34152.04</v>
      </c>
      <c r="R1367" s="1">
        <f t="shared" si="42"/>
        <v>0</v>
      </c>
      <c r="S1367" s="1">
        <f>Table1__24[[#This Row],[total_women_beneficiaries]]-Table1__24[[#This Row],[total_men_beneficiaries]]</f>
        <v>50</v>
      </c>
      <c r="T1367" s="1" t="str">
        <f t="shared" si="43"/>
        <v>OKAY</v>
      </c>
    </row>
    <row r="1368" spans="1:20" x14ac:dyDescent="0.3">
      <c r="A1368" s="1">
        <v>867</v>
      </c>
      <c r="B1368" s="1"/>
      <c r="C1368" s="1"/>
      <c r="D1368" s="1" t="s">
        <v>28</v>
      </c>
      <c r="E1368" s="1" t="s">
        <v>29</v>
      </c>
      <c r="F1368" s="1" t="s">
        <v>20</v>
      </c>
      <c r="G1368" s="1" t="s">
        <v>21</v>
      </c>
      <c r="H1368" s="1" t="s">
        <v>244</v>
      </c>
      <c r="I1368" s="1">
        <v>16.251411999999998</v>
      </c>
      <c r="J1368" s="1">
        <v>-2.2079000000000001E-2</v>
      </c>
      <c r="K1368" s="1" t="s">
        <v>23</v>
      </c>
      <c r="L1368" s="1">
        <v>324</v>
      </c>
      <c r="M1368" s="1">
        <v>0</v>
      </c>
      <c r="N1368" s="1">
        <v>324</v>
      </c>
      <c r="O1368" s="1" t="s">
        <v>196</v>
      </c>
      <c r="P1368" s="1">
        <v>41363.79</v>
      </c>
      <c r="Q1368" s="1">
        <v>33091.03</v>
      </c>
      <c r="R1368" s="1">
        <f t="shared" si="42"/>
        <v>-8272.760000000002</v>
      </c>
      <c r="S1368" s="1">
        <f>Table1__24[[#This Row],[total_women_beneficiaries]]-Table1__24[[#This Row],[total_men_beneficiaries]]</f>
        <v>-324</v>
      </c>
      <c r="T1368" s="1" t="str">
        <f t="shared" si="43"/>
        <v>OKAY</v>
      </c>
    </row>
    <row r="1369" spans="1:20" x14ac:dyDescent="0.3">
      <c r="A1369" s="1">
        <v>868</v>
      </c>
      <c r="B1369" s="1">
        <v>410</v>
      </c>
      <c r="C1369" s="1" t="s">
        <v>25</v>
      </c>
      <c r="D1369" s="1" t="s">
        <v>28</v>
      </c>
      <c r="E1369" s="1" t="s">
        <v>29</v>
      </c>
      <c r="F1369" s="1" t="s">
        <v>20</v>
      </c>
      <c r="G1369" s="1" t="s">
        <v>21</v>
      </c>
      <c r="H1369" s="1" t="s">
        <v>244</v>
      </c>
      <c r="I1369" s="1">
        <v>16.251411999999998</v>
      </c>
      <c r="J1369" s="1">
        <v>-2.2079000000000001E-2</v>
      </c>
      <c r="K1369" s="1" t="s">
        <v>23</v>
      </c>
      <c r="L1369" s="1">
        <v>40</v>
      </c>
      <c r="M1369" s="1">
        <v>10</v>
      </c>
      <c r="N1369" s="1">
        <v>50</v>
      </c>
      <c r="O1369" s="1" t="s">
        <v>32</v>
      </c>
      <c r="P1369" s="1">
        <v>37258.050000000003</v>
      </c>
      <c r="Q1369" s="1">
        <v>37258.050000000003</v>
      </c>
      <c r="R1369" s="1">
        <f t="shared" si="42"/>
        <v>0</v>
      </c>
      <c r="S1369" s="1">
        <f>Table1__24[[#This Row],[total_women_beneficiaries]]-Table1__24[[#This Row],[total_men_beneficiaries]]</f>
        <v>-30</v>
      </c>
      <c r="T1369" s="1" t="str">
        <f t="shared" si="43"/>
        <v>OKAY</v>
      </c>
    </row>
    <row r="1370" spans="1:20" x14ac:dyDescent="0.3">
      <c r="A1370" s="1">
        <v>869</v>
      </c>
      <c r="B1370" s="1"/>
      <c r="C1370" s="1"/>
      <c r="D1370" s="1" t="s">
        <v>28</v>
      </c>
      <c r="E1370" s="1" t="s">
        <v>181</v>
      </c>
      <c r="F1370" s="1" t="s">
        <v>45</v>
      </c>
      <c r="G1370" s="1" t="s">
        <v>21</v>
      </c>
      <c r="H1370" s="1" t="s">
        <v>244</v>
      </c>
      <c r="I1370" s="1">
        <v>15.322005000000001</v>
      </c>
      <c r="J1370" s="1">
        <v>0.740699</v>
      </c>
      <c r="K1370" s="1" t="s">
        <v>23</v>
      </c>
      <c r="L1370" s="1">
        <v>252</v>
      </c>
      <c r="M1370" s="1">
        <v>266</v>
      </c>
      <c r="N1370" s="1">
        <v>518</v>
      </c>
      <c r="O1370" s="1" t="s">
        <v>32</v>
      </c>
      <c r="P1370" s="1">
        <v>42883.83</v>
      </c>
      <c r="Q1370" s="1">
        <v>34307.06</v>
      </c>
      <c r="R1370" s="1">
        <f t="shared" si="42"/>
        <v>-8576.7700000000041</v>
      </c>
      <c r="S1370" s="1">
        <f>Table1__24[[#This Row],[total_women_beneficiaries]]-Table1__24[[#This Row],[total_men_beneficiaries]]</f>
        <v>14</v>
      </c>
      <c r="T1370" s="1" t="str">
        <f t="shared" si="43"/>
        <v>OKAY</v>
      </c>
    </row>
    <row r="1371" spans="1:20" x14ac:dyDescent="0.3">
      <c r="A1371" s="1">
        <v>870</v>
      </c>
      <c r="B1371" s="1">
        <v>206</v>
      </c>
      <c r="C1371" s="1" t="s">
        <v>25</v>
      </c>
      <c r="D1371" s="1" t="s">
        <v>28</v>
      </c>
      <c r="E1371" s="1" t="s">
        <v>29</v>
      </c>
      <c r="F1371" s="1" t="s">
        <v>45</v>
      </c>
      <c r="G1371" s="1" t="s">
        <v>21</v>
      </c>
      <c r="H1371" s="1" t="s">
        <v>244</v>
      </c>
      <c r="I1371" s="1">
        <v>16.176822000000001</v>
      </c>
      <c r="J1371" s="1">
        <v>6.4375000000000002E-2</v>
      </c>
      <c r="K1371" s="1" t="s">
        <v>23</v>
      </c>
      <c r="L1371" s="1">
        <v>492</v>
      </c>
      <c r="M1371" s="1">
        <v>180</v>
      </c>
      <c r="N1371" s="1">
        <v>672</v>
      </c>
      <c r="O1371" s="1" t="s">
        <v>41</v>
      </c>
      <c r="P1371" s="1">
        <v>36047.14</v>
      </c>
      <c r="Q1371" s="1">
        <v>36047.14</v>
      </c>
      <c r="R1371" s="1">
        <f t="shared" si="42"/>
        <v>0</v>
      </c>
      <c r="S1371" s="1">
        <f>Table1__24[[#This Row],[total_women_beneficiaries]]-Table1__24[[#This Row],[total_men_beneficiaries]]</f>
        <v>-312</v>
      </c>
      <c r="T1371" s="1" t="str">
        <f t="shared" si="43"/>
        <v>OKAY</v>
      </c>
    </row>
    <row r="1372" spans="1:20" x14ac:dyDescent="0.3">
      <c r="A1372" s="1">
        <v>871</v>
      </c>
      <c r="B1372" s="1">
        <v>422</v>
      </c>
      <c r="C1372" s="1" t="s">
        <v>25</v>
      </c>
      <c r="D1372" s="1" t="s">
        <v>28</v>
      </c>
      <c r="E1372" s="1" t="s">
        <v>29</v>
      </c>
      <c r="F1372" s="1" t="s">
        <v>45</v>
      </c>
      <c r="G1372" s="1" t="s">
        <v>21</v>
      </c>
      <c r="H1372" s="1" t="s">
        <v>244</v>
      </c>
      <c r="I1372" s="1">
        <v>16.251411999999998</v>
      </c>
      <c r="J1372" s="1">
        <v>-2.2079000000000001E-2</v>
      </c>
      <c r="K1372" s="1" t="s">
        <v>23</v>
      </c>
      <c r="L1372" s="1">
        <v>63</v>
      </c>
      <c r="M1372" s="1">
        <v>239</v>
      </c>
      <c r="N1372" s="1">
        <v>302</v>
      </c>
      <c r="O1372" s="1" t="s">
        <v>32</v>
      </c>
      <c r="P1372" s="1">
        <v>43450.06</v>
      </c>
      <c r="Q1372" s="1">
        <v>43450.06</v>
      </c>
      <c r="R1372" s="1">
        <f t="shared" si="42"/>
        <v>0</v>
      </c>
      <c r="S1372" s="1">
        <f>Table1__24[[#This Row],[total_women_beneficiaries]]-Table1__24[[#This Row],[total_men_beneficiaries]]</f>
        <v>176</v>
      </c>
      <c r="T1372" s="1" t="str">
        <f t="shared" si="43"/>
        <v>OKAY</v>
      </c>
    </row>
    <row r="1373" spans="1:20" x14ac:dyDescent="0.3">
      <c r="A1373" s="1">
        <v>872</v>
      </c>
      <c r="B1373" s="1">
        <v>381</v>
      </c>
      <c r="C1373" s="1" t="s">
        <v>25</v>
      </c>
      <c r="D1373" s="1" t="s">
        <v>28</v>
      </c>
      <c r="E1373" s="1" t="s">
        <v>29</v>
      </c>
      <c r="F1373" s="1" t="s">
        <v>30</v>
      </c>
      <c r="G1373" s="1" t="s">
        <v>21</v>
      </c>
      <c r="H1373" s="1" t="s">
        <v>244</v>
      </c>
      <c r="I1373" s="1">
        <v>16.265329999999999</v>
      </c>
      <c r="J1373" s="1">
        <v>-2.6516999999999999E-2</v>
      </c>
      <c r="K1373" s="1" t="s">
        <v>23</v>
      </c>
      <c r="L1373" s="1">
        <v>10</v>
      </c>
      <c r="M1373" s="1">
        <v>12</v>
      </c>
      <c r="N1373" s="1">
        <v>22</v>
      </c>
      <c r="O1373" s="1" t="s">
        <v>41</v>
      </c>
      <c r="P1373" s="1">
        <v>39465.42</v>
      </c>
      <c r="Q1373" s="1">
        <v>31572.34</v>
      </c>
      <c r="R1373" s="1">
        <f t="shared" si="42"/>
        <v>-7893.0799999999981</v>
      </c>
      <c r="S1373" s="1">
        <f>Table1__24[[#This Row],[total_women_beneficiaries]]-Table1__24[[#This Row],[total_men_beneficiaries]]</f>
        <v>2</v>
      </c>
      <c r="T1373" s="1" t="str">
        <f t="shared" si="43"/>
        <v>OKAY</v>
      </c>
    </row>
    <row r="1374" spans="1:20" x14ac:dyDescent="0.3">
      <c r="A1374" s="1">
        <v>873</v>
      </c>
      <c r="B1374" s="1">
        <v>220</v>
      </c>
      <c r="C1374" s="1" t="s">
        <v>25</v>
      </c>
      <c r="D1374" s="1" t="s">
        <v>97</v>
      </c>
      <c r="E1374" s="1" t="s">
        <v>29</v>
      </c>
      <c r="F1374" s="1" t="s">
        <v>20</v>
      </c>
      <c r="G1374" s="1" t="s">
        <v>21</v>
      </c>
      <c r="H1374" s="1" t="s">
        <v>244</v>
      </c>
      <c r="I1374" s="1">
        <v>16.265329999999999</v>
      </c>
      <c r="J1374" s="1">
        <v>-2.6516999999999999E-2</v>
      </c>
      <c r="K1374" s="1" t="s">
        <v>23</v>
      </c>
      <c r="L1374" s="1">
        <v>75</v>
      </c>
      <c r="M1374" s="1">
        <v>25</v>
      </c>
      <c r="N1374" s="1">
        <v>100</v>
      </c>
      <c r="O1374" s="1" t="s">
        <v>41</v>
      </c>
      <c r="P1374" s="1">
        <v>32517.01</v>
      </c>
      <c r="Q1374" s="1">
        <v>32517.01</v>
      </c>
      <c r="R1374" s="1">
        <f t="shared" si="42"/>
        <v>0</v>
      </c>
      <c r="S1374" s="1">
        <f>Table1__24[[#This Row],[total_women_beneficiaries]]-Table1__24[[#This Row],[total_men_beneficiaries]]</f>
        <v>-50</v>
      </c>
      <c r="T1374" s="1" t="str">
        <f t="shared" si="43"/>
        <v>OKAY</v>
      </c>
    </row>
    <row r="1375" spans="1:20" x14ac:dyDescent="0.3">
      <c r="A1375" s="1">
        <v>874</v>
      </c>
      <c r="B1375" s="1">
        <v>132</v>
      </c>
      <c r="C1375" s="1" t="s">
        <v>17</v>
      </c>
      <c r="D1375" s="1" t="s">
        <v>28</v>
      </c>
      <c r="E1375" s="1" t="s">
        <v>29</v>
      </c>
      <c r="F1375" s="1" t="s">
        <v>45</v>
      </c>
      <c r="G1375" s="1" t="s">
        <v>21</v>
      </c>
      <c r="H1375" s="1" t="s">
        <v>244</v>
      </c>
      <c r="I1375" s="1">
        <v>16.265329999999999</v>
      </c>
      <c r="J1375" s="1">
        <v>-2.6516999999999999E-2</v>
      </c>
      <c r="K1375" s="1" t="s">
        <v>23</v>
      </c>
      <c r="L1375" s="1">
        <v>9172</v>
      </c>
      <c r="M1375" s="1">
        <v>2672</v>
      </c>
      <c r="N1375" s="1">
        <v>11844</v>
      </c>
      <c r="O1375" s="1" t="s">
        <v>24</v>
      </c>
      <c r="P1375" s="1">
        <v>33499.360000000001</v>
      </c>
      <c r="Q1375" s="1">
        <v>26799.49</v>
      </c>
      <c r="R1375" s="1">
        <f t="shared" si="42"/>
        <v>-6699.869999999999</v>
      </c>
      <c r="S1375" s="1">
        <f>Table1__24[[#This Row],[total_women_beneficiaries]]-Table1__24[[#This Row],[total_men_beneficiaries]]</f>
        <v>-6500</v>
      </c>
      <c r="T1375" s="1" t="str">
        <f t="shared" si="43"/>
        <v>OKAY</v>
      </c>
    </row>
    <row r="1376" spans="1:20" x14ac:dyDescent="0.3">
      <c r="A1376" s="1">
        <v>875</v>
      </c>
      <c r="B1376" s="1"/>
      <c r="C1376" s="1"/>
      <c r="D1376" s="1" t="s">
        <v>97</v>
      </c>
      <c r="E1376" s="1" t="s">
        <v>29</v>
      </c>
      <c r="F1376" s="1" t="s">
        <v>20</v>
      </c>
      <c r="G1376" s="1" t="s">
        <v>21</v>
      </c>
      <c r="H1376" s="1" t="s">
        <v>244</v>
      </c>
      <c r="I1376" s="1">
        <v>16.265329999999999</v>
      </c>
      <c r="J1376" s="1">
        <v>-2.6516999999999999E-2</v>
      </c>
      <c r="K1376" s="1" t="s">
        <v>23</v>
      </c>
      <c r="L1376" s="1">
        <v>2016</v>
      </c>
      <c r="M1376" s="1">
        <v>2184</v>
      </c>
      <c r="N1376" s="1">
        <v>4200</v>
      </c>
      <c r="O1376" s="1" t="s">
        <v>24</v>
      </c>
      <c r="P1376" s="1">
        <v>32405.32</v>
      </c>
      <c r="Q1376" s="1">
        <v>32405.32</v>
      </c>
      <c r="R1376" s="1">
        <f t="shared" si="42"/>
        <v>0</v>
      </c>
      <c r="S1376" s="1">
        <f>Table1__24[[#This Row],[total_women_beneficiaries]]-Table1__24[[#This Row],[total_men_beneficiaries]]</f>
        <v>168</v>
      </c>
      <c r="T1376" s="1" t="str">
        <f t="shared" si="43"/>
        <v>OKAY</v>
      </c>
    </row>
    <row r="1377" spans="1:20" x14ac:dyDescent="0.3">
      <c r="A1377" s="1">
        <v>876</v>
      </c>
      <c r="B1377" s="1">
        <v>531</v>
      </c>
      <c r="C1377" s="1" t="s">
        <v>25</v>
      </c>
      <c r="D1377" s="1" t="s">
        <v>28</v>
      </c>
      <c r="E1377" s="1" t="s">
        <v>29</v>
      </c>
      <c r="F1377" s="1" t="s">
        <v>20</v>
      </c>
      <c r="G1377" s="1" t="s">
        <v>21</v>
      </c>
      <c r="H1377" s="1" t="s">
        <v>244</v>
      </c>
      <c r="I1377" s="1">
        <v>16.265329999999999</v>
      </c>
      <c r="J1377" s="1">
        <v>-2.6516999999999999E-2</v>
      </c>
      <c r="K1377" s="1" t="s">
        <v>23</v>
      </c>
      <c r="L1377" s="1">
        <v>350</v>
      </c>
      <c r="M1377" s="1">
        <v>315</v>
      </c>
      <c r="N1377" s="1">
        <v>665</v>
      </c>
      <c r="O1377" s="1" t="s">
        <v>41</v>
      </c>
      <c r="P1377" s="1">
        <v>45013.66</v>
      </c>
      <c r="Q1377" s="1">
        <v>45013.66</v>
      </c>
      <c r="R1377" s="1">
        <f t="shared" si="42"/>
        <v>0</v>
      </c>
      <c r="S1377" s="1">
        <f>Table1__24[[#This Row],[total_women_beneficiaries]]-Table1__24[[#This Row],[total_men_beneficiaries]]</f>
        <v>-35</v>
      </c>
      <c r="T1377" s="1" t="str">
        <f t="shared" si="43"/>
        <v>OKAY</v>
      </c>
    </row>
    <row r="1378" spans="1:20" x14ac:dyDescent="0.3">
      <c r="A1378" s="1">
        <v>877</v>
      </c>
      <c r="B1378" s="1">
        <v>530</v>
      </c>
      <c r="C1378" s="1" t="s">
        <v>25</v>
      </c>
      <c r="D1378" s="1" t="s">
        <v>28</v>
      </c>
      <c r="E1378" s="1" t="s">
        <v>29</v>
      </c>
      <c r="F1378" s="1" t="s">
        <v>45</v>
      </c>
      <c r="G1378" s="1" t="s">
        <v>21</v>
      </c>
      <c r="H1378" s="1" t="s">
        <v>244</v>
      </c>
      <c r="I1378" s="1">
        <v>16.265329999999999</v>
      </c>
      <c r="J1378" s="1">
        <v>-2.6516999999999999E-2</v>
      </c>
      <c r="K1378" s="1" t="s">
        <v>23</v>
      </c>
      <c r="L1378" s="1">
        <v>27</v>
      </c>
      <c r="M1378" s="1">
        <v>16</v>
      </c>
      <c r="N1378" s="1">
        <v>43</v>
      </c>
      <c r="O1378" s="1" t="s">
        <v>24</v>
      </c>
      <c r="P1378" s="1">
        <v>47469.440000000002</v>
      </c>
      <c r="Q1378" s="1">
        <v>47469.440000000002</v>
      </c>
      <c r="R1378" s="1">
        <f t="shared" si="42"/>
        <v>0</v>
      </c>
      <c r="S1378" s="1">
        <f>Table1__24[[#This Row],[total_women_beneficiaries]]-Table1__24[[#This Row],[total_men_beneficiaries]]</f>
        <v>-11</v>
      </c>
      <c r="T1378" s="1" t="str">
        <f t="shared" si="43"/>
        <v>OKAY</v>
      </c>
    </row>
    <row r="1379" spans="1:20" x14ac:dyDescent="0.3">
      <c r="A1379" s="1">
        <v>878</v>
      </c>
      <c r="B1379" s="1">
        <v>474</v>
      </c>
      <c r="C1379" s="1" t="s">
        <v>25</v>
      </c>
      <c r="D1379" s="1" t="s">
        <v>97</v>
      </c>
      <c r="E1379" s="1" t="s">
        <v>34</v>
      </c>
      <c r="F1379" s="1" t="s">
        <v>20</v>
      </c>
      <c r="G1379" s="1" t="s">
        <v>21</v>
      </c>
      <c r="H1379" s="1" t="s">
        <v>244</v>
      </c>
      <c r="I1379" s="1">
        <v>16.265329999999999</v>
      </c>
      <c r="J1379" s="1">
        <v>-2.6516999999999999E-2</v>
      </c>
      <c r="K1379" s="1" t="s">
        <v>23</v>
      </c>
      <c r="L1379" s="1">
        <v>0</v>
      </c>
      <c r="M1379" s="1">
        <v>85</v>
      </c>
      <c r="N1379" s="1">
        <v>85</v>
      </c>
      <c r="O1379" s="1" t="s">
        <v>41</v>
      </c>
      <c r="P1379" s="1">
        <v>44783.21</v>
      </c>
      <c r="Q1379" s="1">
        <v>44783.21</v>
      </c>
      <c r="R1379" s="1">
        <f t="shared" si="42"/>
        <v>0</v>
      </c>
      <c r="S1379" s="1">
        <f>Table1__24[[#This Row],[total_women_beneficiaries]]-Table1__24[[#This Row],[total_men_beneficiaries]]</f>
        <v>85</v>
      </c>
      <c r="T1379" s="1" t="str">
        <f t="shared" si="43"/>
        <v>OKAY</v>
      </c>
    </row>
    <row r="1380" spans="1:20" x14ac:dyDescent="0.3">
      <c r="A1380" s="1">
        <v>879</v>
      </c>
      <c r="B1380" s="1">
        <v>160</v>
      </c>
      <c r="C1380" s="1" t="s">
        <v>17</v>
      </c>
      <c r="D1380" s="1" t="s">
        <v>28</v>
      </c>
      <c r="E1380" s="1" t="s">
        <v>29</v>
      </c>
      <c r="F1380" s="1" t="s">
        <v>45</v>
      </c>
      <c r="G1380" s="1" t="s">
        <v>21</v>
      </c>
      <c r="H1380" s="1" t="s">
        <v>244</v>
      </c>
      <c r="I1380" s="1">
        <v>16.265329999999999</v>
      </c>
      <c r="J1380" s="1">
        <v>-2.6516999999999999E-2</v>
      </c>
      <c r="K1380" s="1" t="s">
        <v>23</v>
      </c>
      <c r="L1380" s="1">
        <v>66</v>
      </c>
      <c r="M1380" s="1">
        <v>21</v>
      </c>
      <c r="N1380" s="1">
        <v>87</v>
      </c>
      <c r="O1380" s="1" t="s">
        <v>41</v>
      </c>
      <c r="P1380" s="1">
        <v>43986.23</v>
      </c>
      <c r="Q1380" s="1">
        <v>43986.23</v>
      </c>
      <c r="R1380" s="1">
        <f t="shared" si="42"/>
        <v>0</v>
      </c>
      <c r="S1380" s="1">
        <f>Table1__24[[#This Row],[total_women_beneficiaries]]-Table1__24[[#This Row],[total_men_beneficiaries]]</f>
        <v>-45</v>
      </c>
      <c r="T1380" s="1" t="str">
        <f t="shared" si="43"/>
        <v>OKAY</v>
      </c>
    </row>
    <row r="1381" spans="1:20" x14ac:dyDescent="0.3">
      <c r="A1381" s="1">
        <v>880</v>
      </c>
      <c r="B1381" s="1">
        <v>88</v>
      </c>
      <c r="C1381" s="1" t="s">
        <v>48</v>
      </c>
      <c r="D1381" s="1" t="s">
        <v>33</v>
      </c>
      <c r="E1381" s="1" t="s">
        <v>34</v>
      </c>
      <c r="F1381" s="1" t="s">
        <v>20</v>
      </c>
      <c r="G1381" s="1" t="s">
        <v>21</v>
      </c>
      <c r="H1381" s="1" t="s">
        <v>244</v>
      </c>
      <c r="I1381" s="1">
        <v>16.265329999999999</v>
      </c>
      <c r="J1381" s="1">
        <v>-2.6516999999999999E-2</v>
      </c>
      <c r="K1381" s="1" t="s">
        <v>23</v>
      </c>
      <c r="L1381" s="1">
        <v>240</v>
      </c>
      <c r="M1381" s="1">
        <v>10</v>
      </c>
      <c r="N1381" s="1">
        <v>250</v>
      </c>
      <c r="O1381" s="1" t="s">
        <v>51</v>
      </c>
      <c r="P1381" s="1">
        <v>40416.800000000003</v>
      </c>
      <c r="Q1381" s="1">
        <v>40416.800000000003</v>
      </c>
      <c r="R1381" s="1">
        <f t="shared" si="42"/>
        <v>0</v>
      </c>
      <c r="S1381" s="1">
        <f>Table1__24[[#This Row],[total_women_beneficiaries]]-Table1__24[[#This Row],[total_men_beneficiaries]]</f>
        <v>-230</v>
      </c>
      <c r="T1381" s="1" t="str">
        <f t="shared" si="43"/>
        <v>OKAY</v>
      </c>
    </row>
    <row r="1382" spans="1:20" x14ac:dyDescent="0.3">
      <c r="A1382" s="1">
        <v>881</v>
      </c>
      <c r="B1382" s="1">
        <v>165</v>
      </c>
      <c r="C1382" s="1" t="s">
        <v>17</v>
      </c>
      <c r="D1382" s="1" t="s">
        <v>97</v>
      </c>
      <c r="E1382" s="1" t="s">
        <v>196</v>
      </c>
      <c r="F1382" s="1" t="s">
        <v>20</v>
      </c>
      <c r="G1382" s="1" t="s">
        <v>21</v>
      </c>
      <c r="H1382" s="1" t="s">
        <v>251</v>
      </c>
      <c r="I1382" s="1">
        <v>18.446750999999999</v>
      </c>
      <c r="J1382" s="1">
        <v>1.4089750000000001</v>
      </c>
      <c r="K1382" s="1" t="s">
        <v>23</v>
      </c>
      <c r="L1382" s="1">
        <v>59</v>
      </c>
      <c r="M1382" s="1">
        <v>0</v>
      </c>
      <c r="N1382" s="1">
        <v>59</v>
      </c>
      <c r="O1382" s="1" t="s">
        <v>35</v>
      </c>
      <c r="P1382" s="1">
        <v>25069.69</v>
      </c>
      <c r="Q1382" s="1">
        <v>25069.69</v>
      </c>
      <c r="R1382" s="1">
        <f t="shared" si="42"/>
        <v>0</v>
      </c>
      <c r="S1382" s="1">
        <f>Table1__24[[#This Row],[total_women_beneficiaries]]-Table1__24[[#This Row],[total_men_beneficiaries]]</f>
        <v>-59</v>
      </c>
      <c r="T1382" s="1" t="str">
        <f t="shared" si="43"/>
        <v>OKAY</v>
      </c>
    </row>
    <row r="1383" spans="1:20" x14ac:dyDescent="0.3">
      <c r="A1383" s="1">
        <v>882</v>
      </c>
      <c r="B1383" s="1">
        <v>280</v>
      </c>
      <c r="C1383" s="1" t="s">
        <v>25</v>
      </c>
      <c r="D1383" s="1" t="s">
        <v>97</v>
      </c>
      <c r="E1383" s="1" t="s">
        <v>196</v>
      </c>
      <c r="F1383" s="1" t="s">
        <v>45</v>
      </c>
      <c r="G1383" s="1" t="s">
        <v>21</v>
      </c>
      <c r="H1383" s="1" t="s">
        <v>251</v>
      </c>
      <c r="I1383" s="1">
        <v>18.044107</v>
      </c>
      <c r="J1383" s="1">
        <v>0.60400799999999999</v>
      </c>
      <c r="K1383" s="1" t="s">
        <v>23</v>
      </c>
      <c r="L1383" s="1">
        <v>1000</v>
      </c>
      <c r="M1383" s="1">
        <v>1500</v>
      </c>
      <c r="N1383" s="1">
        <v>2500</v>
      </c>
      <c r="O1383" s="1" t="s">
        <v>26</v>
      </c>
      <c r="P1383" s="1">
        <v>19745.16</v>
      </c>
      <c r="Q1383" s="1">
        <v>19745.16</v>
      </c>
      <c r="R1383" s="1">
        <f t="shared" si="42"/>
        <v>0</v>
      </c>
      <c r="S1383" s="1">
        <f>Table1__24[[#This Row],[total_women_beneficiaries]]-Table1__24[[#This Row],[total_men_beneficiaries]]</f>
        <v>500</v>
      </c>
      <c r="T1383" s="1" t="str">
        <f t="shared" si="43"/>
        <v>OKAY</v>
      </c>
    </row>
    <row r="1384" spans="1:20" x14ac:dyDescent="0.3">
      <c r="A1384" s="1">
        <v>883</v>
      </c>
      <c r="B1384" s="1">
        <v>246</v>
      </c>
      <c r="C1384" s="1" t="s">
        <v>25</v>
      </c>
      <c r="D1384" s="1" t="s">
        <v>97</v>
      </c>
      <c r="E1384" s="1" t="s">
        <v>196</v>
      </c>
      <c r="F1384" s="1" t="s">
        <v>20</v>
      </c>
      <c r="G1384" s="1" t="s">
        <v>21</v>
      </c>
      <c r="H1384" s="1" t="s">
        <v>251</v>
      </c>
      <c r="I1384" s="1">
        <v>19.465741000000001</v>
      </c>
      <c r="J1384" s="1">
        <v>0.85613700000000004</v>
      </c>
      <c r="K1384" s="1" t="s">
        <v>23</v>
      </c>
      <c r="L1384" s="1">
        <v>922</v>
      </c>
      <c r="M1384" s="1">
        <v>1700</v>
      </c>
      <c r="N1384" s="1">
        <v>2622</v>
      </c>
      <c r="O1384" s="1" t="s">
        <v>26</v>
      </c>
      <c r="P1384" s="1">
        <v>22802.3</v>
      </c>
      <c r="Q1384" s="1">
        <v>22802.3</v>
      </c>
      <c r="R1384" s="1">
        <f t="shared" si="42"/>
        <v>0</v>
      </c>
      <c r="S1384" s="1">
        <f>Table1__24[[#This Row],[total_women_beneficiaries]]-Table1__24[[#This Row],[total_men_beneficiaries]]</f>
        <v>778</v>
      </c>
      <c r="T1384" s="1" t="str">
        <f t="shared" si="43"/>
        <v>OKAY</v>
      </c>
    </row>
    <row r="1385" spans="1:20" x14ac:dyDescent="0.3">
      <c r="A1385" s="1">
        <v>884</v>
      </c>
      <c r="B1385" s="1">
        <v>291</v>
      </c>
      <c r="C1385" s="1" t="s">
        <v>25</v>
      </c>
      <c r="D1385" s="1" t="s">
        <v>97</v>
      </c>
      <c r="E1385" s="1" t="s">
        <v>29</v>
      </c>
      <c r="F1385" s="1" t="s">
        <v>45</v>
      </c>
      <c r="G1385" s="1" t="s">
        <v>21</v>
      </c>
      <c r="H1385" s="1" t="s">
        <v>251</v>
      </c>
      <c r="I1385" s="1">
        <v>19.465741000000001</v>
      </c>
      <c r="J1385" s="1">
        <v>0.85613700000000004</v>
      </c>
      <c r="K1385" s="1" t="s">
        <v>23</v>
      </c>
      <c r="L1385" s="1">
        <v>922</v>
      </c>
      <c r="M1385" s="1">
        <v>1700</v>
      </c>
      <c r="N1385" s="1">
        <v>2622</v>
      </c>
      <c r="O1385" s="1" t="s">
        <v>35</v>
      </c>
      <c r="P1385" s="1">
        <v>29721.38</v>
      </c>
      <c r="Q1385" s="1">
        <v>29721.38</v>
      </c>
      <c r="R1385" s="1">
        <f t="shared" si="42"/>
        <v>0</v>
      </c>
      <c r="S1385" s="1">
        <f>Table1__24[[#This Row],[total_women_beneficiaries]]-Table1__24[[#This Row],[total_men_beneficiaries]]</f>
        <v>778</v>
      </c>
      <c r="T1385" s="1" t="str">
        <f t="shared" si="43"/>
        <v>OKAY</v>
      </c>
    </row>
    <row r="1386" spans="1:20" x14ac:dyDescent="0.3">
      <c r="A1386" s="1">
        <v>885</v>
      </c>
      <c r="B1386" s="1">
        <v>177</v>
      </c>
      <c r="C1386" s="1" t="s">
        <v>17</v>
      </c>
      <c r="D1386" s="1" t="s">
        <v>28</v>
      </c>
      <c r="E1386" s="1" t="s">
        <v>29</v>
      </c>
      <c r="F1386" s="1" t="s">
        <v>20</v>
      </c>
      <c r="G1386" s="1" t="s">
        <v>21</v>
      </c>
      <c r="H1386" s="1" t="s">
        <v>251</v>
      </c>
      <c r="I1386" s="1">
        <v>20.257928</v>
      </c>
      <c r="J1386" s="1">
        <v>0.99101499999999998</v>
      </c>
      <c r="K1386" s="1" t="s">
        <v>23</v>
      </c>
      <c r="L1386" s="1">
        <v>1200</v>
      </c>
      <c r="M1386" s="1">
        <v>1800</v>
      </c>
      <c r="N1386" s="1">
        <v>3000</v>
      </c>
      <c r="O1386" s="1" t="s">
        <v>24</v>
      </c>
      <c r="P1386" s="1">
        <v>24332.15</v>
      </c>
      <c r="Q1386" s="1">
        <v>24332.15</v>
      </c>
      <c r="R1386" s="1">
        <f t="shared" si="42"/>
        <v>0</v>
      </c>
      <c r="S1386" s="1">
        <f>Table1__24[[#This Row],[total_women_beneficiaries]]-Table1__24[[#This Row],[total_men_beneficiaries]]</f>
        <v>600</v>
      </c>
      <c r="T1386" s="1" t="str">
        <f t="shared" si="43"/>
        <v>OKAY</v>
      </c>
    </row>
    <row r="1387" spans="1:20" x14ac:dyDescent="0.3">
      <c r="A1387" s="1">
        <v>886</v>
      </c>
      <c r="B1387" s="1">
        <v>277</v>
      </c>
      <c r="C1387" s="1" t="s">
        <v>25</v>
      </c>
      <c r="D1387" s="1" t="s">
        <v>28</v>
      </c>
      <c r="E1387" s="1" t="s">
        <v>29</v>
      </c>
      <c r="F1387" s="1" t="s">
        <v>238</v>
      </c>
      <c r="G1387" s="1" t="s">
        <v>21</v>
      </c>
      <c r="H1387" s="1" t="s">
        <v>251</v>
      </c>
      <c r="I1387" s="1">
        <v>18.446750999999999</v>
      </c>
      <c r="J1387" s="1">
        <v>1.4089750000000001</v>
      </c>
      <c r="K1387" s="1" t="s">
        <v>23</v>
      </c>
      <c r="L1387" s="1">
        <v>3990</v>
      </c>
      <c r="M1387" s="1">
        <v>3683</v>
      </c>
      <c r="N1387" s="1">
        <v>7673</v>
      </c>
      <c r="O1387" s="1" t="s">
        <v>26</v>
      </c>
      <c r="P1387" s="1">
        <v>23340.48</v>
      </c>
      <c r="Q1387" s="1">
        <v>23340.48</v>
      </c>
      <c r="R1387" s="1">
        <f t="shared" si="42"/>
        <v>0</v>
      </c>
      <c r="S1387" s="1">
        <f>Table1__24[[#This Row],[total_women_beneficiaries]]-Table1__24[[#This Row],[total_men_beneficiaries]]</f>
        <v>-307</v>
      </c>
      <c r="T1387" s="1" t="str">
        <f t="shared" si="43"/>
        <v>OKAY</v>
      </c>
    </row>
    <row r="1388" spans="1:20" x14ac:dyDescent="0.3">
      <c r="A1388" s="1">
        <v>887</v>
      </c>
      <c r="B1388" s="1"/>
      <c r="C1388" s="1"/>
      <c r="D1388" s="1" t="s">
        <v>28</v>
      </c>
      <c r="E1388" s="1" t="s">
        <v>29</v>
      </c>
      <c r="F1388" s="1" t="s">
        <v>45</v>
      </c>
      <c r="G1388" s="1" t="s">
        <v>21</v>
      </c>
      <c r="H1388" s="1" t="s">
        <v>251</v>
      </c>
      <c r="I1388" s="1">
        <v>18.446750999999999</v>
      </c>
      <c r="J1388" s="1">
        <v>1.4089750000000001</v>
      </c>
      <c r="K1388" s="1" t="s">
        <v>23</v>
      </c>
      <c r="L1388" s="1">
        <v>500</v>
      </c>
      <c r="M1388" s="1">
        <v>5279</v>
      </c>
      <c r="N1388" s="1">
        <v>5779</v>
      </c>
      <c r="O1388" s="1" t="s">
        <v>26</v>
      </c>
      <c r="P1388" s="1">
        <v>33882.07</v>
      </c>
      <c r="Q1388" s="1">
        <v>27105.66</v>
      </c>
      <c r="R1388" s="1">
        <f t="shared" si="42"/>
        <v>-6776.41</v>
      </c>
      <c r="S1388" s="1">
        <f>Table1__24[[#This Row],[total_women_beneficiaries]]-Table1__24[[#This Row],[total_men_beneficiaries]]</f>
        <v>4779</v>
      </c>
      <c r="T1388" s="1" t="str">
        <f t="shared" si="43"/>
        <v>OKAY</v>
      </c>
    </row>
    <row r="1389" spans="1:20" x14ac:dyDescent="0.3">
      <c r="A1389" s="1">
        <v>888</v>
      </c>
      <c r="B1389" s="1">
        <v>361</v>
      </c>
      <c r="C1389" s="1" t="s">
        <v>25</v>
      </c>
      <c r="D1389" s="1" t="s">
        <v>28</v>
      </c>
      <c r="E1389" s="1" t="s">
        <v>29</v>
      </c>
      <c r="F1389" s="1" t="s">
        <v>20</v>
      </c>
      <c r="G1389" s="1" t="s">
        <v>21</v>
      </c>
      <c r="H1389" s="1" t="s">
        <v>251</v>
      </c>
      <c r="I1389" s="1">
        <v>18.446750999999999</v>
      </c>
      <c r="J1389" s="1">
        <v>1.4089750000000001</v>
      </c>
      <c r="K1389" s="1" t="s">
        <v>23</v>
      </c>
      <c r="L1389" s="1">
        <v>887</v>
      </c>
      <c r="M1389" s="1">
        <v>770</v>
      </c>
      <c r="N1389" s="1">
        <v>1657</v>
      </c>
      <c r="O1389" s="1" t="s">
        <v>24</v>
      </c>
      <c r="P1389" s="1">
        <v>21488.75</v>
      </c>
      <c r="Q1389" s="1">
        <v>21488.75</v>
      </c>
      <c r="R1389" s="1">
        <f t="shared" si="42"/>
        <v>0</v>
      </c>
      <c r="S1389" s="1">
        <f>Table1__24[[#This Row],[total_women_beneficiaries]]-Table1__24[[#This Row],[total_men_beneficiaries]]</f>
        <v>-117</v>
      </c>
      <c r="T1389" s="1" t="str">
        <f t="shared" si="43"/>
        <v>OKAY</v>
      </c>
    </row>
    <row r="1390" spans="1:20" x14ac:dyDescent="0.3">
      <c r="A1390" s="1">
        <v>889</v>
      </c>
      <c r="B1390" s="1">
        <v>204</v>
      </c>
      <c r="C1390" s="1" t="s">
        <v>25</v>
      </c>
      <c r="D1390" s="1" t="s">
        <v>97</v>
      </c>
      <c r="E1390" s="1" t="s">
        <v>196</v>
      </c>
      <c r="F1390" s="1" t="s">
        <v>45</v>
      </c>
      <c r="G1390" s="1" t="s">
        <v>21</v>
      </c>
      <c r="H1390" s="1" t="s">
        <v>251</v>
      </c>
      <c r="I1390" s="1">
        <v>18.446750999999999</v>
      </c>
      <c r="J1390" s="1">
        <v>1.4089750000000001</v>
      </c>
      <c r="K1390" s="1" t="s">
        <v>23</v>
      </c>
      <c r="L1390" s="1">
        <v>0</v>
      </c>
      <c r="M1390" s="1">
        <v>50</v>
      </c>
      <c r="N1390" s="1">
        <v>50</v>
      </c>
      <c r="O1390" s="1" t="s">
        <v>26</v>
      </c>
      <c r="P1390" s="1">
        <v>12557.31</v>
      </c>
      <c r="Q1390" s="1">
        <v>12557.31</v>
      </c>
      <c r="R1390" s="1">
        <f t="shared" si="42"/>
        <v>0</v>
      </c>
      <c r="S1390" s="1">
        <f>Table1__24[[#This Row],[total_women_beneficiaries]]-Table1__24[[#This Row],[total_men_beneficiaries]]</f>
        <v>50</v>
      </c>
      <c r="T1390" s="1" t="str">
        <f t="shared" si="43"/>
        <v>OKAY</v>
      </c>
    </row>
    <row r="1391" spans="1:20" x14ac:dyDescent="0.3">
      <c r="A1391" s="1">
        <v>890</v>
      </c>
      <c r="B1391" s="1"/>
      <c r="C1391" s="1"/>
      <c r="D1391" s="1" t="s">
        <v>97</v>
      </c>
      <c r="E1391" s="1" t="s">
        <v>34</v>
      </c>
      <c r="F1391" s="1" t="s">
        <v>45</v>
      </c>
      <c r="G1391" s="1" t="s">
        <v>21</v>
      </c>
      <c r="H1391" s="1" t="s">
        <v>251</v>
      </c>
      <c r="I1391" s="1">
        <v>18.25404</v>
      </c>
      <c r="J1391" s="1">
        <v>1.24109</v>
      </c>
      <c r="K1391" s="1" t="s">
        <v>23</v>
      </c>
      <c r="L1391" s="1">
        <v>32</v>
      </c>
      <c r="M1391" s="1">
        <v>8</v>
      </c>
      <c r="N1391" s="1">
        <v>40</v>
      </c>
      <c r="O1391" s="1" t="s">
        <v>35</v>
      </c>
      <c r="P1391" s="1">
        <v>27422.65</v>
      </c>
      <c r="Q1391" s="1">
        <v>21938.12</v>
      </c>
      <c r="R1391" s="1">
        <f t="shared" si="42"/>
        <v>-5484.5300000000025</v>
      </c>
      <c r="S1391" s="1">
        <f>Table1__24[[#This Row],[total_women_beneficiaries]]-Table1__24[[#This Row],[total_men_beneficiaries]]</f>
        <v>-24</v>
      </c>
      <c r="T1391" s="1" t="str">
        <f t="shared" si="43"/>
        <v>OKAY</v>
      </c>
    </row>
    <row r="1392" spans="1:20" x14ac:dyDescent="0.3">
      <c r="A1392" s="1">
        <v>891</v>
      </c>
      <c r="B1392" s="1">
        <v>106</v>
      </c>
      <c r="C1392" s="1" t="s">
        <v>17</v>
      </c>
      <c r="D1392" s="1" t="s">
        <v>28</v>
      </c>
      <c r="E1392" s="1" t="s">
        <v>29</v>
      </c>
      <c r="F1392" s="1" t="s">
        <v>45</v>
      </c>
      <c r="G1392" s="1" t="s">
        <v>21</v>
      </c>
      <c r="H1392" s="1" t="s">
        <v>251</v>
      </c>
      <c r="I1392" s="1">
        <v>18.25404</v>
      </c>
      <c r="J1392" s="1">
        <v>1.2411000000000001</v>
      </c>
      <c r="K1392" s="1" t="s">
        <v>23</v>
      </c>
      <c r="L1392" s="1">
        <v>160</v>
      </c>
      <c r="M1392" s="1">
        <v>140</v>
      </c>
      <c r="N1392" s="1">
        <v>300</v>
      </c>
      <c r="O1392" s="1" t="s">
        <v>24</v>
      </c>
      <c r="P1392" s="1">
        <v>22229.03</v>
      </c>
      <c r="Q1392" s="1">
        <v>17783.22</v>
      </c>
      <c r="R1392" s="1">
        <f t="shared" si="42"/>
        <v>-4445.8099999999977</v>
      </c>
      <c r="S1392" s="1">
        <f>Table1__24[[#This Row],[total_women_beneficiaries]]-Table1__24[[#This Row],[total_men_beneficiaries]]</f>
        <v>-20</v>
      </c>
      <c r="T1392" s="1" t="str">
        <f t="shared" si="43"/>
        <v>OKAY</v>
      </c>
    </row>
    <row r="1393" spans="1:20" x14ac:dyDescent="0.3">
      <c r="A1393" s="1">
        <v>892</v>
      </c>
      <c r="B1393" s="1">
        <v>141</v>
      </c>
      <c r="C1393" s="1" t="s">
        <v>17</v>
      </c>
      <c r="D1393" s="1" t="s">
        <v>28</v>
      </c>
      <c r="E1393" s="1" t="s">
        <v>29</v>
      </c>
      <c r="F1393" s="1" t="s">
        <v>45</v>
      </c>
      <c r="G1393" s="1" t="s">
        <v>21</v>
      </c>
      <c r="H1393" s="1" t="s">
        <v>251</v>
      </c>
      <c r="I1393" s="1">
        <v>18.25404</v>
      </c>
      <c r="J1393" s="1">
        <v>1.2411099999999999</v>
      </c>
      <c r="K1393" s="1" t="s">
        <v>23</v>
      </c>
      <c r="L1393" s="1">
        <v>17</v>
      </c>
      <c r="M1393" s="1">
        <v>3</v>
      </c>
      <c r="N1393" s="1">
        <v>20</v>
      </c>
      <c r="O1393" s="1" t="s">
        <v>31</v>
      </c>
      <c r="P1393" s="1">
        <v>27673.5</v>
      </c>
      <c r="Q1393" s="1">
        <v>22138.799999999999</v>
      </c>
      <c r="R1393" s="1">
        <f t="shared" si="42"/>
        <v>-5534.7000000000007</v>
      </c>
      <c r="S1393" s="1">
        <f>Table1__24[[#This Row],[total_women_beneficiaries]]-Table1__24[[#This Row],[total_men_beneficiaries]]</f>
        <v>-14</v>
      </c>
      <c r="T1393" s="1" t="str">
        <f t="shared" si="43"/>
        <v>OKAY</v>
      </c>
    </row>
    <row r="1394" spans="1:20" x14ac:dyDescent="0.3">
      <c r="A1394" s="1">
        <v>893</v>
      </c>
      <c r="B1394" s="1">
        <v>112</v>
      </c>
      <c r="C1394" s="1" t="s">
        <v>17</v>
      </c>
      <c r="D1394" s="1" t="s">
        <v>28</v>
      </c>
      <c r="E1394" s="1" t="s">
        <v>29</v>
      </c>
      <c r="F1394" s="1" t="s">
        <v>45</v>
      </c>
      <c r="G1394" s="1" t="s">
        <v>21</v>
      </c>
      <c r="H1394" s="1" t="s">
        <v>251</v>
      </c>
      <c r="I1394" s="1">
        <v>18.25404</v>
      </c>
      <c r="J1394" s="1">
        <v>1.24112</v>
      </c>
      <c r="K1394" s="1" t="s">
        <v>23</v>
      </c>
      <c r="L1394" s="1">
        <v>300</v>
      </c>
      <c r="M1394" s="1">
        <v>200</v>
      </c>
      <c r="N1394" s="1">
        <v>500</v>
      </c>
      <c r="O1394" s="1" t="s">
        <v>24</v>
      </c>
      <c r="P1394" s="1">
        <v>22288.65</v>
      </c>
      <c r="Q1394" s="1">
        <v>17830.919999999998</v>
      </c>
      <c r="R1394" s="1">
        <f t="shared" si="42"/>
        <v>-4457.7300000000032</v>
      </c>
      <c r="S1394" s="1">
        <f>Table1__24[[#This Row],[total_women_beneficiaries]]-Table1__24[[#This Row],[total_men_beneficiaries]]</f>
        <v>-100</v>
      </c>
      <c r="T1394" s="1" t="str">
        <f t="shared" si="43"/>
        <v>OKAY</v>
      </c>
    </row>
    <row r="1395" spans="1:20" x14ac:dyDescent="0.3">
      <c r="A1395" s="1">
        <v>894</v>
      </c>
      <c r="B1395" s="1">
        <v>202</v>
      </c>
      <c r="C1395" s="1" t="s">
        <v>25</v>
      </c>
      <c r="D1395" s="1" t="s">
        <v>28</v>
      </c>
      <c r="E1395" s="1" t="s">
        <v>29</v>
      </c>
      <c r="F1395" s="1" t="s">
        <v>45</v>
      </c>
      <c r="G1395" s="1" t="s">
        <v>21</v>
      </c>
      <c r="H1395" s="1" t="s">
        <v>251</v>
      </c>
      <c r="I1395" s="1">
        <v>18.25404</v>
      </c>
      <c r="J1395" s="1">
        <v>1.2411300000000001</v>
      </c>
      <c r="K1395" s="1" t="s">
        <v>23</v>
      </c>
      <c r="L1395" s="1">
        <v>500</v>
      </c>
      <c r="M1395" s="1">
        <v>700</v>
      </c>
      <c r="N1395" s="1">
        <v>1200</v>
      </c>
      <c r="O1395" s="1" t="s">
        <v>24</v>
      </c>
      <c r="P1395" s="1">
        <v>19607.41</v>
      </c>
      <c r="Q1395" s="1">
        <v>19607.41</v>
      </c>
      <c r="R1395" s="1">
        <f t="shared" si="42"/>
        <v>0</v>
      </c>
      <c r="S1395" s="1">
        <f>Table1__24[[#This Row],[total_women_beneficiaries]]-Table1__24[[#This Row],[total_men_beneficiaries]]</f>
        <v>200</v>
      </c>
      <c r="T1395" s="1" t="str">
        <f t="shared" si="43"/>
        <v>OKAY</v>
      </c>
    </row>
    <row r="1396" spans="1:20" x14ac:dyDescent="0.3">
      <c r="A1396" s="1">
        <v>895</v>
      </c>
      <c r="B1396" s="1">
        <v>106</v>
      </c>
      <c r="C1396" s="1" t="s">
        <v>17</v>
      </c>
      <c r="D1396" s="1" t="s">
        <v>28</v>
      </c>
      <c r="E1396" s="1" t="s">
        <v>29</v>
      </c>
      <c r="F1396" s="1" t="s">
        <v>45</v>
      </c>
      <c r="G1396" s="1" t="s">
        <v>21</v>
      </c>
      <c r="H1396" s="1" t="s">
        <v>251</v>
      </c>
      <c r="I1396" s="1">
        <v>18.25404</v>
      </c>
      <c r="J1396" s="1">
        <v>1.2411399999999999</v>
      </c>
      <c r="K1396" s="1" t="s">
        <v>23</v>
      </c>
      <c r="L1396" s="1">
        <v>300</v>
      </c>
      <c r="M1396" s="1">
        <v>400</v>
      </c>
      <c r="N1396" s="1">
        <v>700</v>
      </c>
      <c r="O1396" s="1" t="s">
        <v>24</v>
      </c>
      <c r="P1396" s="1">
        <v>20012.78</v>
      </c>
      <c r="Q1396" s="1">
        <v>20012.78</v>
      </c>
      <c r="R1396" s="1">
        <f t="shared" si="42"/>
        <v>0</v>
      </c>
      <c r="S1396" s="1">
        <f>Table1__24[[#This Row],[total_women_beneficiaries]]-Table1__24[[#This Row],[total_men_beneficiaries]]</f>
        <v>100</v>
      </c>
      <c r="T1396" s="1" t="str">
        <f t="shared" si="43"/>
        <v>OKAY</v>
      </c>
    </row>
    <row r="1397" spans="1:20" x14ac:dyDescent="0.3">
      <c r="A1397" s="1">
        <v>896</v>
      </c>
      <c r="B1397" s="1">
        <v>176</v>
      </c>
      <c r="C1397" s="1" t="s">
        <v>17</v>
      </c>
      <c r="D1397" s="1" t="s">
        <v>28</v>
      </c>
      <c r="E1397" s="1" t="s">
        <v>29</v>
      </c>
      <c r="F1397" s="1" t="s">
        <v>45</v>
      </c>
      <c r="G1397" s="1" t="s">
        <v>21</v>
      </c>
      <c r="H1397" s="1" t="s">
        <v>251</v>
      </c>
      <c r="I1397" s="1">
        <v>18.25404</v>
      </c>
      <c r="J1397" s="1">
        <v>1.24115</v>
      </c>
      <c r="K1397" s="1" t="s">
        <v>23</v>
      </c>
      <c r="L1397" s="1">
        <v>1600</v>
      </c>
      <c r="M1397" s="1">
        <v>1400</v>
      </c>
      <c r="N1397" s="1">
        <v>3000</v>
      </c>
      <c r="O1397" s="1" t="s">
        <v>24</v>
      </c>
      <c r="P1397" s="1">
        <v>20754.419999999998</v>
      </c>
      <c r="Q1397" s="1">
        <v>20754.419999999998</v>
      </c>
      <c r="R1397" s="1">
        <f t="shared" si="42"/>
        <v>0</v>
      </c>
      <c r="S1397" s="1">
        <f>Table1__24[[#This Row],[total_women_beneficiaries]]-Table1__24[[#This Row],[total_men_beneficiaries]]</f>
        <v>-200</v>
      </c>
      <c r="T1397" s="1" t="str">
        <f t="shared" si="43"/>
        <v>OKAY</v>
      </c>
    </row>
    <row r="1398" spans="1:20" x14ac:dyDescent="0.3">
      <c r="A1398" s="1">
        <v>897</v>
      </c>
      <c r="B1398" s="1">
        <v>163</v>
      </c>
      <c r="C1398" s="1" t="s">
        <v>17</v>
      </c>
      <c r="D1398" s="1" t="s">
        <v>97</v>
      </c>
      <c r="E1398" s="1" t="s">
        <v>34</v>
      </c>
      <c r="F1398" s="1" t="s">
        <v>45</v>
      </c>
      <c r="G1398" s="1" t="s">
        <v>21</v>
      </c>
      <c r="H1398" s="1" t="s">
        <v>251</v>
      </c>
      <c r="I1398" s="1">
        <v>18.25404</v>
      </c>
      <c r="J1398" s="1">
        <v>1.24116</v>
      </c>
      <c r="K1398" s="1" t="s">
        <v>23</v>
      </c>
      <c r="L1398" s="1">
        <v>0</v>
      </c>
      <c r="M1398" s="1">
        <v>36</v>
      </c>
      <c r="N1398" s="1">
        <v>36</v>
      </c>
      <c r="O1398" s="1" t="s">
        <v>26</v>
      </c>
      <c r="P1398" s="1">
        <v>11165.85</v>
      </c>
      <c r="Q1398" s="1">
        <v>11165.85</v>
      </c>
      <c r="R1398" s="1">
        <f t="shared" si="42"/>
        <v>0</v>
      </c>
      <c r="S1398" s="1">
        <f>Table1__24[[#This Row],[total_women_beneficiaries]]-Table1__24[[#This Row],[total_men_beneficiaries]]</f>
        <v>36</v>
      </c>
      <c r="T1398" s="1" t="str">
        <f t="shared" si="43"/>
        <v>OKAY</v>
      </c>
    </row>
    <row r="1399" spans="1:20" x14ac:dyDescent="0.3">
      <c r="A1399" s="1">
        <v>898</v>
      </c>
      <c r="B1399" s="1">
        <v>135</v>
      </c>
      <c r="C1399" s="1" t="s">
        <v>17</v>
      </c>
      <c r="D1399" s="1" t="s">
        <v>18</v>
      </c>
      <c r="E1399" s="1" t="s">
        <v>196</v>
      </c>
      <c r="F1399" s="1" t="s">
        <v>45</v>
      </c>
      <c r="G1399" s="1" t="s">
        <v>21</v>
      </c>
      <c r="H1399" s="1" t="s">
        <v>251</v>
      </c>
      <c r="I1399" s="1">
        <v>18.25404</v>
      </c>
      <c r="J1399" s="1">
        <v>1.2411700000000001</v>
      </c>
      <c r="K1399" s="1" t="s">
        <v>23</v>
      </c>
      <c r="L1399" s="1">
        <v>1000</v>
      </c>
      <c r="M1399" s="1">
        <v>1500</v>
      </c>
      <c r="N1399" s="1">
        <v>2500</v>
      </c>
      <c r="O1399" s="1" t="s">
        <v>24</v>
      </c>
      <c r="P1399" s="1">
        <v>26917.4</v>
      </c>
      <c r="Q1399" s="1">
        <v>26917.4</v>
      </c>
      <c r="R1399" s="1">
        <f t="shared" si="42"/>
        <v>0</v>
      </c>
      <c r="S1399" s="1">
        <f>Table1__24[[#This Row],[total_women_beneficiaries]]-Table1__24[[#This Row],[total_men_beneficiaries]]</f>
        <v>500</v>
      </c>
      <c r="T1399" s="1" t="str">
        <f t="shared" si="43"/>
        <v>OKAY</v>
      </c>
    </row>
    <row r="1400" spans="1:20" x14ac:dyDescent="0.3">
      <c r="A1400" s="1">
        <v>899</v>
      </c>
      <c r="B1400" s="1">
        <v>254</v>
      </c>
      <c r="C1400" s="1" t="s">
        <v>25</v>
      </c>
      <c r="D1400" s="1" t="s">
        <v>55</v>
      </c>
      <c r="E1400" s="1" t="s">
        <v>34</v>
      </c>
      <c r="F1400" s="1" t="s">
        <v>45</v>
      </c>
      <c r="G1400" s="1" t="s">
        <v>21</v>
      </c>
      <c r="H1400" s="1" t="s">
        <v>251</v>
      </c>
      <c r="I1400" s="1">
        <v>18.25404</v>
      </c>
      <c r="J1400" s="1">
        <v>1.2411799999999999</v>
      </c>
      <c r="K1400" s="1" t="s">
        <v>23</v>
      </c>
      <c r="L1400" s="1">
        <v>0</v>
      </c>
      <c r="M1400" s="1">
        <v>25</v>
      </c>
      <c r="N1400" s="1">
        <v>25</v>
      </c>
      <c r="O1400" s="1" t="s">
        <v>41</v>
      </c>
      <c r="P1400" s="1">
        <v>9050.75</v>
      </c>
      <c r="Q1400" s="1">
        <v>9050.75</v>
      </c>
      <c r="R1400" s="1">
        <f t="shared" si="42"/>
        <v>0</v>
      </c>
      <c r="S1400" s="1">
        <f>Table1__24[[#This Row],[total_women_beneficiaries]]-Table1__24[[#This Row],[total_men_beneficiaries]]</f>
        <v>25</v>
      </c>
      <c r="T1400" s="1" t="str">
        <f t="shared" si="43"/>
        <v>OKAY</v>
      </c>
    </row>
    <row r="1401" spans="1:20" x14ac:dyDescent="0.3">
      <c r="A1401" s="1">
        <v>900</v>
      </c>
      <c r="B1401" s="1">
        <v>135</v>
      </c>
      <c r="C1401" s="1" t="s">
        <v>17</v>
      </c>
      <c r="D1401" s="1" t="s">
        <v>28</v>
      </c>
      <c r="E1401" s="1" t="s">
        <v>29</v>
      </c>
      <c r="F1401" s="1" t="s">
        <v>45</v>
      </c>
      <c r="G1401" s="1" t="s">
        <v>21</v>
      </c>
      <c r="H1401" s="1" t="s">
        <v>251</v>
      </c>
      <c r="I1401" s="1">
        <v>18.25404</v>
      </c>
      <c r="J1401" s="1">
        <v>1.24119</v>
      </c>
      <c r="K1401" s="1" t="s">
        <v>23</v>
      </c>
      <c r="L1401" s="1">
        <v>200</v>
      </c>
      <c r="M1401" s="1">
        <v>400</v>
      </c>
      <c r="N1401" s="1">
        <v>600</v>
      </c>
      <c r="O1401" s="1" t="s">
        <v>24</v>
      </c>
      <c r="P1401" s="1">
        <v>20412.46</v>
      </c>
      <c r="Q1401" s="1">
        <v>20412.46</v>
      </c>
      <c r="R1401" s="1">
        <f t="shared" si="42"/>
        <v>0</v>
      </c>
      <c r="S1401" s="1">
        <f>Table1__24[[#This Row],[total_women_beneficiaries]]-Table1__24[[#This Row],[total_men_beneficiaries]]</f>
        <v>200</v>
      </c>
      <c r="T1401" s="1" t="str">
        <f t="shared" si="43"/>
        <v>OKAY</v>
      </c>
    </row>
    <row r="1402" spans="1:20" x14ac:dyDescent="0.3">
      <c r="A1402" s="1">
        <v>901</v>
      </c>
      <c r="B1402" s="1">
        <v>491</v>
      </c>
      <c r="C1402" s="1" t="s">
        <v>25</v>
      </c>
      <c r="D1402" s="1" t="s">
        <v>28</v>
      </c>
      <c r="E1402" s="1" t="s">
        <v>29</v>
      </c>
      <c r="F1402" s="1" t="s">
        <v>45</v>
      </c>
      <c r="G1402" s="1" t="s">
        <v>21</v>
      </c>
      <c r="H1402" s="1" t="s">
        <v>251</v>
      </c>
      <c r="I1402" s="1">
        <v>18.25404</v>
      </c>
      <c r="J1402" s="1">
        <v>1.2412000000000001</v>
      </c>
      <c r="K1402" s="1" t="s">
        <v>23</v>
      </c>
      <c r="L1402" s="1">
        <v>400</v>
      </c>
      <c r="M1402" s="1">
        <v>300</v>
      </c>
      <c r="N1402" s="1">
        <v>700</v>
      </c>
      <c r="O1402" s="1" t="s">
        <v>24</v>
      </c>
      <c r="P1402" s="1">
        <v>20802.47</v>
      </c>
      <c r="Q1402" s="1">
        <v>20802.47</v>
      </c>
      <c r="R1402" s="1">
        <f t="shared" si="42"/>
        <v>0</v>
      </c>
      <c r="S1402" s="1">
        <f>Table1__24[[#This Row],[total_women_beneficiaries]]-Table1__24[[#This Row],[total_men_beneficiaries]]</f>
        <v>-100</v>
      </c>
      <c r="T1402" s="1" t="str">
        <f t="shared" si="43"/>
        <v>OKAY</v>
      </c>
    </row>
    <row r="1403" spans="1:20" x14ac:dyDescent="0.3">
      <c r="A1403" s="1">
        <v>902</v>
      </c>
      <c r="B1403" s="1">
        <v>258</v>
      </c>
      <c r="C1403" s="1" t="s">
        <v>25</v>
      </c>
      <c r="D1403" s="1" t="s">
        <v>28</v>
      </c>
      <c r="E1403" s="1" t="s">
        <v>29</v>
      </c>
      <c r="F1403" s="1" t="s">
        <v>45</v>
      </c>
      <c r="G1403" s="1" t="s">
        <v>21</v>
      </c>
      <c r="H1403" s="1" t="s">
        <v>251</v>
      </c>
      <c r="I1403" s="1">
        <v>18.25404</v>
      </c>
      <c r="J1403" s="1">
        <v>1.2412099999999999</v>
      </c>
      <c r="K1403" s="1" t="s">
        <v>23</v>
      </c>
      <c r="L1403" s="1">
        <v>0</v>
      </c>
      <c r="M1403" s="1">
        <v>300</v>
      </c>
      <c r="N1403" s="1">
        <v>300</v>
      </c>
      <c r="O1403" s="1" t="s">
        <v>24</v>
      </c>
      <c r="P1403" s="1">
        <v>20920.59</v>
      </c>
      <c r="Q1403" s="1">
        <v>20920.59</v>
      </c>
      <c r="R1403" s="1">
        <f t="shared" si="42"/>
        <v>0</v>
      </c>
      <c r="S1403" s="1">
        <f>Table1__24[[#This Row],[total_women_beneficiaries]]-Table1__24[[#This Row],[total_men_beneficiaries]]</f>
        <v>300</v>
      </c>
      <c r="T1403" s="1" t="str">
        <f t="shared" si="43"/>
        <v>OKAY</v>
      </c>
    </row>
    <row r="1404" spans="1:20" x14ac:dyDescent="0.3">
      <c r="A1404" s="1">
        <v>903</v>
      </c>
      <c r="B1404" s="1">
        <v>174</v>
      </c>
      <c r="C1404" s="1" t="s">
        <v>17</v>
      </c>
      <c r="D1404" s="1" t="s">
        <v>28</v>
      </c>
      <c r="E1404" s="1" t="s">
        <v>29</v>
      </c>
      <c r="F1404" s="1" t="s">
        <v>30</v>
      </c>
      <c r="G1404" s="1" t="s">
        <v>21</v>
      </c>
      <c r="H1404" s="1" t="s">
        <v>251</v>
      </c>
      <c r="I1404" s="1">
        <v>18.25404</v>
      </c>
      <c r="J1404" s="1">
        <v>1.24122</v>
      </c>
      <c r="K1404" s="1" t="s">
        <v>23</v>
      </c>
      <c r="L1404" s="1">
        <v>20</v>
      </c>
      <c r="M1404" s="1">
        <v>0</v>
      </c>
      <c r="N1404" s="1">
        <v>20</v>
      </c>
      <c r="O1404" s="1" t="s">
        <v>31</v>
      </c>
      <c r="P1404" s="1">
        <v>32827.730000000003</v>
      </c>
      <c r="Q1404" s="1">
        <v>32827.730000000003</v>
      </c>
      <c r="R1404" s="1">
        <f t="shared" si="42"/>
        <v>0</v>
      </c>
      <c r="S1404" s="1">
        <f>Table1__24[[#This Row],[total_women_beneficiaries]]-Table1__24[[#This Row],[total_men_beneficiaries]]</f>
        <v>-20</v>
      </c>
      <c r="T1404" s="1" t="str">
        <f t="shared" si="43"/>
        <v>OKAY</v>
      </c>
    </row>
    <row r="1405" spans="1:20" x14ac:dyDescent="0.3">
      <c r="A1405" s="1">
        <v>904</v>
      </c>
      <c r="B1405" s="1">
        <v>443</v>
      </c>
      <c r="C1405" s="1" t="s">
        <v>25</v>
      </c>
      <c r="D1405" s="1" t="s">
        <v>28</v>
      </c>
      <c r="E1405" s="1" t="s">
        <v>196</v>
      </c>
      <c r="F1405" s="1" t="s">
        <v>238</v>
      </c>
      <c r="G1405" s="1" t="s">
        <v>21</v>
      </c>
      <c r="H1405" s="1" t="s">
        <v>251</v>
      </c>
      <c r="I1405" s="1">
        <v>18.25404</v>
      </c>
      <c r="J1405" s="1">
        <v>1.2412300000000001</v>
      </c>
      <c r="K1405" s="1" t="s">
        <v>23</v>
      </c>
      <c r="L1405" s="1">
        <v>250</v>
      </c>
      <c r="M1405" s="1">
        <v>250</v>
      </c>
      <c r="N1405" s="1">
        <v>500</v>
      </c>
      <c r="O1405" s="1" t="s">
        <v>32</v>
      </c>
      <c r="P1405" s="1">
        <v>10353.469999999999</v>
      </c>
      <c r="Q1405" s="1">
        <v>8282.77</v>
      </c>
      <c r="R1405" s="1">
        <f t="shared" si="42"/>
        <v>-2070.6999999999989</v>
      </c>
      <c r="S1405" s="1">
        <f>Table1__24[[#This Row],[total_women_beneficiaries]]-Table1__24[[#This Row],[total_men_beneficiaries]]</f>
        <v>0</v>
      </c>
      <c r="T1405" s="1" t="str">
        <f t="shared" si="43"/>
        <v>OKAY</v>
      </c>
    </row>
    <row r="1406" spans="1:20" x14ac:dyDescent="0.3">
      <c r="A1406" s="1">
        <v>905</v>
      </c>
      <c r="B1406" s="1">
        <v>251</v>
      </c>
      <c r="C1406" s="1" t="s">
        <v>25</v>
      </c>
      <c r="D1406" s="1" t="s">
        <v>97</v>
      </c>
      <c r="E1406" s="1" t="s">
        <v>29</v>
      </c>
      <c r="F1406" s="1" t="s">
        <v>45</v>
      </c>
      <c r="G1406" s="1" t="s">
        <v>21</v>
      </c>
      <c r="H1406" s="1" t="s">
        <v>251</v>
      </c>
      <c r="I1406" s="1">
        <v>18.25404</v>
      </c>
      <c r="J1406" s="1">
        <v>1.2412399999999999</v>
      </c>
      <c r="K1406" s="1" t="s">
        <v>23</v>
      </c>
      <c r="L1406" s="1">
        <v>250</v>
      </c>
      <c r="M1406" s="1">
        <v>700</v>
      </c>
      <c r="N1406" s="1">
        <v>950</v>
      </c>
      <c r="O1406" s="1" t="s">
        <v>41</v>
      </c>
      <c r="P1406" s="1">
        <v>33498.26</v>
      </c>
      <c r="Q1406" s="1">
        <v>33498.26</v>
      </c>
      <c r="R1406" s="1">
        <f t="shared" si="42"/>
        <v>0</v>
      </c>
      <c r="S1406" s="1">
        <f>Table1__24[[#This Row],[total_women_beneficiaries]]-Table1__24[[#This Row],[total_men_beneficiaries]]</f>
        <v>450</v>
      </c>
      <c r="T1406" s="1" t="str">
        <f t="shared" si="43"/>
        <v>OKAY</v>
      </c>
    </row>
    <row r="1407" spans="1:20" x14ac:dyDescent="0.3">
      <c r="A1407" s="1">
        <v>906</v>
      </c>
      <c r="B1407" s="1">
        <v>239</v>
      </c>
      <c r="C1407" s="1" t="s">
        <v>25</v>
      </c>
      <c r="D1407" s="1" t="s">
        <v>97</v>
      </c>
      <c r="E1407" s="1" t="s">
        <v>29</v>
      </c>
      <c r="F1407" s="1" t="s">
        <v>20</v>
      </c>
      <c r="G1407" s="1" t="s">
        <v>21</v>
      </c>
      <c r="H1407" s="1" t="s">
        <v>22</v>
      </c>
      <c r="I1407" s="1">
        <v>16.884114</v>
      </c>
      <c r="J1407" s="1">
        <v>-1.9185939999999999</v>
      </c>
      <c r="K1407" s="1" t="s">
        <v>23</v>
      </c>
      <c r="L1407" s="1">
        <v>48</v>
      </c>
      <c r="M1407" s="1">
        <v>22</v>
      </c>
      <c r="N1407" s="1">
        <v>70</v>
      </c>
      <c r="O1407" s="1" t="s">
        <v>26</v>
      </c>
      <c r="P1407" s="1">
        <v>24435.54</v>
      </c>
      <c r="Q1407" s="1">
        <v>24435.54</v>
      </c>
      <c r="R1407" s="1">
        <f t="shared" si="42"/>
        <v>0</v>
      </c>
      <c r="S1407" s="1">
        <f>Table1__24[[#This Row],[total_women_beneficiaries]]-Table1__24[[#This Row],[total_men_beneficiaries]]</f>
        <v>-26</v>
      </c>
      <c r="T1407" s="1" t="str">
        <f t="shared" si="43"/>
        <v>OKAY</v>
      </c>
    </row>
    <row r="1408" spans="1:20" x14ac:dyDescent="0.3">
      <c r="A1408" s="1">
        <v>907</v>
      </c>
      <c r="B1408" s="1">
        <v>239</v>
      </c>
      <c r="C1408" s="1" t="s">
        <v>25</v>
      </c>
      <c r="D1408" s="1" t="s">
        <v>97</v>
      </c>
      <c r="E1408" s="1" t="s">
        <v>29</v>
      </c>
      <c r="F1408" s="1" t="s">
        <v>20</v>
      </c>
      <c r="G1408" s="1" t="s">
        <v>21</v>
      </c>
      <c r="H1408" s="1" t="s">
        <v>22</v>
      </c>
      <c r="I1408" s="1">
        <v>16.264707999999999</v>
      </c>
      <c r="J1408" s="1">
        <v>-3.3914629999999999</v>
      </c>
      <c r="K1408" s="1" t="s">
        <v>23</v>
      </c>
      <c r="L1408" s="1">
        <v>67</v>
      </c>
      <c r="M1408" s="1">
        <v>36</v>
      </c>
      <c r="N1408" s="1">
        <v>103</v>
      </c>
      <c r="O1408" s="1" t="s">
        <v>35</v>
      </c>
      <c r="P1408" s="1">
        <v>25310.83</v>
      </c>
      <c r="Q1408" s="1">
        <v>25310.83</v>
      </c>
      <c r="R1408" s="1">
        <f t="shared" si="42"/>
        <v>0</v>
      </c>
      <c r="S1408" s="1">
        <f>Table1__24[[#This Row],[total_women_beneficiaries]]-Table1__24[[#This Row],[total_men_beneficiaries]]</f>
        <v>-31</v>
      </c>
      <c r="T1408" s="1" t="str">
        <f t="shared" si="43"/>
        <v>OKAY</v>
      </c>
    </row>
    <row r="1409" spans="1:20" x14ac:dyDescent="0.3">
      <c r="A1409" s="1">
        <v>908</v>
      </c>
      <c r="B1409" s="1">
        <v>290</v>
      </c>
      <c r="C1409" s="1" t="s">
        <v>25</v>
      </c>
      <c r="D1409" s="1" t="s">
        <v>28</v>
      </c>
      <c r="E1409" s="1" t="s">
        <v>29</v>
      </c>
      <c r="F1409" s="1" t="s">
        <v>45</v>
      </c>
      <c r="G1409" s="1" t="s">
        <v>21</v>
      </c>
      <c r="H1409" s="1" t="s">
        <v>22</v>
      </c>
      <c r="I1409" s="1">
        <v>16.468101999999998</v>
      </c>
      <c r="J1409" s="1">
        <v>-4.1690319999999996</v>
      </c>
      <c r="K1409" s="1" t="s">
        <v>23</v>
      </c>
      <c r="L1409" s="1">
        <v>5108</v>
      </c>
      <c r="M1409" s="1">
        <v>5108</v>
      </c>
      <c r="N1409" s="1">
        <v>10216</v>
      </c>
      <c r="O1409" s="1" t="s">
        <v>150</v>
      </c>
      <c r="P1409" s="1">
        <v>41343.599999999999</v>
      </c>
      <c r="Q1409" s="1">
        <v>41343.599999999999</v>
      </c>
      <c r="R1409" s="1">
        <f t="shared" si="42"/>
        <v>0</v>
      </c>
      <c r="S1409" s="1">
        <f>Table1__24[[#This Row],[total_women_beneficiaries]]-Table1__24[[#This Row],[total_men_beneficiaries]]</f>
        <v>0</v>
      </c>
      <c r="T1409" s="1" t="str">
        <f t="shared" si="43"/>
        <v>OKAY</v>
      </c>
    </row>
    <row r="1410" spans="1:20" x14ac:dyDescent="0.3">
      <c r="A1410" s="1">
        <v>909</v>
      </c>
      <c r="B1410" s="1">
        <v>315</v>
      </c>
      <c r="C1410" s="1" t="s">
        <v>25</v>
      </c>
      <c r="D1410" s="1" t="s">
        <v>28</v>
      </c>
      <c r="E1410" s="1" t="s">
        <v>29</v>
      </c>
      <c r="F1410" s="1" t="s">
        <v>45</v>
      </c>
      <c r="G1410" s="1" t="s">
        <v>21</v>
      </c>
      <c r="H1410" s="1" t="s">
        <v>22</v>
      </c>
      <c r="I1410" s="1">
        <v>16.778371</v>
      </c>
      <c r="J1410" s="1">
        <v>-3.137934</v>
      </c>
      <c r="K1410" s="1" t="s">
        <v>23</v>
      </c>
      <c r="L1410" s="1">
        <v>700</v>
      </c>
      <c r="M1410" s="1">
        <v>800</v>
      </c>
      <c r="N1410" s="1">
        <v>1500</v>
      </c>
      <c r="O1410" s="1" t="s">
        <v>41</v>
      </c>
      <c r="P1410" s="1">
        <v>39786.370000000003</v>
      </c>
      <c r="Q1410" s="1">
        <v>39786.370000000003</v>
      </c>
      <c r="R1410" s="1">
        <f t="shared" ref="R1410:R1473" si="44">Q1410-P1410</f>
        <v>0</v>
      </c>
      <c r="S1410" s="1">
        <f>Table1__24[[#This Row],[total_women_beneficiaries]]-Table1__24[[#This Row],[total_men_beneficiaries]]</f>
        <v>100</v>
      </c>
      <c r="T1410" s="1" t="str">
        <f t="shared" ref="T1410:T1473" si="45">IF(Q1410&gt;P1410, "REVIEW REQUIRED", "OKAY")</f>
        <v>OKAY</v>
      </c>
    </row>
    <row r="1411" spans="1:20" x14ac:dyDescent="0.3">
      <c r="A1411" s="1">
        <v>910</v>
      </c>
      <c r="B1411" s="1">
        <v>792</v>
      </c>
      <c r="C1411" s="1" t="s">
        <v>25</v>
      </c>
      <c r="D1411" s="1" t="s">
        <v>28</v>
      </c>
      <c r="E1411" s="1" t="s">
        <v>29</v>
      </c>
      <c r="F1411" s="1" t="s">
        <v>45</v>
      </c>
      <c r="G1411" s="1" t="s">
        <v>21</v>
      </c>
      <c r="H1411" s="1" t="s">
        <v>22</v>
      </c>
      <c r="I1411" s="1">
        <v>16.777251</v>
      </c>
      <c r="J1411" s="1">
        <v>-3.0063499999999999</v>
      </c>
      <c r="K1411" s="1" t="s">
        <v>37</v>
      </c>
      <c r="L1411" s="1">
        <v>50</v>
      </c>
      <c r="M1411" s="1">
        <v>50</v>
      </c>
      <c r="N1411" s="1">
        <v>100</v>
      </c>
      <c r="O1411" s="1" t="s">
        <v>41</v>
      </c>
      <c r="P1411" s="1">
        <v>48252.37</v>
      </c>
      <c r="Q1411" s="1">
        <v>38601.9</v>
      </c>
      <c r="R1411" s="1">
        <f t="shared" si="44"/>
        <v>-9650.4700000000012</v>
      </c>
      <c r="S1411" s="1">
        <f>Table1__24[[#This Row],[total_women_beneficiaries]]-Table1__24[[#This Row],[total_men_beneficiaries]]</f>
        <v>0</v>
      </c>
      <c r="T1411" s="1" t="str">
        <f t="shared" si="45"/>
        <v>OKAY</v>
      </c>
    </row>
    <row r="1412" spans="1:20" x14ac:dyDescent="0.3">
      <c r="A1412" s="1">
        <v>911</v>
      </c>
      <c r="B1412" s="1">
        <v>161</v>
      </c>
      <c r="C1412" s="1" t="s">
        <v>17</v>
      </c>
      <c r="D1412" s="1" t="s">
        <v>18</v>
      </c>
      <c r="E1412" s="1" t="s">
        <v>196</v>
      </c>
      <c r="F1412" s="1" t="s">
        <v>27</v>
      </c>
      <c r="G1412" s="1" t="s">
        <v>21</v>
      </c>
      <c r="H1412" s="1" t="s">
        <v>22</v>
      </c>
      <c r="I1412" s="1">
        <v>16.777251</v>
      </c>
      <c r="J1412" s="1">
        <v>-3.0063499999999999</v>
      </c>
      <c r="K1412" s="1" t="s">
        <v>37</v>
      </c>
      <c r="L1412" s="1">
        <v>8500</v>
      </c>
      <c r="M1412" s="1">
        <v>8500</v>
      </c>
      <c r="N1412" s="1">
        <v>17000</v>
      </c>
      <c r="O1412" s="1" t="s">
        <v>196</v>
      </c>
      <c r="P1412" s="1">
        <v>44494.09</v>
      </c>
      <c r="Q1412" s="1">
        <v>44494.09</v>
      </c>
      <c r="R1412" s="1">
        <f t="shared" si="44"/>
        <v>0</v>
      </c>
      <c r="S1412" s="1">
        <f>Table1__24[[#This Row],[total_women_beneficiaries]]-Table1__24[[#This Row],[total_men_beneficiaries]]</f>
        <v>0</v>
      </c>
      <c r="T1412" s="1" t="str">
        <f t="shared" si="45"/>
        <v>OKAY</v>
      </c>
    </row>
    <row r="1413" spans="1:20" x14ac:dyDescent="0.3">
      <c r="A1413" s="1">
        <v>912</v>
      </c>
      <c r="B1413" s="1">
        <v>280</v>
      </c>
      <c r="C1413" s="1" t="s">
        <v>25</v>
      </c>
      <c r="D1413" s="1" t="s">
        <v>28</v>
      </c>
      <c r="E1413" s="1" t="s">
        <v>29</v>
      </c>
      <c r="F1413" s="1" t="s">
        <v>238</v>
      </c>
      <c r="G1413" s="1" t="s">
        <v>21</v>
      </c>
      <c r="H1413" s="1" t="s">
        <v>22</v>
      </c>
      <c r="I1413" s="1">
        <v>16.777251</v>
      </c>
      <c r="J1413" s="1">
        <v>-3.0063499999999999</v>
      </c>
      <c r="K1413" s="1" t="s">
        <v>23</v>
      </c>
      <c r="L1413" s="1">
        <v>5217</v>
      </c>
      <c r="M1413" s="1">
        <v>4000</v>
      </c>
      <c r="N1413" s="1">
        <v>9217</v>
      </c>
      <c r="O1413" s="1" t="s">
        <v>41</v>
      </c>
      <c r="P1413" s="1">
        <v>40214.65</v>
      </c>
      <c r="Q1413" s="1">
        <v>40214.65</v>
      </c>
      <c r="R1413" s="1">
        <f t="shared" si="44"/>
        <v>0</v>
      </c>
      <c r="S1413" s="1">
        <f>Table1__24[[#This Row],[total_women_beneficiaries]]-Table1__24[[#This Row],[total_men_beneficiaries]]</f>
        <v>-1217</v>
      </c>
      <c r="T1413" s="1" t="str">
        <f t="shared" si="45"/>
        <v>OKAY</v>
      </c>
    </row>
    <row r="1414" spans="1:20" x14ac:dyDescent="0.3">
      <c r="A1414" s="1">
        <v>913</v>
      </c>
      <c r="B1414" s="1">
        <v>280</v>
      </c>
      <c r="C1414" s="1" t="s">
        <v>25</v>
      </c>
      <c r="D1414" s="1" t="s">
        <v>28</v>
      </c>
      <c r="E1414" s="1" t="s">
        <v>29</v>
      </c>
      <c r="F1414" s="1" t="s">
        <v>238</v>
      </c>
      <c r="G1414" s="1" t="s">
        <v>21</v>
      </c>
      <c r="H1414" s="1" t="s">
        <v>22</v>
      </c>
      <c r="I1414" s="1">
        <v>16.777251</v>
      </c>
      <c r="J1414" s="1">
        <v>-3.0063499999999999</v>
      </c>
      <c r="K1414" s="1" t="s">
        <v>23</v>
      </c>
      <c r="L1414" s="1">
        <v>2000</v>
      </c>
      <c r="M1414" s="1">
        <v>3000</v>
      </c>
      <c r="N1414" s="1">
        <v>5000</v>
      </c>
      <c r="O1414" s="1" t="s">
        <v>41</v>
      </c>
      <c r="P1414" s="1">
        <v>40470.870000000003</v>
      </c>
      <c r="Q1414" s="1">
        <v>40470.870000000003</v>
      </c>
      <c r="R1414" s="1">
        <f t="shared" si="44"/>
        <v>0</v>
      </c>
      <c r="S1414" s="1">
        <f>Table1__24[[#This Row],[total_women_beneficiaries]]-Table1__24[[#This Row],[total_men_beneficiaries]]</f>
        <v>1000</v>
      </c>
      <c r="T1414" s="1" t="str">
        <f t="shared" si="45"/>
        <v>OKAY</v>
      </c>
    </row>
    <row r="1415" spans="1:20" x14ac:dyDescent="0.3">
      <c r="A1415" s="1">
        <v>914</v>
      </c>
      <c r="B1415" s="1">
        <v>344</v>
      </c>
      <c r="C1415" s="1" t="s">
        <v>25</v>
      </c>
      <c r="D1415" s="1" t="s">
        <v>28</v>
      </c>
      <c r="E1415" s="1" t="s">
        <v>29</v>
      </c>
      <c r="F1415" s="1" t="s">
        <v>238</v>
      </c>
      <c r="G1415" s="1" t="s">
        <v>21</v>
      </c>
      <c r="H1415" s="1" t="s">
        <v>22</v>
      </c>
      <c r="I1415" s="1">
        <v>16.777251</v>
      </c>
      <c r="J1415" s="1">
        <v>-3.0063499999999999</v>
      </c>
      <c r="K1415" s="1" t="s">
        <v>23</v>
      </c>
      <c r="L1415" s="1">
        <v>1000</v>
      </c>
      <c r="M1415" s="1">
        <v>2824</v>
      </c>
      <c r="N1415" s="1">
        <v>3824</v>
      </c>
      <c r="O1415" s="1" t="s">
        <v>41</v>
      </c>
      <c r="P1415" s="1">
        <v>31359.56</v>
      </c>
      <c r="Q1415" s="1">
        <v>31359.56</v>
      </c>
      <c r="R1415" s="1">
        <f t="shared" si="44"/>
        <v>0</v>
      </c>
      <c r="S1415" s="1">
        <f>Table1__24[[#This Row],[total_women_beneficiaries]]-Table1__24[[#This Row],[total_men_beneficiaries]]</f>
        <v>1824</v>
      </c>
      <c r="T1415" s="1" t="str">
        <f t="shared" si="45"/>
        <v>OKAY</v>
      </c>
    </row>
    <row r="1416" spans="1:20" x14ac:dyDescent="0.3">
      <c r="A1416" s="1">
        <v>915</v>
      </c>
      <c r="B1416" s="1">
        <v>280</v>
      </c>
      <c r="C1416" s="1" t="s">
        <v>25</v>
      </c>
      <c r="D1416" s="1" t="s">
        <v>28</v>
      </c>
      <c r="E1416" s="1" t="s">
        <v>29</v>
      </c>
      <c r="F1416" s="1" t="s">
        <v>238</v>
      </c>
      <c r="G1416" s="1" t="s">
        <v>21</v>
      </c>
      <c r="H1416" s="1" t="s">
        <v>22</v>
      </c>
      <c r="I1416" s="1">
        <v>16.777251</v>
      </c>
      <c r="J1416" s="1">
        <v>-3.0063499999999999</v>
      </c>
      <c r="K1416" s="1" t="s">
        <v>23</v>
      </c>
      <c r="L1416" s="1">
        <v>4000</v>
      </c>
      <c r="M1416" s="1">
        <v>5425</v>
      </c>
      <c r="N1416" s="1">
        <v>9425</v>
      </c>
      <c r="O1416" s="1" t="s">
        <v>41</v>
      </c>
      <c r="P1416" s="1">
        <v>40758.43</v>
      </c>
      <c r="Q1416" s="1">
        <v>40758.43</v>
      </c>
      <c r="R1416" s="1">
        <f t="shared" si="44"/>
        <v>0</v>
      </c>
      <c r="S1416" s="1">
        <f>Table1__24[[#This Row],[total_women_beneficiaries]]-Table1__24[[#This Row],[total_men_beneficiaries]]</f>
        <v>1425</v>
      </c>
      <c r="T1416" s="1" t="str">
        <f t="shared" si="45"/>
        <v>OKAY</v>
      </c>
    </row>
    <row r="1417" spans="1:20" x14ac:dyDescent="0.3">
      <c r="A1417" s="1">
        <v>916</v>
      </c>
      <c r="B1417" s="1">
        <v>310</v>
      </c>
      <c r="C1417" s="1" t="s">
        <v>25</v>
      </c>
      <c r="D1417" s="1" t="s">
        <v>28</v>
      </c>
      <c r="E1417" s="1" t="s">
        <v>29</v>
      </c>
      <c r="F1417" s="1" t="s">
        <v>45</v>
      </c>
      <c r="G1417" s="1" t="s">
        <v>21</v>
      </c>
      <c r="H1417" s="1" t="s">
        <v>22</v>
      </c>
      <c r="I1417" s="1">
        <v>16.777251</v>
      </c>
      <c r="J1417" s="1">
        <v>-3.0063499999999999</v>
      </c>
      <c r="K1417" s="1" t="s">
        <v>23</v>
      </c>
      <c r="L1417" s="1">
        <v>350</v>
      </c>
      <c r="M1417" s="1">
        <v>450</v>
      </c>
      <c r="N1417" s="1">
        <v>800</v>
      </c>
      <c r="O1417" s="1" t="s">
        <v>41</v>
      </c>
      <c r="P1417" s="1">
        <v>38355.769999999997</v>
      </c>
      <c r="Q1417" s="1">
        <v>38355.769999999997</v>
      </c>
      <c r="R1417" s="1">
        <f t="shared" si="44"/>
        <v>0</v>
      </c>
      <c r="S1417" s="1">
        <f>Table1__24[[#This Row],[total_women_beneficiaries]]-Table1__24[[#This Row],[total_men_beneficiaries]]</f>
        <v>100</v>
      </c>
      <c r="T1417" s="1" t="str">
        <f t="shared" si="45"/>
        <v>OKAY</v>
      </c>
    </row>
    <row r="1418" spans="1:20" x14ac:dyDescent="0.3">
      <c r="A1418" s="1">
        <v>917</v>
      </c>
      <c r="B1418" s="1">
        <v>325</v>
      </c>
      <c r="C1418" s="1" t="s">
        <v>25</v>
      </c>
      <c r="D1418" s="1" t="s">
        <v>28</v>
      </c>
      <c r="E1418" s="1" t="s">
        <v>29</v>
      </c>
      <c r="F1418" s="1" t="s">
        <v>45</v>
      </c>
      <c r="G1418" s="1" t="s">
        <v>21</v>
      </c>
      <c r="H1418" s="1" t="s">
        <v>22</v>
      </c>
      <c r="I1418" s="1">
        <v>16.777251</v>
      </c>
      <c r="J1418" s="1">
        <v>-3.0063499999999999</v>
      </c>
      <c r="K1418" s="1" t="s">
        <v>23</v>
      </c>
      <c r="L1418" s="1">
        <v>1000</v>
      </c>
      <c r="M1418" s="1">
        <v>1300</v>
      </c>
      <c r="N1418" s="1">
        <v>2300</v>
      </c>
      <c r="O1418" s="1" t="s">
        <v>41</v>
      </c>
      <c r="P1418" s="1">
        <v>40855.89</v>
      </c>
      <c r="Q1418" s="1">
        <v>40855.89</v>
      </c>
      <c r="R1418" s="1">
        <f t="shared" si="44"/>
        <v>0</v>
      </c>
      <c r="S1418" s="1">
        <f>Table1__24[[#This Row],[total_women_beneficiaries]]-Table1__24[[#This Row],[total_men_beneficiaries]]</f>
        <v>300</v>
      </c>
      <c r="T1418" s="1" t="str">
        <f t="shared" si="45"/>
        <v>OKAY</v>
      </c>
    </row>
    <row r="1419" spans="1:20" x14ac:dyDescent="0.3">
      <c r="A1419" s="1">
        <v>918</v>
      </c>
      <c r="B1419" s="1">
        <v>268</v>
      </c>
      <c r="C1419" s="1" t="s">
        <v>25</v>
      </c>
      <c r="D1419" s="1" t="s">
        <v>97</v>
      </c>
      <c r="E1419" s="1" t="s">
        <v>196</v>
      </c>
      <c r="F1419" s="1" t="s">
        <v>20</v>
      </c>
      <c r="G1419" s="1" t="s">
        <v>21</v>
      </c>
      <c r="H1419" s="1" t="s">
        <v>22</v>
      </c>
      <c r="I1419" s="1">
        <v>16.777251</v>
      </c>
      <c r="J1419" s="1">
        <v>-3.0063499999999999</v>
      </c>
      <c r="K1419" s="1" t="s">
        <v>23</v>
      </c>
      <c r="L1419" s="1">
        <v>720</v>
      </c>
      <c r="M1419" s="1">
        <v>780</v>
      </c>
      <c r="N1419" s="1">
        <v>1500</v>
      </c>
      <c r="O1419" s="1" t="s">
        <v>24</v>
      </c>
      <c r="P1419" s="1">
        <v>46691.23</v>
      </c>
      <c r="Q1419" s="1">
        <v>46691.23</v>
      </c>
      <c r="R1419" s="1">
        <f t="shared" si="44"/>
        <v>0</v>
      </c>
      <c r="S1419" s="1">
        <f>Table1__24[[#This Row],[total_women_beneficiaries]]-Table1__24[[#This Row],[total_men_beneficiaries]]</f>
        <v>60</v>
      </c>
      <c r="T1419" s="1" t="str">
        <f t="shared" si="45"/>
        <v>OKAY</v>
      </c>
    </row>
    <row r="1420" spans="1:20" x14ac:dyDescent="0.3">
      <c r="A1420" s="1">
        <v>919</v>
      </c>
      <c r="B1420" s="1">
        <v>268</v>
      </c>
      <c r="C1420" s="1" t="s">
        <v>25</v>
      </c>
      <c r="D1420" s="1" t="s">
        <v>97</v>
      </c>
      <c r="E1420" s="1" t="s">
        <v>196</v>
      </c>
      <c r="F1420" s="1" t="s">
        <v>20</v>
      </c>
      <c r="G1420" s="1" t="s">
        <v>21</v>
      </c>
      <c r="H1420" s="1" t="s">
        <v>22</v>
      </c>
      <c r="I1420" s="1">
        <v>16.777251</v>
      </c>
      <c r="J1420" s="1">
        <v>-3.0063499999999999</v>
      </c>
      <c r="K1420" s="1" t="s">
        <v>23</v>
      </c>
      <c r="L1420" s="1">
        <v>720</v>
      </c>
      <c r="M1420" s="1">
        <v>780</v>
      </c>
      <c r="N1420" s="1">
        <v>1500</v>
      </c>
      <c r="O1420" s="1" t="s">
        <v>24</v>
      </c>
      <c r="P1420" s="1">
        <v>46691.23</v>
      </c>
      <c r="Q1420" s="1">
        <v>46691.23</v>
      </c>
      <c r="R1420" s="1">
        <f t="shared" si="44"/>
        <v>0</v>
      </c>
      <c r="S1420" s="1">
        <f>Table1__24[[#This Row],[total_women_beneficiaries]]-Table1__24[[#This Row],[total_men_beneficiaries]]</f>
        <v>60</v>
      </c>
      <c r="T1420" s="1" t="str">
        <f t="shared" si="45"/>
        <v>OKAY</v>
      </c>
    </row>
    <row r="1421" spans="1:20" x14ac:dyDescent="0.3">
      <c r="A1421" s="1">
        <v>920</v>
      </c>
      <c r="B1421" s="1">
        <v>27</v>
      </c>
      <c r="C1421" s="1" t="s">
        <v>48</v>
      </c>
      <c r="D1421" s="1" t="s">
        <v>97</v>
      </c>
      <c r="E1421" s="1" t="s">
        <v>196</v>
      </c>
      <c r="F1421" s="1" t="s">
        <v>20</v>
      </c>
      <c r="G1421" s="1" t="s">
        <v>21</v>
      </c>
      <c r="H1421" s="1" t="s">
        <v>22</v>
      </c>
      <c r="I1421" s="1">
        <v>16.777251</v>
      </c>
      <c r="J1421" s="1">
        <v>-3.0063499999999999</v>
      </c>
      <c r="K1421" s="1" t="s">
        <v>23</v>
      </c>
      <c r="L1421" s="1">
        <v>80</v>
      </c>
      <c r="M1421" s="1">
        <v>100</v>
      </c>
      <c r="N1421" s="1">
        <v>180</v>
      </c>
      <c r="O1421" s="1" t="s">
        <v>24</v>
      </c>
      <c r="P1421" s="1">
        <v>45305.120000000003</v>
      </c>
      <c r="Q1421" s="1">
        <v>45305.120000000003</v>
      </c>
      <c r="R1421" s="1">
        <f t="shared" si="44"/>
        <v>0</v>
      </c>
      <c r="S1421" s="1">
        <f>Table1__24[[#This Row],[total_women_beneficiaries]]-Table1__24[[#This Row],[total_men_beneficiaries]]</f>
        <v>20</v>
      </c>
      <c r="T1421" s="1" t="str">
        <f t="shared" si="45"/>
        <v>OKAY</v>
      </c>
    </row>
    <row r="1422" spans="1:20" x14ac:dyDescent="0.3">
      <c r="A1422" s="1">
        <v>921</v>
      </c>
      <c r="B1422" s="1">
        <v>93</v>
      </c>
      <c r="C1422" s="1" t="s">
        <v>17</v>
      </c>
      <c r="D1422" s="1" t="s">
        <v>33</v>
      </c>
      <c r="E1422" s="1" t="s">
        <v>29</v>
      </c>
      <c r="F1422" s="1" t="s">
        <v>45</v>
      </c>
      <c r="G1422" s="1" t="s">
        <v>21</v>
      </c>
      <c r="H1422" s="1" t="s">
        <v>22</v>
      </c>
      <c r="I1422" s="1">
        <v>16.777251</v>
      </c>
      <c r="J1422" s="1">
        <v>-3.0063499999999999</v>
      </c>
      <c r="K1422" s="1" t="s">
        <v>23</v>
      </c>
      <c r="L1422" s="1">
        <v>7108</v>
      </c>
      <c r="M1422" s="1">
        <v>6382</v>
      </c>
      <c r="N1422" s="1">
        <v>13490</v>
      </c>
      <c r="O1422" s="1" t="s">
        <v>32</v>
      </c>
      <c r="P1422" s="1">
        <v>47132.11</v>
      </c>
      <c r="Q1422" s="1">
        <v>47132.11</v>
      </c>
      <c r="R1422" s="1">
        <f t="shared" si="44"/>
        <v>0</v>
      </c>
      <c r="S1422" s="1">
        <f>Table1__24[[#This Row],[total_women_beneficiaries]]-Table1__24[[#This Row],[total_men_beneficiaries]]</f>
        <v>-726</v>
      </c>
      <c r="T1422" s="1" t="str">
        <f t="shared" si="45"/>
        <v>OKAY</v>
      </c>
    </row>
    <row r="1423" spans="1:20" x14ac:dyDescent="0.3">
      <c r="A1423" s="1">
        <v>922</v>
      </c>
      <c r="B1423" s="1">
        <v>180</v>
      </c>
      <c r="C1423" s="1" t="s">
        <v>17</v>
      </c>
      <c r="D1423" s="1" t="s">
        <v>97</v>
      </c>
      <c r="E1423" s="1" t="s">
        <v>196</v>
      </c>
      <c r="F1423" s="1" t="s">
        <v>45</v>
      </c>
      <c r="G1423" s="1" t="s">
        <v>21</v>
      </c>
      <c r="H1423" s="1" t="s">
        <v>22</v>
      </c>
      <c r="I1423" s="1">
        <v>16.777251</v>
      </c>
      <c r="J1423" s="1">
        <v>-3.0063499999999999</v>
      </c>
      <c r="K1423" s="1" t="s">
        <v>23</v>
      </c>
      <c r="L1423" s="1">
        <v>720</v>
      </c>
      <c r="M1423" s="1">
        <v>780</v>
      </c>
      <c r="N1423" s="1">
        <v>1500</v>
      </c>
      <c r="O1423" s="1" t="s">
        <v>24</v>
      </c>
      <c r="P1423" s="1">
        <v>46266.94</v>
      </c>
      <c r="Q1423" s="1">
        <v>46266.94</v>
      </c>
      <c r="R1423" s="1">
        <f t="shared" si="44"/>
        <v>0</v>
      </c>
      <c r="S1423" s="1">
        <f>Table1__24[[#This Row],[total_women_beneficiaries]]-Table1__24[[#This Row],[total_men_beneficiaries]]</f>
        <v>60</v>
      </c>
      <c r="T1423" s="1" t="str">
        <f t="shared" si="45"/>
        <v>OKAY</v>
      </c>
    </row>
    <row r="1424" spans="1:20" x14ac:dyDescent="0.3">
      <c r="A1424" s="1">
        <v>923</v>
      </c>
      <c r="B1424" s="1">
        <v>218</v>
      </c>
      <c r="C1424" s="1" t="s">
        <v>25</v>
      </c>
      <c r="D1424" s="1" t="s">
        <v>28</v>
      </c>
      <c r="E1424" s="1" t="s">
        <v>29</v>
      </c>
      <c r="F1424" s="1" t="s">
        <v>45</v>
      </c>
      <c r="G1424" s="1" t="s">
        <v>21</v>
      </c>
      <c r="H1424" s="1" t="s">
        <v>22</v>
      </c>
      <c r="I1424" s="1">
        <v>16.777251</v>
      </c>
      <c r="J1424" s="1">
        <v>-3.0063499999999999</v>
      </c>
      <c r="K1424" s="1" t="s">
        <v>23</v>
      </c>
      <c r="L1424" s="1">
        <v>4825</v>
      </c>
      <c r="M1424" s="1">
        <v>5425</v>
      </c>
      <c r="N1424" s="1">
        <v>10250</v>
      </c>
      <c r="O1424" s="1" t="s">
        <v>41</v>
      </c>
      <c r="P1424" s="1">
        <v>41527.769999999997</v>
      </c>
      <c r="Q1424" s="1">
        <v>41527.769999999997</v>
      </c>
      <c r="R1424" s="1">
        <f t="shared" si="44"/>
        <v>0</v>
      </c>
      <c r="S1424" s="1">
        <f>Table1__24[[#This Row],[total_women_beneficiaries]]-Table1__24[[#This Row],[total_men_beneficiaries]]</f>
        <v>600</v>
      </c>
      <c r="T1424" s="1" t="str">
        <f t="shared" si="45"/>
        <v>OKAY</v>
      </c>
    </row>
    <row r="1425" spans="1:20" x14ac:dyDescent="0.3">
      <c r="A1425" s="1">
        <v>924</v>
      </c>
      <c r="B1425" s="1">
        <v>604</v>
      </c>
      <c r="C1425" s="1" t="s">
        <v>25</v>
      </c>
      <c r="D1425" s="1" t="s">
        <v>55</v>
      </c>
      <c r="E1425" s="1" t="s">
        <v>29</v>
      </c>
      <c r="F1425" s="1" t="s">
        <v>20</v>
      </c>
      <c r="G1425" s="1" t="s">
        <v>21</v>
      </c>
      <c r="H1425" s="1" t="s">
        <v>22</v>
      </c>
      <c r="I1425" s="1">
        <v>16.777251</v>
      </c>
      <c r="J1425" s="1">
        <v>-3.0063499999999999</v>
      </c>
      <c r="K1425" s="1" t="s">
        <v>23</v>
      </c>
      <c r="L1425" s="1">
        <v>7</v>
      </c>
      <c r="M1425" s="1">
        <v>3</v>
      </c>
      <c r="N1425" s="1">
        <v>10</v>
      </c>
      <c r="O1425" s="1" t="s">
        <v>41</v>
      </c>
      <c r="P1425" s="1">
        <v>34382.51</v>
      </c>
      <c r="Q1425" s="1">
        <v>27506.01</v>
      </c>
      <c r="R1425" s="1">
        <f t="shared" si="44"/>
        <v>-6876.5000000000036</v>
      </c>
      <c r="S1425" s="1">
        <f>Table1__24[[#This Row],[total_women_beneficiaries]]-Table1__24[[#This Row],[total_men_beneficiaries]]</f>
        <v>-4</v>
      </c>
      <c r="T1425" s="1" t="str">
        <f t="shared" si="45"/>
        <v>OKAY</v>
      </c>
    </row>
    <row r="1426" spans="1:20" x14ac:dyDescent="0.3">
      <c r="A1426" s="1">
        <v>926</v>
      </c>
      <c r="B1426" s="1">
        <v>120</v>
      </c>
      <c r="C1426" s="1" t="s">
        <v>17</v>
      </c>
      <c r="D1426" s="1" t="s">
        <v>55</v>
      </c>
      <c r="E1426" s="1" t="s">
        <v>29</v>
      </c>
      <c r="F1426" s="1" t="s">
        <v>20</v>
      </c>
      <c r="G1426" s="1" t="s">
        <v>21</v>
      </c>
      <c r="H1426" s="1" t="s">
        <v>22</v>
      </c>
      <c r="I1426" s="1">
        <v>16.777251</v>
      </c>
      <c r="J1426" s="1">
        <v>-3.0063499999999999</v>
      </c>
      <c r="K1426" s="1" t="s">
        <v>23</v>
      </c>
      <c r="L1426" s="1">
        <v>20</v>
      </c>
      <c r="M1426" s="1">
        <v>5</v>
      </c>
      <c r="N1426" s="1">
        <v>25</v>
      </c>
      <c r="O1426" s="1" t="s">
        <v>41</v>
      </c>
      <c r="P1426" s="1">
        <v>8478.4599999999991</v>
      </c>
      <c r="Q1426" s="1">
        <v>8478.4599999999991</v>
      </c>
      <c r="R1426" s="1">
        <f t="shared" si="44"/>
        <v>0</v>
      </c>
      <c r="S1426" s="1">
        <f>Table1__24[[#This Row],[total_women_beneficiaries]]-Table1__24[[#This Row],[total_men_beneficiaries]]</f>
        <v>-15</v>
      </c>
      <c r="T1426" s="1" t="str">
        <f t="shared" si="45"/>
        <v>OKAY</v>
      </c>
    </row>
    <row r="1427" spans="1:20" x14ac:dyDescent="0.3">
      <c r="A1427" s="1">
        <v>927</v>
      </c>
      <c r="B1427" s="1">
        <v>568</v>
      </c>
      <c r="C1427" s="1" t="s">
        <v>25</v>
      </c>
      <c r="D1427" s="1" t="s">
        <v>97</v>
      </c>
      <c r="E1427" s="1" t="s">
        <v>29</v>
      </c>
      <c r="F1427" s="1" t="s">
        <v>20</v>
      </c>
      <c r="G1427" s="1" t="s">
        <v>21</v>
      </c>
      <c r="H1427" s="1" t="s">
        <v>22</v>
      </c>
      <c r="I1427" s="1">
        <v>16.777251</v>
      </c>
      <c r="J1427" s="1">
        <v>-3.0063499999999999</v>
      </c>
      <c r="K1427" s="1" t="s">
        <v>23</v>
      </c>
      <c r="L1427" s="1">
        <v>50</v>
      </c>
      <c r="M1427" s="1">
        <v>50</v>
      </c>
      <c r="N1427" s="1">
        <v>100</v>
      </c>
      <c r="O1427" s="1" t="s">
        <v>41</v>
      </c>
      <c r="P1427" s="1">
        <v>17804.759999999998</v>
      </c>
      <c r="Q1427" s="1">
        <v>17804.759999999998</v>
      </c>
      <c r="R1427" s="1">
        <f t="shared" si="44"/>
        <v>0</v>
      </c>
      <c r="S1427" s="1">
        <f>Table1__24[[#This Row],[total_women_beneficiaries]]-Table1__24[[#This Row],[total_men_beneficiaries]]</f>
        <v>0</v>
      </c>
      <c r="T1427" s="1" t="str">
        <f t="shared" si="45"/>
        <v>OKAY</v>
      </c>
    </row>
    <row r="1428" spans="1:20" x14ac:dyDescent="0.3">
      <c r="A1428" s="1">
        <v>928</v>
      </c>
      <c r="B1428" s="1">
        <v>155</v>
      </c>
      <c r="C1428" s="1" t="s">
        <v>17</v>
      </c>
      <c r="D1428" s="1" t="s">
        <v>28</v>
      </c>
      <c r="E1428" s="1" t="s">
        <v>29</v>
      </c>
      <c r="F1428" s="1" t="s">
        <v>45</v>
      </c>
      <c r="G1428" s="1" t="s">
        <v>21</v>
      </c>
      <c r="H1428" s="1" t="s">
        <v>22</v>
      </c>
      <c r="I1428" s="1">
        <v>16.777251</v>
      </c>
      <c r="J1428" s="1">
        <v>-3.0063499999999999</v>
      </c>
      <c r="K1428" s="1" t="s">
        <v>23</v>
      </c>
      <c r="L1428" s="1">
        <v>340</v>
      </c>
      <c r="M1428" s="1">
        <v>380</v>
      </c>
      <c r="N1428" s="1">
        <v>720</v>
      </c>
      <c r="O1428" s="1" t="s">
        <v>41</v>
      </c>
      <c r="P1428" s="1">
        <v>28542.62</v>
      </c>
      <c r="Q1428" s="1">
        <v>28542.62</v>
      </c>
      <c r="R1428" s="1">
        <f t="shared" si="44"/>
        <v>0</v>
      </c>
      <c r="S1428" s="1">
        <f>Table1__24[[#This Row],[total_women_beneficiaries]]-Table1__24[[#This Row],[total_men_beneficiaries]]</f>
        <v>40</v>
      </c>
      <c r="T1428" s="1" t="str">
        <f t="shared" si="45"/>
        <v>OKAY</v>
      </c>
    </row>
    <row r="1429" spans="1:20" x14ac:dyDescent="0.3">
      <c r="A1429" s="1">
        <v>929</v>
      </c>
      <c r="B1429" s="1"/>
      <c r="C1429" s="1"/>
      <c r="D1429" s="1" t="s">
        <v>28</v>
      </c>
      <c r="E1429" s="1" t="s">
        <v>29</v>
      </c>
      <c r="F1429" s="1" t="s">
        <v>30</v>
      </c>
      <c r="G1429" s="1" t="s">
        <v>21</v>
      </c>
      <c r="H1429" s="1" t="s">
        <v>42</v>
      </c>
      <c r="I1429" s="1">
        <v>15.917094000000001</v>
      </c>
      <c r="J1429" s="1">
        <v>2.4006569999999998</v>
      </c>
      <c r="K1429" s="1" t="s">
        <v>23</v>
      </c>
      <c r="L1429" s="1">
        <v>950</v>
      </c>
      <c r="M1429" s="1">
        <v>1050</v>
      </c>
      <c r="N1429" s="1">
        <v>2000</v>
      </c>
      <c r="O1429" s="1" t="s">
        <v>41</v>
      </c>
      <c r="P1429" s="1">
        <v>33646.03</v>
      </c>
      <c r="Q1429" s="1">
        <v>26916.83</v>
      </c>
      <c r="R1429" s="1">
        <f t="shared" si="44"/>
        <v>-6729.1999999999971</v>
      </c>
      <c r="S1429" s="1">
        <f>Table1__24[[#This Row],[total_women_beneficiaries]]-Table1__24[[#This Row],[total_men_beneficiaries]]</f>
        <v>100</v>
      </c>
      <c r="T1429" s="1" t="str">
        <f t="shared" si="45"/>
        <v>OKAY</v>
      </c>
    </row>
    <row r="1430" spans="1:20" x14ac:dyDescent="0.3">
      <c r="A1430" s="1">
        <v>930</v>
      </c>
      <c r="B1430" s="1"/>
      <c r="C1430" s="1"/>
      <c r="D1430" s="1" t="s">
        <v>28</v>
      </c>
      <c r="E1430" s="1" t="s">
        <v>29</v>
      </c>
      <c r="F1430" s="1" t="s">
        <v>30</v>
      </c>
      <c r="G1430" s="1" t="s">
        <v>21</v>
      </c>
      <c r="H1430" s="1" t="s">
        <v>42</v>
      </c>
      <c r="I1430" s="1">
        <v>15.917094000000001</v>
      </c>
      <c r="J1430" s="1">
        <v>2.4006569999999998</v>
      </c>
      <c r="K1430" s="1" t="s">
        <v>23</v>
      </c>
      <c r="L1430" s="1">
        <v>10000</v>
      </c>
      <c r="M1430" s="1">
        <v>10100</v>
      </c>
      <c r="N1430" s="1">
        <v>20100</v>
      </c>
      <c r="O1430" s="1" t="s">
        <v>41</v>
      </c>
      <c r="P1430" s="1">
        <v>33646.03</v>
      </c>
      <c r="Q1430" s="1">
        <v>26916.83</v>
      </c>
      <c r="R1430" s="1">
        <f t="shared" si="44"/>
        <v>-6729.1999999999971</v>
      </c>
      <c r="S1430" s="1">
        <f>Table1__24[[#This Row],[total_women_beneficiaries]]-Table1__24[[#This Row],[total_men_beneficiaries]]</f>
        <v>100</v>
      </c>
      <c r="T1430" s="1" t="str">
        <f t="shared" si="45"/>
        <v>OKAY</v>
      </c>
    </row>
    <row r="1431" spans="1:20" x14ac:dyDescent="0.3">
      <c r="A1431" s="1">
        <v>931</v>
      </c>
      <c r="B1431" s="1"/>
      <c r="C1431" s="1"/>
      <c r="D1431" s="1" t="s">
        <v>28</v>
      </c>
      <c r="E1431" s="1" t="s">
        <v>29</v>
      </c>
      <c r="F1431" s="1" t="s">
        <v>30</v>
      </c>
      <c r="G1431" s="1" t="s">
        <v>21</v>
      </c>
      <c r="H1431" s="1" t="s">
        <v>42</v>
      </c>
      <c r="I1431" s="1">
        <v>15.917094000000001</v>
      </c>
      <c r="J1431" s="1">
        <v>2.4006569999999998</v>
      </c>
      <c r="K1431" s="1" t="s">
        <v>23</v>
      </c>
      <c r="L1431" s="1">
        <v>1000</v>
      </c>
      <c r="M1431" s="1">
        <v>1020</v>
      </c>
      <c r="N1431" s="1">
        <v>2020</v>
      </c>
      <c r="O1431" s="1" t="s">
        <v>41</v>
      </c>
      <c r="P1431" s="1">
        <v>33646.03</v>
      </c>
      <c r="Q1431" s="1">
        <v>26916.83</v>
      </c>
      <c r="R1431" s="1">
        <f t="shared" si="44"/>
        <v>-6729.1999999999971</v>
      </c>
      <c r="S1431" s="1">
        <f>Table1__24[[#This Row],[total_women_beneficiaries]]-Table1__24[[#This Row],[total_men_beneficiaries]]</f>
        <v>20</v>
      </c>
      <c r="T1431" s="1" t="str">
        <f t="shared" si="45"/>
        <v>OKAY</v>
      </c>
    </row>
    <row r="1432" spans="1:20" x14ac:dyDescent="0.3">
      <c r="A1432" s="1">
        <v>932</v>
      </c>
      <c r="B1432" s="1"/>
      <c r="C1432" s="1"/>
      <c r="D1432" s="1" t="s">
        <v>28</v>
      </c>
      <c r="E1432" s="1" t="s">
        <v>29</v>
      </c>
      <c r="F1432" s="1" t="s">
        <v>30</v>
      </c>
      <c r="G1432" s="1" t="s">
        <v>21</v>
      </c>
      <c r="H1432" s="1" t="s">
        <v>42</v>
      </c>
      <c r="I1432" s="1">
        <v>15.917094000000001</v>
      </c>
      <c r="J1432" s="1">
        <v>2.4006569999999998</v>
      </c>
      <c r="K1432" s="1" t="s">
        <v>23</v>
      </c>
      <c r="L1432" s="1">
        <v>1200</v>
      </c>
      <c r="M1432" s="1">
        <v>1800</v>
      </c>
      <c r="N1432" s="1">
        <v>3000</v>
      </c>
      <c r="O1432" s="1" t="s">
        <v>41</v>
      </c>
      <c r="P1432" s="1">
        <v>41039.61</v>
      </c>
      <c r="Q1432" s="1">
        <v>32831.69</v>
      </c>
      <c r="R1432" s="1">
        <f t="shared" si="44"/>
        <v>-8207.9199999999983</v>
      </c>
      <c r="S1432" s="1">
        <f>Table1__24[[#This Row],[total_women_beneficiaries]]-Table1__24[[#This Row],[total_men_beneficiaries]]</f>
        <v>600</v>
      </c>
      <c r="T1432" s="1" t="str">
        <f t="shared" si="45"/>
        <v>OKAY</v>
      </c>
    </row>
    <row r="1433" spans="1:20" x14ac:dyDescent="0.3">
      <c r="A1433" s="1">
        <v>933</v>
      </c>
      <c r="B1433" s="1">
        <v>455</v>
      </c>
      <c r="C1433" s="1" t="s">
        <v>25</v>
      </c>
      <c r="D1433" s="1" t="s">
        <v>28</v>
      </c>
      <c r="E1433" s="1" t="s">
        <v>29</v>
      </c>
      <c r="F1433" s="1" t="s">
        <v>30</v>
      </c>
      <c r="G1433" s="1" t="s">
        <v>21</v>
      </c>
      <c r="H1433" s="1" t="s">
        <v>257</v>
      </c>
      <c r="I1433" s="1">
        <v>14.4437</v>
      </c>
      <c r="J1433" s="1">
        <v>-4.0122</v>
      </c>
      <c r="K1433" s="1" t="s">
        <v>23</v>
      </c>
      <c r="L1433" s="1">
        <v>85</v>
      </c>
      <c r="M1433" s="1">
        <v>15</v>
      </c>
      <c r="N1433" s="1">
        <v>100</v>
      </c>
      <c r="O1433" s="1" t="s">
        <v>31</v>
      </c>
      <c r="P1433" s="1">
        <v>40075.58</v>
      </c>
      <c r="Q1433" s="1">
        <v>40075.58</v>
      </c>
      <c r="R1433" s="1">
        <f t="shared" si="44"/>
        <v>0</v>
      </c>
      <c r="S1433" s="1">
        <f>Table1__24[[#This Row],[total_women_beneficiaries]]-Table1__24[[#This Row],[total_men_beneficiaries]]</f>
        <v>-70</v>
      </c>
      <c r="T1433" s="1" t="str">
        <f t="shared" si="45"/>
        <v>OKAY</v>
      </c>
    </row>
    <row r="1434" spans="1:20" x14ac:dyDescent="0.3">
      <c r="A1434" s="1">
        <v>934</v>
      </c>
      <c r="B1434" s="1">
        <v>476</v>
      </c>
      <c r="C1434" s="1" t="s">
        <v>25</v>
      </c>
      <c r="D1434" s="1" t="s">
        <v>28</v>
      </c>
      <c r="E1434" s="1" t="s">
        <v>29</v>
      </c>
      <c r="F1434" s="1" t="s">
        <v>30</v>
      </c>
      <c r="G1434" s="1" t="s">
        <v>21</v>
      </c>
      <c r="H1434" s="1" t="s">
        <v>257</v>
      </c>
      <c r="I1434" s="1">
        <v>14.4437</v>
      </c>
      <c r="J1434" s="1">
        <v>-4.0122</v>
      </c>
      <c r="K1434" s="1" t="s">
        <v>23</v>
      </c>
      <c r="L1434" s="1">
        <v>8120</v>
      </c>
      <c r="M1434" s="1">
        <v>8720</v>
      </c>
      <c r="N1434" s="1">
        <v>16840</v>
      </c>
      <c r="O1434" s="1" t="s">
        <v>24</v>
      </c>
      <c r="P1434" s="1">
        <v>45218.28</v>
      </c>
      <c r="Q1434" s="1">
        <v>45218.28</v>
      </c>
      <c r="R1434" s="1">
        <f t="shared" si="44"/>
        <v>0</v>
      </c>
      <c r="S1434" s="1">
        <f>Table1__24[[#This Row],[total_women_beneficiaries]]-Table1__24[[#This Row],[total_men_beneficiaries]]</f>
        <v>600</v>
      </c>
      <c r="T1434" s="1" t="str">
        <f t="shared" si="45"/>
        <v>OKAY</v>
      </c>
    </row>
    <row r="1435" spans="1:20" x14ac:dyDescent="0.3">
      <c r="A1435" s="1">
        <v>935</v>
      </c>
      <c r="B1435" s="1">
        <v>565</v>
      </c>
      <c r="C1435" s="1" t="s">
        <v>25</v>
      </c>
      <c r="D1435" s="1" t="s">
        <v>28</v>
      </c>
      <c r="E1435" s="1" t="s">
        <v>34</v>
      </c>
      <c r="F1435" s="1" t="s">
        <v>30</v>
      </c>
      <c r="G1435" s="1" t="s">
        <v>21</v>
      </c>
      <c r="H1435" s="1" t="s">
        <v>257</v>
      </c>
      <c r="I1435" s="1">
        <v>14.317017</v>
      </c>
      <c r="J1435" s="1">
        <v>-4.063904</v>
      </c>
      <c r="K1435" s="1" t="s">
        <v>23</v>
      </c>
      <c r="L1435" s="1">
        <v>1100</v>
      </c>
      <c r="M1435" s="1">
        <v>70</v>
      </c>
      <c r="N1435" s="1">
        <v>1170</v>
      </c>
      <c r="O1435" s="1" t="s">
        <v>31</v>
      </c>
      <c r="P1435" s="1">
        <v>36756.29</v>
      </c>
      <c r="Q1435" s="1">
        <v>36756.29</v>
      </c>
      <c r="R1435" s="1">
        <f t="shared" si="44"/>
        <v>0</v>
      </c>
      <c r="S1435" s="1">
        <f>Table1__24[[#This Row],[total_women_beneficiaries]]-Table1__24[[#This Row],[total_men_beneficiaries]]</f>
        <v>-1030</v>
      </c>
      <c r="T1435" s="1" t="str">
        <f t="shared" si="45"/>
        <v>OKAY</v>
      </c>
    </row>
    <row r="1436" spans="1:20" x14ac:dyDescent="0.3">
      <c r="A1436" s="1">
        <v>936</v>
      </c>
      <c r="B1436" s="1">
        <v>448</v>
      </c>
      <c r="C1436" s="1" t="s">
        <v>25</v>
      </c>
      <c r="D1436" s="1" t="s">
        <v>28</v>
      </c>
      <c r="E1436" s="1" t="s">
        <v>29</v>
      </c>
      <c r="F1436" s="1" t="s">
        <v>30</v>
      </c>
      <c r="G1436" s="1" t="s">
        <v>21</v>
      </c>
      <c r="H1436" s="1" t="s">
        <v>257</v>
      </c>
      <c r="I1436" s="1">
        <v>14.500299999999999</v>
      </c>
      <c r="J1436" s="1">
        <v>-3.16222</v>
      </c>
      <c r="K1436" s="1" t="s">
        <v>23</v>
      </c>
      <c r="L1436" s="1">
        <v>374</v>
      </c>
      <c r="M1436" s="1">
        <v>437</v>
      </c>
      <c r="N1436" s="1">
        <v>811</v>
      </c>
      <c r="O1436" s="1" t="s">
        <v>32</v>
      </c>
      <c r="P1436" s="1">
        <v>48791.03</v>
      </c>
      <c r="Q1436" s="1">
        <v>48791.03</v>
      </c>
      <c r="R1436" s="1">
        <f t="shared" si="44"/>
        <v>0</v>
      </c>
      <c r="S1436" s="1">
        <f>Table1__24[[#This Row],[total_women_beneficiaries]]-Table1__24[[#This Row],[total_men_beneficiaries]]</f>
        <v>63</v>
      </c>
      <c r="T1436" s="1" t="str">
        <f t="shared" si="45"/>
        <v>OKAY</v>
      </c>
    </row>
    <row r="1437" spans="1:20" x14ac:dyDescent="0.3">
      <c r="A1437" s="1">
        <v>937</v>
      </c>
      <c r="B1437" s="1">
        <v>133</v>
      </c>
      <c r="C1437" s="1" t="s">
        <v>17</v>
      </c>
      <c r="D1437" s="1" t="s">
        <v>33</v>
      </c>
      <c r="E1437" s="1" t="s">
        <v>34</v>
      </c>
      <c r="F1437" s="1" t="s">
        <v>30</v>
      </c>
      <c r="G1437" s="1" t="s">
        <v>21</v>
      </c>
      <c r="H1437" s="1" t="s">
        <v>257</v>
      </c>
      <c r="I1437" s="1">
        <v>14.952500000000001</v>
      </c>
      <c r="J1437" s="1">
        <v>-3.9270999999999998</v>
      </c>
      <c r="K1437" s="1" t="s">
        <v>23</v>
      </c>
      <c r="L1437" s="1">
        <v>200</v>
      </c>
      <c r="M1437" s="1">
        <v>104</v>
      </c>
      <c r="N1437" s="1">
        <v>304</v>
      </c>
      <c r="O1437" s="1" t="s">
        <v>31</v>
      </c>
      <c r="P1437" s="1">
        <v>32105.040000000001</v>
      </c>
      <c r="Q1437" s="1">
        <v>32105.040000000001</v>
      </c>
      <c r="R1437" s="1">
        <f t="shared" si="44"/>
        <v>0</v>
      </c>
      <c r="S1437" s="1">
        <f>Table1__24[[#This Row],[total_women_beneficiaries]]-Table1__24[[#This Row],[total_men_beneficiaries]]</f>
        <v>-96</v>
      </c>
      <c r="T1437" s="1" t="str">
        <f t="shared" si="45"/>
        <v>OKAY</v>
      </c>
    </row>
    <row r="1438" spans="1:20" x14ac:dyDescent="0.3">
      <c r="A1438" s="1">
        <v>938</v>
      </c>
      <c r="B1438" s="1">
        <v>345</v>
      </c>
      <c r="C1438" s="1" t="s">
        <v>25</v>
      </c>
      <c r="D1438" s="1" t="s">
        <v>28</v>
      </c>
      <c r="E1438" s="1" t="s">
        <v>29</v>
      </c>
      <c r="F1438" s="1" t="s">
        <v>30</v>
      </c>
      <c r="G1438" s="1" t="s">
        <v>21</v>
      </c>
      <c r="H1438" s="1" t="s">
        <v>257</v>
      </c>
      <c r="I1438" s="1">
        <v>14.952500000000001</v>
      </c>
      <c r="J1438" s="1">
        <v>-3.9270999999999998</v>
      </c>
      <c r="K1438" s="1" t="s">
        <v>23</v>
      </c>
      <c r="L1438" s="1">
        <v>325</v>
      </c>
      <c r="M1438" s="1">
        <v>373</v>
      </c>
      <c r="N1438" s="1">
        <v>698</v>
      </c>
      <c r="O1438" s="1" t="s">
        <v>32</v>
      </c>
      <c r="P1438" s="1">
        <v>42240.38</v>
      </c>
      <c r="Q1438" s="1">
        <v>42240.38</v>
      </c>
      <c r="R1438" s="1">
        <f t="shared" si="44"/>
        <v>0</v>
      </c>
      <c r="S1438" s="1">
        <f>Table1__24[[#This Row],[total_women_beneficiaries]]-Table1__24[[#This Row],[total_men_beneficiaries]]</f>
        <v>48</v>
      </c>
      <c r="T1438" s="1" t="str">
        <f t="shared" si="45"/>
        <v>OKAY</v>
      </c>
    </row>
    <row r="1439" spans="1:20" x14ac:dyDescent="0.3">
      <c r="A1439" s="1">
        <v>939</v>
      </c>
      <c r="B1439" s="1">
        <v>332</v>
      </c>
      <c r="C1439" s="1" t="s">
        <v>25</v>
      </c>
      <c r="D1439" s="1" t="s">
        <v>28</v>
      </c>
      <c r="E1439" s="1" t="s">
        <v>29</v>
      </c>
      <c r="F1439" s="1" t="s">
        <v>30</v>
      </c>
      <c r="G1439" s="1" t="s">
        <v>21</v>
      </c>
      <c r="H1439" s="1" t="s">
        <v>257</v>
      </c>
      <c r="I1439" s="1">
        <v>14.137040000000001</v>
      </c>
      <c r="J1439" s="1">
        <v>-2.5866899999999999</v>
      </c>
      <c r="K1439" s="1" t="s">
        <v>23</v>
      </c>
      <c r="L1439" s="1">
        <v>415</v>
      </c>
      <c r="M1439" s="1">
        <v>359</v>
      </c>
      <c r="N1439" s="1">
        <v>774</v>
      </c>
      <c r="O1439" s="1" t="s">
        <v>32</v>
      </c>
      <c r="P1439" s="1">
        <v>40709.410000000003</v>
      </c>
      <c r="Q1439" s="1">
        <v>40709.410000000003</v>
      </c>
      <c r="R1439" s="1">
        <f t="shared" si="44"/>
        <v>0</v>
      </c>
      <c r="S1439" s="1">
        <f>Table1__24[[#This Row],[total_women_beneficiaries]]-Table1__24[[#This Row],[total_men_beneficiaries]]</f>
        <v>-56</v>
      </c>
      <c r="T1439" s="1" t="str">
        <f t="shared" si="45"/>
        <v>OKAY</v>
      </c>
    </row>
    <row r="1440" spans="1:20" x14ac:dyDescent="0.3">
      <c r="A1440" s="1">
        <v>940</v>
      </c>
      <c r="B1440" s="1">
        <v>327</v>
      </c>
      <c r="C1440" s="1" t="s">
        <v>25</v>
      </c>
      <c r="D1440" s="1" t="s">
        <v>28</v>
      </c>
      <c r="E1440" s="1" t="s">
        <v>29</v>
      </c>
      <c r="F1440" s="1" t="s">
        <v>30</v>
      </c>
      <c r="G1440" s="1" t="s">
        <v>21</v>
      </c>
      <c r="H1440" s="1" t="s">
        <v>257</v>
      </c>
      <c r="I1440" s="1">
        <v>14.0754</v>
      </c>
      <c r="J1440" s="1">
        <v>-3.2332000000000001</v>
      </c>
      <c r="K1440" s="1" t="s">
        <v>23</v>
      </c>
      <c r="L1440" s="1">
        <v>255</v>
      </c>
      <c r="M1440" s="1">
        <v>279</v>
      </c>
      <c r="N1440" s="1">
        <v>534</v>
      </c>
      <c r="O1440" s="1" t="s">
        <v>32</v>
      </c>
      <c r="P1440" s="1">
        <v>41737.71</v>
      </c>
      <c r="Q1440" s="1">
        <v>41737.71</v>
      </c>
      <c r="R1440" s="1">
        <f t="shared" si="44"/>
        <v>0</v>
      </c>
      <c r="S1440" s="1">
        <f>Table1__24[[#This Row],[total_women_beneficiaries]]-Table1__24[[#This Row],[total_men_beneficiaries]]</f>
        <v>24</v>
      </c>
      <c r="T1440" s="1" t="str">
        <f t="shared" si="45"/>
        <v>OKAY</v>
      </c>
    </row>
    <row r="1441" spans="1:20" x14ac:dyDescent="0.3">
      <c r="A1441" s="1">
        <v>941</v>
      </c>
      <c r="B1441" s="1">
        <v>1061</v>
      </c>
      <c r="C1441" s="1" t="s">
        <v>25</v>
      </c>
      <c r="D1441" s="1" t="s">
        <v>28</v>
      </c>
      <c r="E1441" s="1" t="s">
        <v>29</v>
      </c>
      <c r="F1441" s="1" t="s">
        <v>30</v>
      </c>
      <c r="G1441" s="1" t="s">
        <v>21</v>
      </c>
      <c r="H1441" s="1" t="s">
        <v>257</v>
      </c>
      <c r="I1441" s="1">
        <v>14.010300000000001</v>
      </c>
      <c r="J1441" s="1">
        <v>-4.1352000000000002</v>
      </c>
      <c r="K1441" s="1" t="s">
        <v>23</v>
      </c>
      <c r="L1441" s="1">
        <v>13</v>
      </c>
      <c r="M1441" s="1">
        <v>2</v>
      </c>
      <c r="N1441" s="1">
        <v>15</v>
      </c>
      <c r="O1441" s="1" t="s">
        <v>40</v>
      </c>
      <c r="P1441" s="1">
        <v>49186.36</v>
      </c>
      <c r="Q1441" s="1">
        <v>49186.36</v>
      </c>
      <c r="R1441" s="1">
        <f t="shared" si="44"/>
        <v>0</v>
      </c>
      <c r="S1441" s="1">
        <f>Table1__24[[#This Row],[total_women_beneficiaries]]-Table1__24[[#This Row],[total_men_beneficiaries]]</f>
        <v>-11</v>
      </c>
      <c r="T1441" s="1" t="str">
        <f t="shared" si="45"/>
        <v>OKAY</v>
      </c>
    </row>
    <row r="1442" spans="1:20" x14ac:dyDescent="0.3">
      <c r="A1442" s="1">
        <v>942</v>
      </c>
      <c r="B1442" s="1">
        <v>637</v>
      </c>
      <c r="C1442" s="1" t="s">
        <v>25</v>
      </c>
      <c r="D1442" s="1" t="s">
        <v>28</v>
      </c>
      <c r="E1442" s="1" t="s">
        <v>29</v>
      </c>
      <c r="F1442" s="1" t="s">
        <v>30</v>
      </c>
      <c r="G1442" s="1" t="s">
        <v>21</v>
      </c>
      <c r="H1442" s="1" t="s">
        <v>257</v>
      </c>
      <c r="I1442" s="1">
        <v>14.515877</v>
      </c>
      <c r="J1442" s="1">
        <v>-4.0975780000000004</v>
      </c>
      <c r="K1442" s="1" t="s">
        <v>23</v>
      </c>
      <c r="L1442" s="1">
        <v>17</v>
      </c>
      <c r="M1442" s="1">
        <v>10</v>
      </c>
      <c r="N1442" s="1">
        <v>27</v>
      </c>
      <c r="O1442" s="1" t="s">
        <v>31</v>
      </c>
      <c r="P1442" s="1">
        <v>46033.38</v>
      </c>
      <c r="Q1442" s="1">
        <v>46033.38</v>
      </c>
      <c r="R1442" s="1">
        <f t="shared" si="44"/>
        <v>0</v>
      </c>
      <c r="S1442" s="1">
        <f>Table1__24[[#This Row],[total_women_beneficiaries]]-Table1__24[[#This Row],[total_men_beneficiaries]]</f>
        <v>-7</v>
      </c>
      <c r="T1442" s="1" t="str">
        <f t="shared" si="45"/>
        <v>OKAY</v>
      </c>
    </row>
    <row r="1443" spans="1:20" x14ac:dyDescent="0.3">
      <c r="A1443" s="1">
        <v>943</v>
      </c>
      <c r="B1443" s="1">
        <v>310</v>
      </c>
      <c r="C1443" s="1" t="s">
        <v>25</v>
      </c>
      <c r="D1443" s="1" t="s">
        <v>28</v>
      </c>
      <c r="E1443" s="1" t="s">
        <v>29</v>
      </c>
      <c r="F1443" s="1" t="s">
        <v>30</v>
      </c>
      <c r="G1443" s="1" t="s">
        <v>21</v>
      </c>
      <c r="H1443" s="1" t="s">
        <v>257</v>
      </c>
      <c r="I1443" s="1">
        <v>14.515877</v>
      </c>
      <c r="J1443" s="1">
        <v>-4.0975780000000004</v>
      </c>
      <c r="K1443" s="1" t="s">
        <v>23</v>
      </c>
      <c r="L1443" s="1">
        <v>722</v>
      </c>
      <c r="M1443" s="1">
        <v>768</v>
      </c>
      <c r="N1443" s="1">
        <v>1490</v>
      </c>
      <c r="O1443" s="1" t="s">
        <v>32</v>
      </c>
      <c r="P1443" s="1">
        <v>44446.85</v>
      </c>
      <c r="Q1443" s="1">
        <v>44446.85</v>
      </c>
      <c r="R1443" s="1">
        <f t="shared" si="44"/>
        <v>0</v>
      </c>
      <c r="S1443" s="1">
        <f>Table1__24[[#This Row],[total_women_beneficiaries]]-Table1__24[[#This Row],[total_men_beneficiaries]]</f>
        <v>46</v>
      </c>
      <c r="T1443" s="1" t="str">
        <f t="shared" si="45"/>
        <v>OKAY</v>
      </c>
    </row>
    <row r="1444" spans="1:20" x14ac:dyDescent="0.3">
      <c r="A1444" s="1">
        <v>944</v>
      </c>
      <c r="B1444" s="1">
        <v>961</v>
      </c>
      <c r="C1444" s="1" t="s">
        <v>25</v>
      </c>
      <c r="D1444" s="1" t="s">
        <v>28</v>
      </c>
      <c r="E1444" s="1" t="s">
        <v>29</v>
      </c>
      <c r="F1444" s="1" t="s">
        <v>30</v>
      </c>
      <c r="G1444" s="1" t="s">
        <v>21</v>
      </c>
      <c r="H1444" s="1" t="s">
        <v>257</v>
      </c>
      <c r="I1444" s="1">
        <v>15.286372999999999</v>
      </c>
      <c r="J1444" s="1">
        <v>-1.703668</v>
      </c>
      <c r="K1444" s="1" t="s">
        <v>23</v>
      </c>
      <c r="L1444" s="1">
        <v>21</v>
      </c>
      <c r="M1444" s="1"/>
      <c r="N1444" s="1"/>
      <c r="O1444" s="1" t="s">
        <v>40</v>
      </c>
      <c r="P1444" s="1">
        <v>40589.15</v>
      </c>
      <c r="Q1444" s="1">
        <v>40589.15</v>
      </c>
      <c r="R1444" s="1">
        <f t="shared" si="44"/>
        <v>0</v>
      </c>
      <c r="S1444" s="1">
        <f>Table1__24[[#This Row],[total_women_beneficiaries]]-Table1__24[[#This Row],[total_men_beneficiaries]]</f>
        <v>-21</v>
      </c>
      <c r="T1444" s="1" t="str">
        <f t="shared" si="45"/>
        <v>OKAY</v>
      </c>
    </row>
    <row r="1445" spans="1:20" x14ac:dyDescent="0.3">
      <c r="A1445" s="1">
        <v>945</v>
      </c>
      <c r="B1445" s="1">
        <v>434</v>
      </c>
      <c r="C1445" s="1" t="s">
        <v>25</v>
      </c>
      <c r="D1445" s="1" t="s">
        <v>28</v>
      </c>
      <c r="E1445" s="1" t="s">
        <v>29</v>
      </c>
      <c r="F1445" s="1" t="s">
        <v>30</v>
      </c>
      <c r="G1445" s="1" t="s">
        <v>21</v>
      </c>
      <c r="H1445" s="1" t="s">
        <v>257</v>
      </c>
      <c r="I1445" s="1">
        <v>15.00154</v>
      </c>
      <c r="J1445" s="1">
        <v>-2.57172</v>
      </c>
      <c r="K1445" s="1" t="s">
        <v>23</v>
      </c>
      <c r="L1445" s="1">
        <v>28</v>
      </c>
      <c r="M1445" s="1">
        <v>2</v>
      </c>
      <c r="N1445" s="1">
        <v>30</v>
      </c>
      <c r="O1445" s="1" t="s">
        <v>40</v>
      </c>
      <c r="P1445" s="1">
        <v>46784.67</v>
      </c>
      <c r="Q1445" s="1">
        <v>46784.67</v>
      </c>
      <c r="R1445" s="1">
        <f t="shared" si="44"/>
        <v>0</v>
      </c>
      <c r="S1445" s="1">
        <f>Table1__24[[#This Row],[total_women_beneficiaries]]-Table1__24[[#This Row],[total_men_beneficiaries]]</f>
        <v>-26</v>
      </c>
      <c r="T1445" s="1" t="str">
        <f t="shared" si="45"/>
        <v>OKAY</v>
      </c>
    </row>
    <row r="1446" spans="1:20" x14ac:dyDescent="0.3">
      <c r="A1446" s="1">
        <v>946</v>
      </c>
      <c r="B1446" s="1">
        <v>232</v>
      </c>
      <c r="C1446" s="1" t="s">
        <v>25</v>
      </c>
      <c r="D1446" s="1" t="s">
        <v>18</v>
      </c>
      <c r="E1446" s="1" t="s">
        <v>29</v>
      </c>
      <c r="F1446" s="1" t="s">
        <v>20</v>
      </c>
      <c r="G1446" s="1" t="s">
        <v>21</v>
      </c>
      <c r="H1446" s="1" t="s">
        <v>257</v>
      </c>
      <c r="I1446" s="1">
        <v>14.304500000000001</v>
      </c>
      <c r="J1446" s="1">
        <v>-4.0545</v>
      </c>
      <c r="K1446" s="1" t="s">
        <v>23</v>
      </c>
      <c r="L1446" s="1"/>
      <c r="M1446" s="1">
        <v>53</v>
      </c>
      <c r="N1446" s="1"/>
      <c r="O1446" s="1" t="s">
        <v>26</v>
      </c>
      <c r="P1446" s="1">
        <v>46572.62</v>
      </c>
      <c r="Q1446" s="1">
        <v>46572.62</v>
      </c>
      <c r="R1446" s="1">
        <f t="shared" si="44"/>
        <v>0</v>
      </c>
      <c r="S1446" s="1">
        <f>Table1__24[[#This Row],[total_women_beneficiaries]]-Table1__24[[#This Row],[total_men_beneficiaries]]</f>
        <v>53</v>
      </c>
      <c r="T1446" s="1" t="str">
        <f t="shared" si="45"/>
        <v>OKAY</v>
      </c>
    </row>
    <row r="1447" spans="1:20" x14ac:dyDescent="0.3">
      <c r="A1447" s="1">
        <v>947</v>
      </c>
      <c r="B1447" s="1">
        <v>131</v>
      </c>
      <c r="C1447" s="1" t="s">
        <v>17</v>
      </c>
      <c r="D1447" s="1" t="s">
        <v>28</v>
      </c>
      <c r="E1447" s="1" t="s">
        <v>29</v>
      </c>
      <c r="F1447" s="1" t="s">
        <v>30</v>
      </c>
      <c r="G1447" s="1" t="s">
        <v>21</v>
      </c>
      <c r="H1447" s="1" t="s">
        <v>257</v>
      </c>
      <c r="I1447" s="1">
        <v>14.13</v>
      </c>
      <c r="J1447" s="1">
        <v>-4.2300000000000004</v>
      </c>
      <c r="K1447" s="1" t="s">
        <v>23</v>
      </c>
      <c r="L1447" s="1">
        <v>120</v>
      </c>
      <c r="M1447" s="1"/>
      <c r="N1447" s="1"/>
      <c r="O1447" s="1" t="s">
        <v>40</v>
      </c>
      <c r="P1447" s="1">
        <v>22272.25</v>
      </c>
      <c r="Q1447" s="1">
        <v>22272.25</v>
      </c>
      <c r="R1447" s="1">
        <f t="shared" si="44"/>
        <v>0</v>
      </c>
      <c r="S1447" s="1">
        <f>Table1__24[[#This Row],[total_women_beneficiaries]]-Table1__24[[#This Row],[total_men_beneficiaries]]</f>
        <v>-120</v>
      </c>
      <c r="T1447" s="1" t="str">
        <f t="shared" si="45"/>
        <v>OKAY</v>
      </c>
    </row>
    <row r="1448" spans="1:20" x14ac:dyDescent="0.3">
      <c r="A1448" s="1">
        <v>948</v>
      </c>
      <c r="B1448" s="1">
        <v>213</v>
      </c>
      <c r="C1448" s="1" t="s">
        <v>25</v>
      </c>
      <c r="D1448" s="1" t="s">
        <v>28</v>
      </c>
      <c r="E1448" s="1" t="s">
        <v>29</v>
      </c>
      <c r="F1448" s="1" t="s">
        <v>30</v>
      </c>
      <c r="G1448" s="1" t="s">
        <v>21</v>
      </c>
      <c r="H1448" s="1" t="s">
        <v>257</v>
      </c>
      <c r="I1448" s="1">
        <v>13.51</v>
      </c>
      <c r="J1448" s="1">
        <v>-4.18</v>
      </c>
      <c r="K1448" s="1" t="s">
        <v>23</v>
      </c>
      <c r="L1448" s="1">
        <v>299</v>
      </c>
      <c r="M1448" s="1">
        <v>593</v>
      </c>
      <c r="N1448" s="1">
        <v>892</v>
      </c>
      <c r="O1448" s="1" t="s">
        <v>32</v>
      </c>
      <c r="P1448" s="1">
        <v>45409.15</v>
      </c>
      <c r="Q1448" s="1">
        <v>45409.15</v>
      </c>
      <c r="R1448" s="1">
        <f t="shared" si="44"/>
        <v>0</v>
      </c>
      <c r="S1448" s="1">
        <f>Table1__24[[#This Row],[total_women_beneficiaries]]-Table1__24[[#This Row],[total_men_beneficiaries]]</f>
        <v>294</v>
      </c>
      <c r="T1448" s="1" t="str">
        <f t="shared" si="45"/>
        <v>OKAY</v>
      </c>
    </row>
    <row r="1449" spans="1:20" x14ac:dyDescent="0.3">
      <c r="A1449" s="1">
        <v>949</v>
      </c>
      <c r="B1449" s="1">
        <v>232</v>
      </c>
      <c r="C1449" s="1" t="s">
        <v>25</v>
      </c>
      <c r="D1449" s="1" t="s">
        <v>28</v>
      </c>
      <c r="E1449" s="1" t="s">
        <v>29</v>
      </c>
      <c r="F1449" s="1" t="s">
        <v>30</v>
      </c>
      <c r="G1449" s="1" t="s">
        <v>21</v>
      </c>
      <c r="H1449" s="1" t="s">
        <v>257</v>
      </c>
      <c r="I1449" s="1">
        <v>14.54</v>
      </c>
      <c r="J1449" s="1">
        <v>-4.9000000000000004</v>
      </c>
      <c r="K1449" s="1" t="s">
        <v>23</v>
      </c>
      <c r="L1449" s="1">
        <v>1062</v>
      </c>
      <c r="M1449" s="1">
        <v>781</v>
      </c>
      <c r="N1449" s="1">
        <v>1843</v>
      </c>
      <c r="O1449" s="1" t="s">
        <v>24</v>
      </c>
      <c r="P1449" s="1">
        <v>40623.69</v>
      </c>
      <c r="Q1449" s="1">
        <v>40623.69</v>
      </c>
      <c r="R1449" s="1">
        <f t="shared" si="44"/>
        <v>0</v>
      </c>
      <c r="S1449" s="1">
        <f>Table1__24[[#This Row],[total_women_beneficiaries]]-Table1__24[[#This Row],[total_men_beneficiaries]]</f>
        <v>-281</v>
      </c>
      <c r="T1449" s="1" t="str">
        <f t="shared" si="45"/>
        <v>OKAY</v>
      </c>
    </row>
    <row r="1450" spans="1:20" x14ac:dyDescent="0.3">
      <c r="A1450" s="1">
        <v>950</v>
      </c>
      <c r="B1450" s="1">
        <v>289</v>
      </c>
      <c r="C1450" s="1" t="s">
        <v>25</v>
      </c>
      <c r="D1450" s="1" t="s">
        <v>28</v>
      </c>
      <c r="E1450" s="1" t="s">
        <v>29</v>
      </c>
      <c r="F1450" s="1" t="s">
        <v>30</v>
      </c>
      <c r="G1450" s="1" t="s">
        <v>21</v>
      </c>
      <c r="H1450" s="1" t="s">
        <v>257</v>
      </c>
      <c r="I1450" s="1">
        <v>14.048999999999999</v>
      </c>
      <c r="J1450" s="1">
        <v>-4.0179999999999998</v>
      </c>
      <c r="K1450" s="1" t="s">
        <v>23</v>
      </c>
      <c r="L1450" s="1">
        <v>441</v>
      </c>
      <c r="M1450" s="1">
        <v>280</v>
      </c>
      <c r="N1450" s="1">
        <v>721</v>
      </c>
      <c r="O1450" s="1" t="s">
        <v>32</v>
      </c>
      <c r="P1450" s="1">
        <v>35423.94</v>
      </c>
      <c r="Q1450" s="1">
        <v>35423.94</v>
      </c>
      <c r="R1450" s="1">
        <f t="shared" si="44"/>
        <v>0</v>
      </c>
      <c r="S1450" s="1">
        <f>Table1__24[[#This Row],[total_women_beneficiaries]]-Table1__24[[#This Row],[total_men_beneficiaries]]</f>
        <v>-161</v>
      </c>
      <c r="T1450" s="1" t="str">
        <f t="shared" si="45"/>
        <v>OKAY</v>
      </c>
    </row>
    <row r="1451" spans="1:20" x14ac:dyDescent="0.3">
      <c r="A1451" s="1">
        <v>951</v>
      </c>
      <c r="B1451" s="1">
        <v>691</v>
      </c>
      <c r="C1451" s="1" t="s">
        <v>25</v>
      </c>
      <c r="D1451" s="1" t="s">
        <v>28</v>
      </c>
      <c r="E1451" s="1" t="s">
        <v>29</v>
      </c>
      <c r="F1451" s="1" t="s">
        <v>238</v>
      </c>
      <c r="G1451" s="1" t="s">
        <v>21</v>
      </c>
      <c r="H1451" s="1" t="s">
        <v>257</v>
      </c>
      <c r="I1451" s="1">
        <v>13.543549000000001</v>
      </c>
      <c r="J1451" s="1">
        <v>-4.33446</v>
      </c>
      <c r="K1451" s="1" t="s">
        <v>23</v>
      </c>
      <c r="L1451" s="1">
        <v>48</v>
      </c>
      <c r="M1451" s="1">
        <v>52</v>
      </c>
      <c r="N1451" s="1">
        <v>100</v>
      </c>
      <c r="O1451" s="1" t="s">
        <v>24</v>
      </c>
      <c r="P1451" s="1">
        <v>47345.04</v>
      </c>
      <c r="Q1451" s="1">
        <v>47345.04</v>
      </c>
      <c r="R1451" s="1">
        <f t="shared" si="44"/>
        <v>0</v>
      </c>
      <c r="S1451" s="1">
        <f>Table1__24[[#This Row],[total_women_beneficiaries]]-Table1__24[[#This Row],[total_men_beneficiaries]]</f>
        <v>4</v>
      </c>
      <c r="T1451" s="1" t="str">
        <f t="shared" si="45"/>
        <v>OKAY</v>
      </c>
    </row>
    <row r="1452" spans="1:20" x14ac:dyDescent="0.3">
      <c r="A1452" s="1">
        <v>952</v>
      </c>
      <c r="B1452" s="1">
        <v>474</v>
      </c>
      <c r="C1452" s="1" t="s">
        <v>25</v>
      </c>
      <c r="D1452" s="1" t="s">
        <v>28</v>
      </c>
      <c r="E1452" s="1" t="s">
        <v>29</v>
      </c>
      <c r="F1452" s="1" t="s">
        <v>30</v>
      </c>
      <c r="G1452" s="1" t="s">
        <v>21</v>
      </c>
      <c r="H1452" s="1" t="s">
        <v>257</v>
      </c>
      <c r="I1452" s="1">
        <v>14.13</v>
      </c>
      <c r="J1452" s="1">
        <v>-4.2300000000000004</v>
      </c>
      <c r="K1452" s="1" t="s">
        <v>23</v>
      </c>
      <c r="L1452" s="1">
        <v>27</v>
      </c>
      <c r="M1452" s="1">
        <v>5</v>
      </c>
      <c r="N1452" s="1">
        <v>32</v>
      </c>
      <c r="O1452" s="1" t="s">
        <v>31</v>
      </c>
      <c r="P1452" s="1">
        <v>46785</v>
      </c>
      <c r="Q1452" s="1">
        <v>46785</v>
      </c>
      <c r="R1452" s="1">
        <f t="shared" si="44"/>
        <v>0</v>
      </c>
      <c r="S1452" s="1">
        <f>Table1__24[[#This Row],[total_women_beneficiaries]]-Table1__24[[#This Row],[total_men_beneficiaries]]</f>
        <v>-22</v>
      </c>
      <c r="T1452" s="1" t="str">
        <f t="shared" si="45"/>
        <v>OKAY</v>
      </c>
    </row>
    <row r="1453" spans="1:20" x14ac:dyDescent="0.3">
      <c r="A1453" s="1">
        <v>953</v>
      </c>
      <c r="B1453" s="1">
        <v>466</v>
      </c>
      <c r="C1453" s="1" t="s">
        <v>25</v>
      </c>
      <c r="D1453" s="1" t="s">
        <v>28</v>
      </c>
      <c r="E1453" s="1" t="s">
        <v>29</v>
      </c>
      <c r="F1453" s="1" t="s">
        <v>30</v>
      </c>
      <c r="G1453" s="1" t="s">
        <v>21</v>
      </c>
      <c r="H1453" s="1" t="s">
        <v>257</v>
      </c>
      <c r="I1453" s="1">
        <v>14.13</v>
      </c>
      <c r="J1453" s="1">
        <v>-4.2300000000000004</v>
      </c>
      <c r="K1453" s="1" t="s">
        <v>23</v>
      </c>
      <c r="L1453" s="1">
        <v>319</v>
      </c>
      <c r="M1453" s="1">
        <v>294</v>
      </c>
      <c r="N1453" s="1">
        <v>613</v>
      </c>
      <c r="O1453" s="1" t="s">
        <v>32</v>
      </c>
      <c r="P1453" s="1">
        <v>47014.400000000001</v>
      </c>
      <c r="Q1453" s="1">
        <v>47014.400000000001</v>
      </c>
      <c r="R1453" s="1">
        <f t="shared" si="44"/>
        <v>0</v>
      </c>
      <c r="S1453" s="1">
        <f>Table1__24[[#This Row],[total_women_beneficiaries]]-Table1__24[[#This Row],[total_men_beneficiaries]]</f>
        <v>-25</v>
      </c>
      <c r="T1453" s="1" t="str">
        <f t="shared" si="45"/>
        <v>OKAY</v>
      </c>
    </row>
    <row r="1454" spans="1:20" x14ac:dyDescent="0.3">
      <c r="A1454" s="1">
        <v>954</v>
      </c>
      <c r="B1454" s="1">
        <v>454</v>
      </c>
      <c r="C1454" s="1" t="s">
        <v>25</v>
      </c>
      <c r="D1454" s="1" t="s">
        <v>28</v>
      </c>
      <c r="E1454" s="1" t="s">
        <v>29</v>
      </c>
      <c r="F1454" s="1" t="s">
        <v>30</v>
      </c>
      <c r="G1454" s="1" t="s">
        <v>21</v>
      </c>
      <c r="H1454" s="1" t="s">
        <v>257</v>
      </c>
      <c r="I1454" s="1">
        <v>13.51</v>
      </c>
      <c r="J1454" s="1">
        <v>-4.18</v>
      </c>
      <c r="K1454" s="1" t="s">
        <v>23</v>
      </c>
      <c r="L1454" s="1">
        <v>1123</v>
      </c>
      <c r="M1454" s="1">
        <v>2517</v>
      </c>
      <c r="N1454" s="1">
        <v>3640</v>
      </c>
      <c r="O1454" s="1" t="s">
        <v>24</v>
      </c>
      <c r="P1454" s="1">
        <v>46159.76</v>
      </c>
      <c r="Q1454" s="1">
        <v>46159.76</v>
      </c>
      <c r="R1454" s="1">
        <f t="shared" si="44"/>
        <v>0</v>
      </c>
      <c r="S1454" s="1">
        <f>Table1__24[[#This Row],[total_women_beneficiaries]]-Table1__24[[#This Row],[total_men_beneficiaries]]</f>
        <v>1394</v>
      </c>
      <c r="T1454" s="1" t="str">
        <f t="shared" si="45"/>
        <v>OKAY</v>
      </c>
    </row>
    <row r="1455" spans="1:20" x14ac:dyDescent="0.3">
      <c r="A1455" s="1">
        <v>955</v>
      </c>
      <c r="B1455" s="1">
        <v>475</v>
      </c>
      <c r="C1455" s="1" t="s">
        <v>25</v>
      </c>
      <c r="D1455" s="1" t="s">
        <v>28</v>
      </c>
      <c r="E1455" s="1" t="s">
        <v>29</v>
      </c>
      <c r="F1455" s="1" t="s">
        <v>30</v>
      </c>
      <c r="G1455" s="1" t="s">
        <v>21</v>
      </c>
      <c r="H1455" s="1" t="s">
        <v>257</v>
      </c>
      <c r="I1455" s="1">
        <v>14.3927</v>
      </c>
      <c r="J1455" s="1">
        <v>-6.0023999999999997</v>
      </c>
      <c r="K1455" s="1" t="s">
        <v>23</v>
      </c>
      <c r="L1455" s="1">
        <v>410</v>
      </c>
      <c r="M1455" s="1">
        <v>377</v>
      </c>
      <c r="N1455" s="1">
        <v>787</v>
      </c>
      <c r="O1455" s="1" t="s">
        <v>32</v>
      </c>
      <c r="P1455" s="1">
        <v>46508.47</v>
      </c>
      <c r="Q1455" s="1">
        <v>46508.47</v>
      </c>
      <c r="R1455" s="1">
        <f t="shared" si="44"/>
        <v>0</v>
      </c>
      <c r="S1455" s="1">
        <f>Table1__24[[#This Row],[total_women_beneficiaries]]-Table1__24[[#This Row],[total_men_beneficiaries]]</f>
        <v>-33</v>
      </c>
      <c r="T1455" s="1" t="str">
        <f t="shared" si="45"/>
        <v>OKAY</v>
      </c>
    </row>
    <row r="1456" spans="1:20" x14ac:dyDescent="0.3">
      <c r="A1456" s="1">
        <v>956</v>
      </c>
      <c r="B1456" s="1">
        <v>475</v>
      </c>
      <c r="C1456" s="1" t="s">
        <v>25</v>
      </c>
      <c r="D1456" s="1" t="s">
        <v>28</v>
      </c>
      <c r="E1456" s="1" t="s">
        <v>29</v>
      </c>
      <c r="F1456" s="1" t="s">
        <v>30</v>
      </c>
      <c r="G1456" s="1" t="s">
        <v>21</v>
      </c>
      <c r="H1456" s="1" t="s">
        <v>257</v>
      </c>
      <c r="I1456" s="1">
        <v>14.5464</v>
      </c>
      <c r="J1456" s="1">
        <v>-4.9062999999999999</v>
      </c>
      <c r="K1456" s="1" t="s">
        <v>23</v>
      </c>
      <c r="L1456" s="1">
        <v>0</v>
      </c>
      <c r="M1456" s="1">
        <v>0</v>
      </c>
      <c r="N1456" s="1">
        <v>0</v>
      </c>
      <c r="O1456" s="1" t="s">
        <v>24</v>
      </c>
      <c r="P1456" s="1">
        <v>45833.87</v>
      </c>
      <c r="Q1456" s="1">
        <v>45833.87</v>
      </c>
      <c r="R1456" s="1">
        <f t="shared" si="44"/>
        <v>0</v>
      </c>
      <c r="S1456" s="1">
        <f>Table1__24[[#This Row],[total_women_beneficiaries]]-Table1__24[[#This Row],[total_men_beneficiaries]]</f>
        <v>0</v>
      </c>
      <c r="T1456" s="1" t="str">
        <f t="shared" si="45"/>
        <v>OKAY</v>
      </c>
    </row>
    <row r="1457" spans="1:20" x14ac:dyDescent="0.3">
      <c r="A1457" s="1">
        <v>957</v>
      </c>
      <c r="B1457" s="1">
        <v>306</v>
      </c>
      <c r="C1457" s="1" t="s">
        <v>25</v>
      </c>
      <c r="D1457" s="1" t="s">
        <v>28</v>
      </c>
      <c r="E1457" s="1" t="s">
        <v>29</v>
      </c>
      <c r="F1457" s="1" t="s">
        <v>30</v>
      </c>
      <c r="G1457" s="1" t="s">
        <v>21</v>
      </c>
      <c r="H1457" s="1" t="s">
        <v>257</v>
      </c>
      <c r="I1457" s="1">
        <v>14.5464</v>
      </c>
      <c r="J1457" s="1">
        <v>-4.9062999999999999</v>
      </c>
      <c r="K1457" s="1" t="s">
        <v>23</v>
      </c>
      <c r="L1457" s="1">
        <v>1041</v>
      </c>
      <c r="M1457" s="1">
        <v>724</v>
      </c>
      <c r="N1457" s="1">
        <v>1765</v>
      </c>
      <c r="O1457" s="1" t="s">
        <v>32</v>
      </c>
      <c r="P1457" s="1">
        <v>44399.88</v>
      </c>
      <c r="Q1457" s="1">
        <v>44399.88</v>
      </c>
      <c r="R1457" s="1">
        <f t="shared" si="44"/>
        <v>0</v>
      </c>
      <c r="S1457" s="1">
        <f>Table1__24[[#This Row],[total_women_beneficiaries]]-Table1__24[[#This Row],[total_men_beneficiaries]]</f>
        <v>-317</v>
      </c>
      <c r="T1457" s="1" t="str">
        <f t="shared" si="45"/>
        <v>OKAY</v>
      </c>
    </row>
    <row r="1458" spans="1:20" x14ac:dyDescent="0.3">
      <c r="A1458" s="1">
        <v>958</v>
      </c>
      <c r="B1458" s="1">
        <v>235</v>
      </c>
      <c r="C1458" s="1" t="s">
        <v>25</v>
      </c>
      <c r="D1458" s="1" t="s">
        <v>28</v>
      </c>
      <c r="E1458" s="1" t="s">
        <v>29</v>
      </c>
      <c r="F1458" s="1" t="s">
        <v>30</v>
      </c>
      <c r="G1458" s="1" t="s">
        <v>21</v>
      </c>
      <c r="H1458" s="1" t="s">
        <v>257</v>
      </c>
      <c r="I1458" s="1">
        <v>14.49</v>
      </c>
      <c r="J1458" s="1">
        <v>-4.18</v>
      </c>
      <c r="K1458" s="1" t="s">
        <v>23</v>
      </c>
      <c r="L1458" s="1">
        <v>487</v>
      </c>
      <c r="M1458" s="1">
        <v>281</v>
      </c>
      <c r="N1458" s="1">
        <v>768</v>
      </c>
      <c r="O1458" s="1" t="s">
        <v>32</v>
      </c>
      <c r="P1458" s="1">
        <v>35750.050000000003</v>
      </c>
      <c r="Q1458" s="1">
        <v>35750.050000000003</v>
      </c>
      <c r="R1458" s="1">
        <f t="shared" si="44"/>
        <v>0</v>
      </c>
      <c r="S1458" s="1">
        <f>Table1__24[[#This Row],[total_women_beneficiaries]]-Table1__24[[#This Row],[total_men_beneficiaries]]</f>
        <v>-206</v>
      </c>
      <c r="T1458" s="1" t="str">
        <f t="shared" si="45"/>
        <v>OKAY</v>
      </c>
    </row>
    <row r="1459" spans="1:20" x14ac:dyDescent="0.3">
      <c r="A1459" s="1">
        <v>959</v>
      </c>
      <c r="B1459" s="1">
        <v>184</v>
      </c>
      <c r="C1459" s="1" t="s">
        <v>25</v>
      </c>
      <c r="D1459" s="1" t="s">
        <v>33</v>
      </c>
      <c r="E1459" s="1" t="s">
        <v>34</v>
      </c>
      <c r="F1459" s="1" t="s">
        <v>30</v>
      </c>
      <c r="G1459" s="1" t="s">
        <v>21</v>
      </c>
      <c r="H1459" s="1" t="s">
        <v>257</v>
      </c>
      <c r="I1459" s="1">
        <v>15.380990000000001</v>
      </c>
      <c r="J1459" s="1">
        <v>-3.033191</v>
      </c>
      <c r="K1459" s="1" t="s">
        <v>23</v>
      </c>
      <c r="L1459" s="1">
        <v>150</v>
      </c>
      <c r="M1459" s="1">
        <v>70</v>
      </c>
      <c r="N1459" s="1">
        <v>220</v>
      </c>
      <c r="O1459" s="1" t="s">
        <v>31</v>
      </c>
      <c r="P1459" s="1">
        <v>37005.79</v>
      </c>
      <c r="Q1459" s="1">
        <v>37005.79</v>
      </c>
      <c r="R1459" s="1">
        <f t="shared" si="44"/>
        <v>0</v>
      </c>
      <c r="S1459" s="1">
        <f>Table1__24[[#This Row],[total_women_beneficiaries]]-Table1__24[[#This Row],[total_men_beneficiaries]]</f>
        <v>-80</v>
      </c>
      <c r="T1459" s="1" t="str">
        <f t="shared" si="45"/>
        <v>OKAY</v>
      </c>
    </row>
    <row r="1460" spans="1:20" x14ac:dyDescent="0.3">
      <c r="A1460" s="1">
        <v>960</v>
      </c>
      <c r="B1460" s="1">
        <v>234</v>
      </c>
      <c r="C1460" s="1" t="s">
        <v>25</v>
      </c>
      <c r="D1460" s="1" t="s">
        <v>28</v>
      </c>
      <c r="E1460" s="1" t="s">
        <v>29</v>
      </c>
      <c r="F1460" s="1" t="s">
        <v>30</v>
      </c>
      <c r="G1460" s="1" t="s">
        <v>21</v>
      </c>
      <c r="H1460" s="1" t="s">
        <v>257</v>
      </c>
      <c r="I1460" s="1">
        <v>15.380990000000001</v>
      </c>
      <c r="J1460" s="1">
        <v>-3.033191</v>
      </c>
      <c r="K1460" s="1" t="s">
        <v>23</v>
      </c>
      <c r="L1460" s="1">
        <v>1500</v>
      </c>
      <c r="M1460" s="1">
        <v>150</v>
      </c>
      <c r="N1460" s="1">
        <v>1650</v>
      </c>
      <c r="O1460" s="1" t="s">
        <v>31</v>
      </c>
      <c r="P1460" s="1">
        <v>38855.89</v>
      </c>
      <c r="Q1460" s="1">
        <v>38855.89</v>
      </c>
      <c r="R1460" s="1">
        <f t="shared" si="44"/>
        <v>0</v>
      </c>
      <c r="S1460" s="1">
        <f>Table1__24[[#This Row],[total_women_beneficiaries]]-Table1__24[[#This Row],[total_men_beneficiaries]]</f>
        <v>-1350</v>
      </c>
      <c r="T1460" s="1" t="str">
        <f t="shared" si="45"/>
        <v>OKAY</v>
      </c>
    </row>
    <row r="1461" spans="1:20" x14ac:dyDescent="0.3">
      <c r="A1461" s="1">
        <v>961</v>
      </c>
      <c r="B1461" s="1">
        <v>621</v>
      </c>
      <c r="C1461" s="1" t="s">
        <v>25</v>
      </c>
      <c r="D1461" s="1" t="s">
        <v>18</v>
      </c>
      <c r="E1461" s="1" t="s">
        <v>29</v>
      </c>
      <c r="F1461" s="1" t="s">
        <v>45</v>
      </c>
      <c r="G1461" s="1" t="s">
        <v>21</v>
      </c>
      <c r="H1461" s="1" t="s">
        <v>245</v>
      </c>
      <c r="I1461" s="1">
        <v>15.562200000000001</v>
      </c>
      <c r="J1461" s="1">
        <v>1.2909999999999999</v>
      </c>
      <c r="K1461" s="1" t="s">
        <v>23</v>
      </c>
      <c r="L1461" s="1">
        <v>170</v>
      </c>
      <c r="M1461" s="1">
        <v>190</v>
      </c>
      <c r="N1461" s="1">
        <v>360</v>
      </c>
      <c r="O1461" s="1" t="s">
        <v>24</v>
      </c>
      <c r="P1461" s="1">
        <v>50000</v>
      </c>
      <c r="Q1461" s="1">
        <v>50000</v>
      </c>
      <c r="R1461" s="1">
        <f t="shared" si="44"/>
        <v>0</v>
      </c>
      <c r="S1461" s="1">
        <f>Table1__24[[#This Row],[total_women_beneficiaries]]-Table1__24[[#This Row],[total_men_beneficiaries]]</f>
        <v>20</v>
      </c>
      <c r="T1461" s="1" t="str">
        <f t="shared" si="45"/>
        <v>OKAY</v>
      </c>
    </row>
    <row r="1462" spans="1:20" x14ac:dyDescent="0.3">
      <c r="A1462" s="1">
        <v>962</v>
      </c>
      <c r="B1462" s="1">
        <v>527</v>
      </c>
      <c r="C1462" s="1" t="s">
        <v>25</v>
      </c>
      <c r="D1462" s="1" t="s">
        <v>28</v>
      </c>
      <c r="E1462" s="1" t="s">
        <v>34</v>
      </c>
      <c r="F1462" s="1" t="s">
        <v>30</v>
      </c>
      <c r="G1462" s="1" t="s">
        <v>21</v>
      </c>
      <c r="H1462" s="1" t="s">
        <v>244</v>
      </c>
      <c r="I1462" s="1">
        <v>16.15663</v>
      </c>
      <c r="J1462" s="1">
        <v>2.4506E-2</v>
      </c>
      <c r="K1462" s="1" t="s">
        <v>37</v>
      </c>
      <c r="L1462" s="1">
        <v>900</v>
      </c>
      <c r="M1462" s="1">
        <v>80</v>
      </c>
      <c r="N1462" s="1">
        <v>980</v>
      </c>
      <c r="O1462" s="1" t="s">
        <v>31</v>
      </c>
      <c r="P1462" s="1">
        <v>50000</v>
      </c>
      <c r="Q1462" s="1">
        <v>50000</v>
      </c>
      <c r="R1462" s="1">
        <f t="shared" si="44"/>
        <v>0</v>
      </c>
      <c r="S1462" s="1">
        <f>Table1__24[[#This Row],[total_women_beneficiaries]]-Table1__24[[#This Row],[total_men_beneficiaries]]</f>
        <v>-820</v>
      </c>
      <c r="T1462" s="1" t="str">
        <f t="shared" si="45"/>
        <v>OKAY</v>
      </c>
    </row>
    <row r="1463" spans="1:20" x14ac:dyDescent="0.3">
      <c r="A1463" s="1">
        <v>963</v>
      </c>
      <c r="B1463" s="1">
        <v>404</v>
      </c>
      <c r="C1463" s="1" t="s">
        <v>25</v>
      </c>
      <c r="D1463" s="1" t="s">
        <v>28</v>
      </c>
      <c r="E1463" s="1" t="s">
        <v>29</v>
      </c>
      <c r="F1463" s="1" t="s">
        <v>30</v>
      </c>
      <c r="G1463" s="1" t="s">
        <v>21</v>
      </c>
      <c r="H1463" s="1" t="s">
        <v>244</v>
      </c>
      <c r="I1463" s="1">
        <v>16.288512000000001</v>
      </c>
      <c r="J1463" s="1">
        <v>0.24102999999999999</v>
      </c>
      <c r="K1463" s="1" t="s">
        <v>37</v>
      </c>
      <c r="L1463" s="1">
        <v>100</v>
      </c>
      <c r="M1463" s="1">
        <v>420</v>
      </c>
      <c r="N1463" s="1">
        <v>520</v>
      </c>
      <c r="O1463" s="1" t="s">
        <v>26</v>
      </c>
      <c r="P1463" s="1">
        <v>37352.57</v>
      </c>
      <c r="Q1463" s="1">
        <v>37352.57</v>
      </c>
      <c r="R1463" s="1">
        <f t="shared" si="44"/>
        <v>0</v>
      </c>
      <c r="S1463" s="1">
        <f>Table1__24[[#This Row],[total_women_beneficiaries]]-Table1__24[[#This Row],[total_men_beneficiaries]]</f>
        <v>320</v>
      </c>
      <c r="T1463" s="1" t="str">
        <f t="shared" si="45"/>
        <v>OKAY</v>
      </c>
    </row>
    <row r="1464" spans="1:20" x14ac:dyDescent="0.3">
      <c r="A1464" s="1">
        <v>964</v>
      </c>
      <c r="B1464" s="1">
        <v>296</v>
      </c>
      <c r="C1464" s="1" t="s">
        <v>25</v>
      </c>
      <c r="D1464" s="1" t="s">
        <v>18</v>
      </c>
      <c r="E1464" s="1" t="s">
        <v>181</v>
      </c>
      <c r="F1464" s="1" t="s">
        <v>27</v>
      </c>
      <c r="G1464" s="1" t="s">
        <v>21</v>
      </c>
      <c r="H1464" s="1" t="s">
        <v>244</v>
      </c>
      <c r="I1464" s="1">
        <v>16.263932</v>
      </c>
      <c r="J1464" s="1">
        <v>-2.7696999999999999E-2</v>
      </c>
      <c r="K1464" s="1" t="s">
        <v>23</v>
      </c>
      <c r="L1464" s="1">
        <v>3500</v>
      </c>
      <c r="M1464" s="1">
        <v>4000</v>
      </c>
      <c r="N1464" s="1">
        <v>7500</v>
      </c>
      <c r="O1464" s="1" t="s">
        <v>32</v>
      </c>
      <c r="P1464" s="1">
        <v>46308.23</v>
      </c>
      <c r="Q1464" s="1">
        <v>46308.23</v>
      </c>
      <c r="R1464" s="1">
        <f t="shared" si="44"/>
        <v>0</v>
      </c>
      <c r="S1464" s="1">
        <f>Table1__24[[#This Row],[total_women_beneficiaries]]-Table1__24[[#This Row],[total_men_beneficiaries]]</f>
        <v>500</v>
      </c>
      <c r="T1464" s="1" t="str">
        <f t="shared" si="45"/>
        <v>OKAY</v>
      </c>
    </row>
    <row r="1465" spans="1:20" x14ac:dyDescent="0.3">
      <c r="A1465" s="1">
        <v>965</v>
      </c>
      <c r="B1465" s="1">
        <v>245</v>
      </c>
      <c r="C1465" s="1" t="s">
        <v>25</v>
      </c>
      <c r="D1465" s="1" t="s">
        <v>28</v>
      </c>
      <c r="E1465" s="1" t="s">
        <v>29</v>
      </c>
      <c r="F1465" s="1" t="s">
        <v>30</v>
      </c>
      <c r="G1465" s="1" t="s">
        <v>21</v>
      </c>
      <c r="H1465" s="1" t="s">
        <v>244</v>
      </c>
      <c r="I1465" s="1">
        <v>16.144570000000002</v>
      </c>
      <c r="J1465" s="1">
        <v>2.7470000000000001E-2</v>
      </c>
      <c r="K1465" s="1" t="s">
        <v>37</v>
      </c>
      <c r="L1465" s="1">
        <v>286</v>
      </c>
      <c r="M1465" s="1">
        <v>300</v>
      </c>
      <c r="N1465" s="1">
        <v>586</v>
      </c>
      <c r="O1465" s="1" t="s">
        <v>32</v>
      </c>
      <c r="P1465" s="1">
        <v>46340.27</v>
      </c>
      <c r="Q1465" s="1">
        <v>46340.27</v>
      </c>
      <c r="R1465" s="1">
        <f t="shared" si="44"/>
        <v>0</v>
      </c>
      <c r="S1465" s="1">
        <f>Table1__24[[#This Row],[total_women_beneficiaries]]-Table1__24[[#This Row],[total_men_beneficiaries]]</f>
        <v>14</v>
      </c>
      <c r="T1465" s="1" t="str">
        <f t="shared" si="45"/>
        <v>OKAY</v>
      </c>
    </row>
    <row r="1466" spans="1:20" x14ac:dyDescent="0.3">
      <c r="A1466" s="1">
        <v>966</v>
      </c>
      <c r="B1466" s="1">
        <v>255</v>
      </c>
      <c r="C1466" s="1" t="s">
        <v>25</v>
      </c>
      <c r="D1466" s="1" t="s">
        <v>18</v>
      </c>
      <c r="E1466" s="1" t="s">
        <v>19</v>
      </c>
      <c r="F1466" s="1" t="s">
        <v>27</v>
      </c>
      <c r="G1466" s="1" t="s">
        <v>21</v>
      </c>
      <c r="H1466" s="1" t="s">
        <v>244</v>
      </c>
      <c r="I1466" s="1">
        <v>16.144570000000002</v>
      </c>
      <c r="J1466" s="1">
        <v>2.7470000000000001E-2</v>
      </c>
      <c r="K1466" s="1" t="s">
        <v>23</v>
      </c>
      <c r="L1466" s="1">
        <v>40000</v>
      </c>
      <c r="M1466" s="1">
        <v>60000</v>
      </c>
      <c r="N1466" s="1">
        <v>100000</v>
      </c>
      <c r="O1466" s="1" t="s">
        <v>24</v>
      </c>
      <c r="P1466" s="1">
        <v>47362.69</v>
      </c>
      <c r="Q1466" s="1">
        <v>47362.69</v>
      </c>
      <c r="R1466" s="1">
        <f t="shared" si="44"/>
        <v>0</v>
      </c>
      <c r="S1466" s="1">
        <f>Table1__24[[#This Row],[total_women_beneficiaries]]-Table1__24[[#This Row],[total_men_beneficiaries]]</f>
        <v>20000</v>
      </c>
      <c r="T1466" s="1" t="str">
        <f t="shared" si="45"/>
        <v>OKAY</v>
      </c>
    </row>
    <row r="1467" spans="1:20" x14ac:dyDescent="0.3">
      <c r="A1467" s="1">
        <v>967</v>
      </c>
      <c r="B1467" s="1">
        <v>373</v>
      </c>
      <c r="C1467" s="1" t="s">
        <v>25</v>
      </c>
      <c r="D1467" s="1" t="s">
        <v>18</v>
      </c>
      <c r="E1467" s="1" t="s">
        <v>29</v>
      </c>
      <c r="F1467" s="1" t="s">
        <v>20</v>
      </c>
      <c r="G1467" s="1" t="s">
        <v>21</v>
      </c>
      <c r="H1467" s="1" t="s">
        <v>244</v>
      </c>
      <c r="I1467" s="1">
        <v>19.5715</v>
      </c>
      <c r="J1467" s="1">
        <v>0.2056</v>
      </c>
      <c r="K1467" s="1" t="s">
        <v>37</v>
      </c>
      <c r="L1467" s="1">
        <v>31</v>
      </c>
      <c r="M1467" s="1">
        <v>15</v>
      </c>
      <c r="N1467" s="1">
        <v>46</v>
      </c>
      <c r="O1467" s="1" t="s">
        <v>35</v>
      </c>
      <c r="P1467" s="1">
        <v>46289.26</v>
      </c>
      <c r="Q1467" s="1">
        <v>46289.26</v>
      </c>
      <c r="R1467" s="1">
        <f t="shared" si="44"/>
        <v>0</v>
      </c>
      <c r="S1467" s="1">
        <f>Table1__24[[#This Row],[total_women_beneficiaries]]-Table1__24[[#This Row],[total_men_beneficiaries]]</f>
        <v>-16</v>
      </c>
      <c r="T1467" s="1" t="str">
        <f t="shared" si="45"/>
        <v>OKAY</v>
      </c>
    </row>
    <row r="1468" spans="1:20" x14ac:dyDescent="0.3">
      <c r="A1468" s="1">
        <v>968</v>
      </c>
      <c r="B1468" s="1">
        <v>16</v>
      </c>
      <c r="C1468" s="1" t="s">
        <v>48</v>
      </c>
      <c r="D1468" s="1" t="s">
        <v>28</v>
      </c>
      <c r="E1468" s="1" t="s">
        <v>29</v>
      </c>
      <c r="F1468" s="1" t="s">
        <v>30</v>
      </c>
      <c r="G1468" s="1" t="s">
        <v>21</v>
      </c>
      <c r="H1468" s="1" t="s">
        <v>244</v>
      </c>
      <c r="I1468" s="1">
        <v>19.5715</v>
      </c>
      <c r="J1468" s="1">
        <v>0.2056</v>
      </c>
      <c r="K1468" s="1" t="s">
        <v>37</v>
      </c>
      <c r="L1468" s="1">
        <v>1100</v>
      </c>
      <c r="M1468" s="1">
        <v>1050</v>
      </c>
      <c r="N1468" s="1">
        <v>2150</v>
      </c>
      <c r="O1468" s="1" t="s">
        <v>32</v>
      </c>
      <c r="P1468" s="1">
        <v>43578.33</v>
      </c>
      <c r="Q1468" s="1">
        <v>43578.33</v>
      </c>
      <c r="R1468" s="1">
        <f t="shared" si="44"/>
        <v>0</v>
      </c>
      <c r="S1468" s="1">
        <f>Table1__24[[#This Row],[total_women_beneficiaries]]-Table1__24[[#This Row],[total_men_beneficiaries]]</f>
        <v>-50</v>
      </c>
      <c r="T1468" s="1" t="str">
        <f t="shared" si="45"/>
        <v>OKAY</v>
      </c>
    </row>
    <row r="1469" spans="1:20" x14ac:dyDescent="0.3">
      <c r="A1469" s="1">
        <v>969</v>
      </c>
      <c r="B1469" s="1">
        <v>265</v>
      </c>
      <c r="C1469" s="1" t="s">
        <v>25</v>
      </c>
      <c r="D1469" s="1" t="s">
        <v>28</v>
      </c>
      <c r="E1469" s="1" t="s">
        <v>29</v>
      </c>
      <c r="F1469" s="1" t="s">
        <v>30</v>
      </c>
      <c r="G1469" s="1" t="s">
        <v>21</v>
      </c>
      <c r="H1469" s="1" t="s">
        <v>244</v>
      </c>
      <c r="I1469" s="1">
        <v>16.263932</v>
      </c>
      <c r="J1469" s="1">
        <v>-2.7696999999999999E-2</v>
      </c>
      <c r="K1469" s="1" t="s">
        <v>37</v>
      </c>
      <c r="L1469" s="1">
        <v>28</v>
      </c>
      <c r="M1469" s="1">
        <v>14</v>
      </c>
      <c r="N1469" s="1">
        <v>42</v>
      </c>
      <c r="O1469" s="1" t="s">
        <v>32</v>
      </c>
      <c r="P1469" s="1">
        <v>43578.33</v>
      </c>
      <c r="Q1469" s="1">
        <v>43578.33</v>
      </c>
      <c r="R1469" s="1">
        <f t="shared" si="44"/>
        <v>0</v>
      </c>
      <c r="S1469" s="1">
        <f>Table1__24[[#This Row],[total_women_beneficiaries]]-Table1__24[[#This Row],[total_men_beneficiaries]]</f>
        <v>-14</v>
      </c>
      <c r="T1469" s="1" t="str">
        <f t="shared" si="45"/>
        <v>OKAY</v>
      </c>
    </row>
    <row r="1470" spans="1:20" x14ac:dyDescent="0.3">
      <c r="A1470" s="1">
        <v>970</v>
      </c>
      <c r="B1470" s="1">
        <v>-353</v>
      </c>
      <c r="C1470" s="1" t="s">
        <v>407</v>
      </c>
      <c r="D1470" s="1" t="s">
        <v>55</v>
      </c>
      <c r="E1470" s="1" t="s">
        <v>34</v>
      </c>
      <c r="F1470" s="1" t="s">
        <v>20</v>
      </c>
      <c r="G1470" s="1" t="s">
        <v>21</v>
      </c>
      <c r="H1470" s="1" t="s">
        <v>244</v>
      </c>
      <c r="I1470" s="1">
        <v>16.161799999999999</v>
      </c>
      <c r="J1470" s="1">
        <v>2.4E-2</v>
      </c>
      <c r="K1470" s="1" t="s">
        <v>37</v>
      </c>
      <c r="L1470" s="1">
        <v>0</v>
      </c>
      <c r="M1470" s="1">
        <v>2500</v>
      </c>
      <c r="N1470" s="1">
        <v>2500</v>
      </c>
      <c r="O1470" s="1" t="s">
        <v>26</v>
      </c>
      <c r="P1470" s="1">
        <v>44925.29</v>
      </c>
      <c r="Q1470" s="1">
        <v>44925.29</v>
      </c>
      <c r="R1470" s="1">
        <f t="shared" si="44"/>
        <v>0</v>
      </c>
      <c r="S1470" s="1">
        <f>Table1__24[[#This Row],[total_women_beneficiaries]]-Table1__24[[#This Row],[total_men_beneficiaries]]</f>
        <v>2500</v>
      </c>
      <c r="T1470" s="1" t="str">
        <f t="shared" si="45"/>
        <v>OKAY</v>
      </c>
    </row>
    <row r="1471" spans="1:20" x14ac:dyDescent="0.3">
      <c r="A1471" s="1">
        <v>971</v>
      </c>
      <c r="B1471" s="1">
        <v>327</v>
      </c>
      <c r="C1471" s="1" t="s">
        <v>25</v>
      </c>
      <c r="D1471" s="1" t="s">
        <v>28</v>
      </c>
      <c r="E1471" s="1" t="s">
        <v>29</v>
      </c>
      <c r="F1471" s="1" t="s">
        <v>30</v>
      </c>
      <c r="G1471" s="1" t="s">
        <v>21</v>
      </c>
      <c r="H1471" s="1" t="s">
        <v>244</v>
      </c>
      <c r="I1471" s="1">
        <v>16.191700000000001</v>
      </c>
      <c r="J1471" s="1">
        <v>1.3979999999999999E-2</v>
      </c>
      <c r="K1471" s="1" t="s">
        <v>37</v>
      </c>
      <c r="L1471" s="1">
        <v>15</v>
      </c>
      <c r="M1471" s="1">
        <v>0</v>
      </c>
      <c r="N1471" s="1">
        <v>15</v>
      </c>
      <c r="O1471" s="1" t="s">
        <v>31</v>
      </c>
      <c r="P1471" s="1">
        <v>44646.64</v>
      </c>
      <c r="Q1471" s="1">
        <v>44646.64</v>
      </c>
      <c r="R1471" s="1">
        <f t="shared" si="44"/>
        <v>0</v>
      </c>
      <c r="S1471" s="1">
        <f>Table1__24[[#This Row],[total_women_beneficiaries]]-Table1__24[[#This Row],[total_men_beneficiaries]]</f>
        <v>-15</v>
      </c>
      <c r="T1471" s="1" t="str">
        <f t="shared" si="45"/>
        <v>OKAY</v>
      </c>
    </row>
    <row r="1472" spans="1:20" x14ac:dyDescent="0.3">
      <c r="A1472" s="1">
        <v>972</v>
      </c>
      <c r="B1472" s="1"/>
      <c r="C1472" s="1"/>
      <c r="D1472" s="1" t="s">
        <v>18</v>
      </c>
      <c r="E1472" s="1" t="s">
        <v>29</v>
      </c>
      <c r="F1472" s="1" t="s">
        <v>20</v>
      </c>
      <c r="G1472" s="1" t="s">
        <v>21</v>
      </c>
      <c r="H1472" s="1" t="s">
        <v>244</v>
      </c>
      <c r="I1472" s="1">
        <v>16.191700000000001</v>
      </c>
      <c r="J1472" s="1">
        <v>1.3979999999999999E-2</v>
      </c>
      <c r="K1472" s="1" t="s">
        <v>37</v>
      </c>
      <c r="L1472" s="1">
        <v>500</v>
      </c>
      <c r="M1472" s="1">
        <v>70</v>
      </c>
      <c r="N1472" s="1">
        <v>570</v>
      </c>
      <c r="O1472" s="1" t="s">
        <v>24</v>
      </c>
      <c r="P1472" s="1">
        <v>45989.84</v>
      </c>
      <c r="Q1472" s="1">
        <v>45989.84</v>
      </c>
      <c r="R1472" s="1">
        <f t="shared" si="44"/>
        <v>0</v>
      </c>
      <c r="S1472" s="1">
        <f>Table1__24[[#This Row],[total_women_beneficiaries]]-Table1__24[[#This Row],[total_men_beneficiaries]]</f>
        <v>-430</v>
      </c>
      <c r="T1472" s="1" t="str">
        <f t="shared" si="45"/>
        <v>OKAY</v>
      </c>
    </row>
    <row r="1473" spans="1:20" x14ac:dyDescent="0.3">
      <c r="A1473" s="1">
        <v>973</v>
      </c>
      <c r="B1473" s="1"/>
      <c r="C1473" s="1"/>
      <c r="D1473" s="1" t="s">
        <v>18</v>
      </c>
      <c r="E1473" s="1" t="s">
        <v>29</v>
      </c>
      <c r="F1473" s="1" t="s">
        <v>20</v>
      </c>
      <c r="G1473" s="1" t="s">
        <v>21</v>
      </c>
      <c r="H1473" s="1" t="s">
        <v>244</v>
      </c>
      <c r="I1473" s="1">
        <v>16.191700000000001</v>
      </c>
      <c r="J1473" s="1">
        <v>1.3979999999999999E-2</v>
      </c>
      <c r="K1473" s="1" t="s">
        <v>37</v>
      </c>
      <c r="L1473" s="1">
        <v>0</v>
      </c>
      <c r="M1473" s="1">
        <v>44</v>
      </c>
      <c r="N1473" s="1">
        <v>44</v>
      </c>
      <c r="O1473" s="1" t="s">
        <v>26</v>
      </c>
      <c r="P1473" s="1">
        <v>42628.67</v>
      </c>
      <c r="Q1473" s="1">
        <v>42628.67</v>
      </c>
      <c r="R1473" s="1">
        <f t="shared" si="44"/>
        <v>0</v>
      </c>
      <c r="S1473" s="1">
        <f>Table1__24[[#This Row],[total_women_beneficiaries]]-Table1__24[[#This Row],[total_men_beneficiaries]]</f>
        <v>44</v>
      </c>
      <c r="T1473" s="1" t="str">
        <f t="shared" si="45"/>
        <v>OKAY</v>
      </c>
    </row>
    <row r="1474" spans="1:20" x14ac:dyDescent="0.3">
      <c r="A1474" s="1">
        <v>974</v>
      </c>
      <c r="B1474" s="1">
        <v>270</v>
      </c>
      <c r="C1474" s="1" t="s">
        <v>25</v>
      </c>
      <c r="D1474" s="1" t="s">
        <v>28</v>
      </c>
      <c r="E1474" s="1" t="s">
        <v>29</v>
      </c>
      <c r="F1474" s="1" t="s">
        <v>30</v>
      </c>
      <c r="G1474" s="1" t="s">
        <v>21</v>
      </c>
      <c r="H1474" s="1" t="s">
        <v>405</v>
      </c>
      <c r="I1474" s="1">
        <v>19.464203999999999</v>
      </c>
      <c r="J1474" s="1">
        <v>0.85078500000000001</v>
      </c>
      <c r="K1474" s="1" t="s">
        <v>23</v>
      </c>
      <c r="L1474" s="1">
        <v>1000</v>
      </c>
      <c r="M1474" s="1">
        <v>2000</v>
      </c>
      <c r="N1474" s="1">
        <v>3000</v>
      </c>
      <c r="O1474" s="1" t="s">
        <v>24</v>
      </c>
      <c r="P1474" s="1">
        <v>34188.71</v>
      </c>
      <c r="Q1474" s="1">
        <v>34188.71</v>
      </c>
      <c r="R1474" s="1">
        <f t="shared" ref="R1474:R1499" si="46">Q1474-P1474</f>
        <v>0</v>
      </c>
      <c r="S1474" s="1">
        <f>Table1__24[[#This Row],[total_women_beneficiaries]]-Table1__24[[#This Row],[total_men_beneficiaries]]</f>
        <v>1000</v>
      </c>
      <c r="T1474" s="1" t="str">
        <f t="shared" ref="T1474:T1499" si="47">IF(Q1474&gt;P1474, "REVIEW REQUIRED", "OKAY")</f>
        <v>OKAY</v>
      </c>
    </row>
    <row r="1475" spans="1:20" x14ac:dyDescent="0.3">
      <c r="A1475" s="1">
        <v>975</v>
      </c>
      <c r="B1475" s="1">
        <v>284</v>
      </c>
      <c r="C1475" s="1" t="s">
        <v>25</v>
      </c>
      <c r="D1475" s="1" t="s">
        <v>28</v>
      </c>
      <c r="E1475" s="1" t="s">
        <v>29</v>
      </c>
      <c r="F1475" s="1" t="s">
        <v>45</v>
      </c>
      <c r="G1475" s="1" t="s">
        <v>21</v>
      </c>
      <c r="H1475" s="1" t="s">
        <v>251</v>
      </c>
      <c r="I1475" s="1">
        <v>19.035827000000001</v>
      </c>
      <c r="J1475" s="1">
        <v>0.59375</v>
      </c>
      <c r="K1475" s="1" t="s">
        <v>23</v>
      </c>
      <c r="L1475" s="1">
        <v>900</v>
      </c>
      <c r="M1475" s="1">
        <v>1100</v>
      </c>
      <c r="N1475" s="1">
        <v>2000</v>
      </c>
      <c r="O1475" s="1" t="s">
        <v>24</v>
      </c>
      <c r="P1475" s="1">
        <v>27726.55</v>
      </c>
      <c r="Q1475" s="1">
        <v>27726.55</v>
      </c>
      <c r="R1475" s="1">
        <f t="shared" si="46"/>
        <v>0</v>
      </c>
      <c r="S1475" s="1">
        <f>Table1__24[[#This Row],[total_women_beneficiaries]]-Table1__24[[#This Row],[total_men_beneficiaries]]</f>
        <v>200</v>
      </c>
      <c r="T1475" s="1" t="str">
        <f t="shared" si="47"/>
        <v>OKAY</v>
      </c>
    </row>
    <row r="1476" spans="1:20" x14ac:dyDescent="0.3">
      <c r="A1476" s="1">
        <v>976</v>
      </c>
      <c r="B1476" s="1">
        <v>273</v>
      </c>
      <c r="C1476" s="1" t="s">
        <v>25</v>
      </c>
      <c r="D1476" s="1" t="s">
        <v>18</v>
      </c>
      <c r="E1476" s="1" t="s">
        <v>29</v>
      </c>
      <c r="F1476" s="1" t="s">
        <v>20</v>
      </c>
      <c r="G1476" s="1" t="s">
        <v>21</v>
      </c>
      <c r="H1476" s="1" t="s">
        <v>251</v>
      </c>
      <c r="I1476" s="1">
        <v>18.266739999999999</v>
      </c>
      <c r="J1476" s="1">
        <v>1.2418199999999999</v>
      </c>
      <c r="K1476" s="1" t="s">
        <v>23</v>
      </c>
      <c r="L1476" s="1">
        <v>0</v>
      </c>
      <c r="M1476" s="1">
        <v>260</v>
      </c>
      <c r="N1476" s="1">
        <v>260</v>
      </c>
      <c r="O1476" s="1" t="s">
        <v>26</v>
      </c>
      <c r="P1476" s="1">
        <v>30930.31</v>
      </c>
      <c r="Q1476" s="1">
        <v>30930.31</v>
      </c>
      <c r="R1476" s="1">
        <f t="shared" si="46"/>
        <v>0</v>
      </c>
      <c r="S1476" s="1">
        <f>Table1__24[[#This Row],[total_women_beneficiaries]]-Table1__24[[#This Row],[total_men_beneficiaries]]</f>
        <v>260</v>
      </c>
      <c r="T1476" s="1" t="str">
        <f t="shared" si="47"/>
        <v>OKAY</v>
      </c>
    </row>
    <row r="1477" spans="1:20" x14ac:dyDescent="0.3">
      <c r="A1477" s="1">
        <v>977</v>
      </c>
      <c r="B1477" s="1">
        <v>11</v>
      </c>
      <c r="C1477" s="1" t="s">
        <v>48</v>
      </c>
      <c r="D1477" s="1" t="s">
        <v>28</v>
      </c>
      <c r="E1477" s="1" t="s">
        <v>29</v>
      </c>
      <c r="F1477" s="1" t="s">
        <v>45</v>
      </c>
      <c r="G1477" s="1" t="s">
        <v>21</v>
      </c>
      <c r="H1477" s="1" t="s">
        <v>251</v>
      </c>
      <c r="I1477" s="1">
        <v>18.934000000000001</v>
      </c>
      <c r="J1477" s="1">
        <v>1.2355</v>
      </c>
      <c r="K1477" s="1" t="s">
        <v>23</v>
      </c>
      <c r="L1477" s="1">
        <v>250</v>
      </c>
      <c r="M1477" s="1">
        <v>350</v>
      </c>
      <c r="N1477" s="1">
        <v>600</v>
      </c>
      <c r="O1477" s="1" t="s">
        <v>24</v>
      </c>
      <c r="P1477" s="1">
        <v>25830.84</v>
      </c>
      <c r="Q1477" s="1">
        <v>25830.84</v>
      </c>
      <c r="R1477" s="1">
        <f t="shared" si="46"/>
        <v>0</v>
      </c>
      <c r="S1477" s="1">
        <f>Table1__24[[#This Row],[total_women_beneficiaries]]-Table1__24[[#This Row],[total_men_beneficiaries]]</f>
        <v>100</v>
      </c>
      <c r="T1477" s="1" t="str">
        <f t="shared" si="47"/>
        <v>OKAY</v>
      </c>
    </row>
    <row r="1478" spans="1:20" x14ac:dyDescent="0.3">
      <c r="A1478" s="1">
        <v>978</v>
      </c>
      <c r="B1478" s="1">
        <v>314</v>
      </c>
      <c r="C1478" s="1" t="s">
        <v>25</v>
      </c>
      <c r="D1478" s="1" t="s">
        <v>18</v>
      </c>
      <c r="E1478" s="1" t="s">
        <v>196</v>
      </c>
      <c r="F1478" s="1" t="s">
        <v>20</v>
      </c>
      <c r="G1478" s="1" t="s">
        <v>21</v>
      </c>
      <c r="H1478" s="1" t="s">
        <v>251</v>
      </c>
      <c r="I1478" s="1">
        <v>18.062799999999999</v>
      </c>
      <c r="J1478" s="1">
        <v>1.394204</v>
      </c>
      <c r="K1478" s="1" t="s">
        <v>23</v>
      </c>
      <c r="L1478" s="1">
        <v>0</v>
      </c>
      <c r="M1478" s="1">
        <v>45</v>
      </c>
      <c r="N1478" s="1">
        <v>45</v>
      </c>
      <c r="O1478" s="1" t="s">
        <v>26</v>
      </c>
      <c r="P1478" s="1">
        <v>25474.14</v>
      </c>
      <c r="Q1478" s="1">
        <v>25474.14</v>
      </c>
      <c r="R1478" s="1">
        <f t="shared" si="46"/>
        <v>0</v>
      </c>
      <c r="S1478" s="1">
        <f>Table1__24[[#This Row],[total_women_beneficiaries]]-Table1__24[[#This Row],[total_men_beneficiaries]]</f>
        <v>45</v>
      </c>
      <c r="T1478" s="1" t="str">
        <f t="shared" si="47"/>
        <v>OKAY</v>
      </c>
    </row>
    <row r="1479" spans="1:20" x14ac:dyDescent="0.3">
      <c r="A1479" s="1">
        <v>979</v>
      </c>
      <c r="B1479" s="1">
        <v>264</v>
      </c>
      <c r="C1479" s="1" t="s">
        <v>25</v>
      </c>
      <c r="D1479" s="1" t="s">
        <v>18</v>
      </c>
      <c r="E1479" s="1" t="s">
        <v>34</v>
      </c>
      <c r="F1479" s="1" t="s">
        <v>20</v>
      </c>
      <c r="G1479" s="1" t="s">
        <v>21</v>
      </c>
      <c r="H1479" s="1" t="s">
        <v>251</v>
      </c>
      <c r="I1479" s="1">
        <v>18.262411</v>
      </c>
      <c r="J1479" s="1">
        <v>1.2448030000000001</v>
      </c>
      <c r="K1479" s="1" t="s">
        <v>23</v>
      </c>
      <c r="L1479" s="1">
        <v>0</v>
      </c>
      <c r="M1479" s="1">
        <v>40</v>
      </c>
      <c r="N1479" s="1">
        <v>40</v>
      </c>
      <c r="O1479" s="1" t="s">
        <v>26</v>
      </c>
      <c r="P1479" s="1">
        <v>27989.78</v>
      </c>
      <c r="Q1479" s="1">
        <v>27989.78</v>
      </c>
      <c r="R1479" s="1">
        <f t="shared" si="46"/>
        <v>0</v>
      </c>
      <c r="S1479" s="1">
        <f>Table1__24[[#This Row],[total_women_beneficiaries]]-Table1__24[[#This Row],[total_men_beneficiaries]]</f>
        <v>40</v>
      </c>
      <c r="T1479" s="1" t="str">
        <f t="shared" si="47"/>
        <v>OKAY</v>
      </c>
    </row>
    <row r="1480" spans="1:20" x14ac:dyDescent="0.3">
      <c r="A1480" s="1">
        <v>980</v>
      </c>
      <c r="B1480" s="1">
        <v>246</v>
      </c>
      <c r="C1480" s="1" t="s">
        <v>25</v>
      </c>
      <c r="D1480" s="1" t="s">
        <v>18</v>
      </c>
      <c r="E1480" s="1" t="s">
        <v>34</v>
      </c>
      <c r="F1480" s="1" t="s">
        <v>20</v>
      </c>
      <c r="G1480" s="1" t="s">
        <v>21</v>
      </c>
      <c r="H1480" s="1" t="s">
        <v>251</v>
      </c>
      <c r="I1480" s="1">
        <v>18.2651</v>
      </c>
      <c r="J1480" s="1">
        <v>1.2407999999999999</v>
      </c>
      <c r="K1480" s="1" t="s">
        <v>23</v>
      </c>
      <c r="L1480" s="1">
        <v>0</v>
      </c>
      <c r="M1480" s="1">
        <v>70</v>
      </c>
      <c r="N1480" s="1">
        <v>70</v>
      </c>
      <c r="O1480" s="1" t="s">
        <v>26</v>
      </c>
      <c r="P1480" s="1">
        <v>26385.43</v>
      </c>
      <c r="Q1480" s="1">
        <v>26385.43</v>
      </c>
      <c r="R1480" s="1">
        <f t="shared" si="46"/>
        <v>0</v>
      </c>
      <c r="S1480" s="1">
        <f>Table1__24[[#This Row],[total_women_beneficiaries]]-Table1__24[[#This Row],[total_men_beneficiaries]]</f>
        <v>70</v>
      </c>
      <c r="T1480" s="1" t="str">
        <f t="shared" si="47"/>
        <v>OKAY</v>
      </c>
    </row>
    <row r="1481" spans="1:20" x14ac:dyDescent="0.3">
      <c r="A1481" s="1">
        <v>981</v>
      </c>
      <c r="B1481" s="1">
        <v>203</v>
      </c>
      <c r="C1481" s="1" t="s">
        <v>25</v>
      </c>
      <c r="D1481" s="1" t="s">
        <v>28</v>
      </c>
      <c r="E1481" s="1" t="s">
        <v>29</v>
      </c>
      <c r="F1481" s="1" t="s">
        <v>45</v>
      </c>
      <c r="G1481" s="1" t="s">
        <v>21</v>
      </c>
      <c r="H1481" s="1" t="s">
        <v>251</v>
      </c>
      <c r="I1481" s="1">
        <v>18.500900000000001</v>
      </c>
      <c r="J1481" s="1">
        <v>1.4858</v>
      </c>
      <c r="K1481" s="1" t="s">
        <v>23</v>
      </c>
      <c r="L1481" s="1">
        <v>2700</v>
      </c>
      <c r="M1481" s="1">
        <v>3300</v>
      </c>
      <c r="N1481" s="1">
        <v>6000</v>
      </c>
      <c r="O1481" s="1" t="s">
        <v>24</v>
      </c>
      <c r="P1481" s="1">
        <v>31326.35</v>
      </c>
      <c r="Q1481" s="1">
        <v>31326.35</v>
      </c>
      <c r="R1481" s="1">
        <f t="shared" si="46"/>
        <v>0</v>
      </c>
      <c r="S1481" s="1">
        <f>Table1__24[[#This Row],[total_women_beneficiaries]]-Table1__24[[#This Row],[total_men_beneficiaries]]</f>
        <v>600</v>
      </c>
      <c r="T1481" s="1" t="str">
        <f t="shared" si="47"/>
        <v>OKAY</v>
      </c>
    </row>
    <row r="1482" spans="1:20" x14ac:dyDescent="0.3">
      <c r="A1482" s="1">
        <v>982</v>
      </c>
      <c r="B1482" s="1">
        <v>221</v>
      </c>
      <c r="C1482" s="1" t="s">
        <v>25</v>
      </c>
      <c r="D1482" s="1" t="s">
        <v>28</v>
      </c>
      <c r="E1482" s="1" t="s">
        <v>29</v>
      </c>
      <c r="F1482" s="1" t="s">
        <v>45</v>
      </c>
      <c r="G1482" s="1" t="s">
        <v>21</v>
      </c>
      <c r="H1482" s="1" t="s">
        <v>251</v>
      </c>
      <c r="I1482" s="1">
        <v>18.463850000000001</v>
      </c>
      <c r="J1482" s="1">
        <v>1.33073</v>
      </c>
      <c r="K1482" s="1" t="s">
        <v>23</v>
      </c>
      <c r="L1482" s="1">
        <v>80</v>
      </c>
      <c r="M1482" s="1">
        <v>220</v>
      </c>
      <c r="N1482" s="1">
        <v>300</v>
      </c>
      <c r="O1482" s="1" t="s">
        <v>24</v>
      </c>
      <c r="P1482" s="1">
        <v>26280.26</v>
      </c>
      <c r="Q1482" s="1">
        <v>26280.26</v>
      </c>
      <c r="R1482" s="1">
        <f t="shared" si="46"/>
        <v>0</v>
      </c>
      <c r="S1482" s="1">
        <f>Table1__24[[#This Row],[total_women_beneficiaries]]-Table1__24[[#This Row],[total_men_beneficiaries]]</f>
        <v>140</v>
      </c>
      <c r="T1482" s="1" t="str">
        <f t="shared" si="47"/>
        <v>OKAY</v>
      </c>
    </row>
    <row r="1483" spans="1:20" x14ac:dyDescent="0.3">
      <c r="A1483" s="1">
        <v>983</v>
      </c>
      <c r="B1483" s="1">
        <v>261</v>
      </c>
      <c r="C1483" s="1" t="s">
        <v>25</v>
      </c>
      <c r="D1483" s="1" t="s">
        <v>28</v>
      </c>
      <c r="E1483" s="1" t="s">
        <v>29</v>
      </c>
      <c r="F1483" s="1" t="s">
        <v>45</v>
      </c>
      <c r="G1483" s="1" t="s">
        <v>21</v>
      </c>
      <c r="H1483" s="1" t="s">
        <v>251</v>
      </c>
      <c r="I1483" s="1">
        <v>19.17999</v>
      </c>
      <c r="J1483" s="1">
        <v>1.08524</v>
      </c>
      <c r="K1483" s="1" t="s">
        <v>23</v>
      </c>
      <c r="L1483" s="1">
        <v>1200</v>
      </c>
      <c r="M1483" s="1">
        <v>800</v>
      </c>
      <c r="N1483" s="1">
        <v>2000</v>
      </c>
      <c r="O1483" s="1" t="s">
        <v>24</v>
      </c>
      <c r="P1483" s="1">
        <v>25740.959999999999</v>
      </c>
      <c r="Q1483" s="1">
        <v>25740.959999999999</v>
      </c>
      <c r="R1483" s="1">
        <f t="shared" si="46"/>
        <v>0</v>
      </c>
      <c r="S1483" s="1">
        <f>Table1__24[[#This Row],[total_women_beneficiaries]]-Table1__24[[#This Row],[total_men_beneficiaries]]</f>
        <v>-400</v>
      </c>
      <c r="T1483" s="1" t="str">
        <f t="shared" si="47"/>
        <v>OKAY</v>
      </c>
    </row>
    <row r="1484" spans="1:20" x14ac:dyDescent="0.3">
      <c r="A1484" s="1">
        <v>984</v>
      </c>
      <c r="B1484" s="1">
        <v>301</v>
      </c>
      <c r="C1484" s="1" t="s">
        <v>25</v>
      </c>
      <c r="D1484" s="1" t="s">
        <v>18</v>
      </c>
      <c r="E1484" s="1" t="s">
        <v>34</v>
      </c>
      <c r="F1484" s="1" t="s">
        <v>20</v>
      </c>
      <c r="G1484" s="1" t="s">
        <v>21</v>
      </c>
      <c r="H1484" s="1" t="s">
        <v>405</v>
      </c>
      <c r="I1484" s="1">
        <v>19.275573000000001</v>
      </c>
      <c r="J1484" s="1">
        <v>0.51233499999999998</v>
      </c>
      <c r="K1484" s="1" t="s">
        <v>23</v>
      </c>
      <c r="L1484" s="1">
        <v>0</v>
      </c>
      <c r="M1484" s="1">
        <v>40</v>
      </c>
      <c r="N1484" s="1">
        <v>40</v>
      </c>
      <c r="O1484" s="1" t="s">
        <v>26</v>
      </c>
      <c r="P1484" s="1">
        <v>23414.76</v>
      </c>
      <c r="Q1484" s="1">
        <v>23414.76</v>
      </c>
      <c r="R1484" s="1">
        <f t="shared" si="46"/>
        <v>0</v>
      </c>
      <c r="S1484" s="1">
        <f>Table1__24[[#This Row],[total_women_beneficiaries]]-Table1__24[[#This Row],[total_men_beneficiaries]]</f>
        <v>40</v>
      </c>
      <c r="T1484" s="1" t="str">
        <f t="shared" si="47"/>
        <v>OKAY</v>
      </c>
    </row>
    <row r="1485" spans="1:20" x14ac:dyDescent="0.3">
      <c r="A1485" s="1">
        <v>985</v>
      </c>
      <c r="B1485" s="1">
        <v>140</v>
      </c>
      <c r="C1485" s="1" t="s">
        <v>17</v>
      </c>
      <c r="D1485" s="1" t="s">
        <v>33</v>
      </c>
      <c r="E1485" s="1" t="s">
        <v>34</v>
      </c>
      <c r="F1485" s="1" t="s">
        <v>20</v>
      </c>
      <c r="G1485" s="1" t="s">
        <v>21</v>
      </c>
      <c r="H1485" s="1" t="s">
        <v>406</v>
      </c>
      <c r="I1485" s="1">
        <v>20.201153000000001</v>
      </c>
      <c r="J1485" s="1">
        <v>1.2262</v>
      </c>
      <c r="K1485" s="1" t="s">
        <v>23</v>
      </c>
      <c r="L1485" s="1">
        <v>190</v>
      </c>
      <c r="M1485" s="1">
        <v>210</v>
      </c>
      <c r="N1485" s="1">
        <v>400</v>
      </c>
      <c r="O1485" s="1" t="s">
        <v>24</v>
      </c>
      <c r="P1485" s="1">
        <v>46019.78</v>
      </c>
      <c r="Q1485" s="1">
        <v>46019.78</v>
      </c>
      <c r="R1485" s="1">
        <f t="shared" si="46"/>
        <v>0</v>
      </c>
      <c r="S1485" s="1">
        <f>Table1__24[[#This Row],[total_women_beneficiaries]]-Table1__24[[#This Row],[total_men_beneficiaries]]</f>
        <v>20</v>
      </c>
      <c r="T1485" s="1" t="str">
        <f t="shared" si="47"/>
        <v>OKAY</v>
      </c>
    </row>
    <row r="1486" spans="1:20" x14ac:dyDescent="0.3">
      <c r="A1486" s="1">
        <v>986</v>
      </c>
      <c r="B1486" s="1">
        <v>108</v>
      </c>
      <c r="C1486" s="1" t="s">
        <v>17</v>
      </c>
      <c r="D1486" s="1" t="s">
        <v>28</v>
      </c>
      <c r="E1486" s="1" t="s">
        <v>29</v>
      </c>
      <c r="F1486" s="1" t="s">
        <v>45</v>
      </c>
      <c r="G1486" s="1" t="s">
        <v>21</v>
      </c>
      <c r="H1486" s="1" t="s">
        <v>251</v>
      </c>
      <c r="I1486" s="1">
        <v>18.027899999999999</v>
      </c>
      <c r="J1486" s="1">
        <v>1.3652</v>
      </c>
      <c r="K1486" s="1" t="s">
        <v>23</v>
      </c>
      <c r="L1486" s="1">
        <v>113</v>
      </c>
      <c r="M1486" s="1">
        <v>87</v>
      </c>
      <c r="N1486" s="1">
        <v>200</v>
      </c>
      <c r="O1486" s="1" t="s">
        <v>32</v>
      </c>
      <c r="P1486" s="1">
        <v>10058.14</v>
      </c>
      <c r="Q1486" s="1">
        <v>10058.14</v>
      </c>
      <c r="R1486" s="1">
        <f t="shared" si="46"/>
        <v>0</v>
      </c>
      <c r="S1486" s="1">
        <f>Table1__24[[#This Row],[total_women_beneficiaries]]-Table1__24[[#This Row],[total_men_beneficiaries]]</f>
        <v>-26</v>
      </c>
      <c r="T1486" s="1" t="str">
        <f t="shared" si="47"/>
        <v>OKAY</v>
      </c>
    </row>
    <row r="1487" spans="1:20" x14ac:dyDescent="0.3">
      <c r="A1487" s="1">
        <v>987</v>
      </c>
      <c r="B1487" s="1">
        <v>270</v>
      </c>
      <c r="C1487" s="1" t="s">
        <v>25</v>
      </c>
      <c r="D1487" s="1" t="s">
        <v>18</v>
      </c>
      <c r="E1487" s="1" t="s">
        <v>29</v>
      </c>
      <c r="F1487" s="1" t="s">
        <v>45</v>
      </c>
      <c r="G1487" s="1" t="s">
        <v>21</v>
      </c>
      <c r="H1487" s="1" t="s">
        <v>251</v>
      </c>
      <c r="I1487" s="1">
        <v>18.02562</v>
      </c>
      <c r="J1487" s="1">
        <v>0.36298000000000002</v>
      </c>
      <c r="K1487" s="1" t="s">
        <v>23</v>
      </c>
      <c r="L1487" s="1">
        <v>0</v>
      </c>
      <c r="M1487" s="1">
        <v>374</v>
      </c>
      <c r="N1487" s="1">
        <v>374</v>
      </c>
      <c r="O1487" s="1" t="s">
        <v>26</v>
      </c>
      <c r="P1487" s="1">
        <v>16837.21</v>
      </c>
      <c r="Q1487" s="1">
        <v>16837.21</v>
      </c>
      <c r="R1487" s="1">
        <f t="shared" si="46"/>
        <v>0</v>
      </c>
      <c r="S1487" s="1">
        <f>Table1__24[[#This Row],[total_women_beneficiaries]]-Table1__24[[#This Row],[total_men_beneficiaries]]</f>
        <v>374</v>
      </c>
      <c r="T1487" s="1" t="str">
        <f t="shared" si="47"/>
        <v>OKAY</v>
      </c>
    </row>
    <row r="1488" spans="1:20" x14ac:dyDescent="0.3">
      <c r="A1488" s="1">
        <v>988</v>
      </c>
      <c r="B1488" s="1">
        <v>259</v>
      </c>
      <c r="C1488" s="1" t="s">
        <v>25</v>
      </c>
      <c r="D1488" s="1" t="s">
        <v>18</v>
      </c>
      <c r="E1488" s="1" t="s">
        <v>34</v>
      </c>
      <c r="F1488" s="1" t="s">
        <v>20</v>
      </c>
      <c r="G1488" s="1" t="s">
        <v>21</v>
      </c>
      <c r="H1488" s="1" t="s">
        <v>251</v>
      </c>
      <c r="I1488" s="1">
        <v>18.262502000000001</v>
      </c>
      <c r="J1488" s="1">
        <v>0.24575900000000001</v>
      </c>
      <c r="K1488" s="1" t="s">
        <v>23</v>
      </c>
      <c r="L1488" s="1">
        <v>0</v>
      </c>
      <c r="M1488" s="1">
        <v>90</v>
      </c>
      <c r="N1488" s="1">
        <v>90</v>
      </c>
      <c r="O1488" s="1" t="s">
        <v>26</v>
      </c>
      <c r="P1488" s="1">
        <v>23392.29</v>
      </c>
      <c r="Q1488" s="1">
        <v>23392.29</v>
      </c>
      <c r="R1488" s="1">
        <f t="shared" si="46"/>
        <v>0</v>
      </c>
      <c r="S1488" s="1">
        <f>Table1__24[[#This Row],[total_women_beneficiaries]]-Table1__24[[#This Row],[total_men_beneficiaries]]</f>
        <v>90</v>
      </c>
      <c r="T1488" s="1" t="str">
        <f t="shared" si="47"/>
        <v>OKAY</v>
      </c>
    </row>
    <row r="1489" spans="1:20" x14ac:dyDescent="0.3">
      <c r="A1489" s="1">
        <v>989</v>
      </c>
      <c r="B1489" s="1">
        <v>332</v>
      </c>
      <c r="C1489" s="1" t="s">
        <v>25</v>
      </c>
      <c r="D1489" s="1" t="s">
        <v>18</v>
      </c>
      <c r="E1489" s="1" t="s">
        <v>34</v>
      </c>
      <c r="F1489" s="1" t="s">
        <v>20</v>
      </c>
      <c r="G1489" s="1" t="s">
        <v>21</v>
      </c>
      <c r="H1489" s="1" t="s">
        <v>251</v>
      </c>
      <c r="I1489" s="1">
        <v>18.264856000000002</v>
      </c>
      <c r="J1489" s="1">
        <v>1.2597400000000001</v>
      </c>
      <c r="K1489" s="1" t="s">
        <v>23</v>
      </c>
      <c r="L1489" s="1">
        <v>0</v>
      </c>
      <c r="M1489" s="1">
        <v>25</v>
      </c>
      <c r="N1489" s="1">
        <v>25</v>
      </c>
      <c r="O1489" s="1" t="s">
        <v>35</v>
      </c>
      <c r="P1489" s="1">
        <v>29211.64</v>
      </c>
      <c r="Q1489" s="1">
        <v>29211.64</v>
      </c>
      <c r="R1489" s="1">
        <f t="shared" si="46"/>
        <v>0</v>
      </c>
      <c r="S1489" s="1">
        <f>Table1__24[[#This Row],[total_women_beneficiaries]]-Table1__24[[#This Row],[total_men_beneficiaries]]</f>
        <v>25</v>
      </c>
      <c r="T1489" s="1" t="str">
        <f t="shared" si="47"/>
        <v>OKAY</v>
      </c>
    </row>
    <row r="1490" spans="1:20" x14ac:dyDescent="0.3">
      <c r="A1490" s="1">
        <v>990</v>
      </c>
      <c r="B1490" s="1">
        <v>213</v>
      </c>
      <c r="C1490" s="1" t="s">
        <v>25</v>
      </c>
      <c r="D1490" s="1" t="s">
        <v>18</v>
      </c>
      <c r="E1490" s="1" t="s">
        <v>34</v>
      </c>
      <c r="F1490" s="1" t="s">
        <v>20</v>
      </c>
      <c r="G1490" s="1" t="s">
        <v>21</v>
      </c>
      <c r="H1490" s="1" t="s">
        <v>406</v>
      </c>
      <c r="I1490" s="1">
        <v>20.201153000000001</v>
      </c>
      <c r="J1490" s="1">
        <v>1.2262</v>
      </c>
      <c r="K1490" s="1" t="s">
        <v>23</v>
      </c>
      <c r="L1490" s="1">
        <v>0</v>
      </c>
      <c r="M1490" s="1">
        <v>36</v>
      </c>
      <c r="N1490" s="1">
        <v>36</v>
      </c>
      <c r="O1490" s="1" t="s">
        <v>26</v>
      </c>
      <c r="P1490" s="1">
        <v>22689.77</v>
      </c>
      <c r="Q1490" s="1">
        <v>22689.77</v>
      </c>
      <c r="R1490" s="1">
        <f t="shared" si="46"/>
        <v>0</v>
      </c>
      <c r="S1490" s="1">
        <f>Table1__24[[#This Row],[total_women_beneficiaries]]-Table1__24[[#This Row],[total_men_beneficiaries]]</f>
        <v>36</v>
      </c>
      <c r="T1490" s="1" t="str">
        <f t="shared" si="47"/>
        <v>OKAY</v>
      </c>
    </row>
    <row r="1491" spans="1:20" x14ac:dyDescent="0.3">
      <c r="A1491" s="1">
        <v>991</v>
      </c>
      <c r="B1491" s="1">
        <v>217</v>
      </c>
      <c r="C1491" s="1" t="s">
        <v>25</v>
      </c>
      <c r="D1491" s="1" t="s">
        <v>28</v>
      </c>
      <c r="E1491" s="1" t="s">
        <v>29</v>
      </c>
      <c r="F1491" s="1" t="s">
        <v>30</v>
      </c>
      <c r="G1491" s="1" t="s">
        <v>21</v>
      </c>
      <c r="H1491" s="1" t="s">
        <v>22</v>
      </c>
      <c r="I1491" s="1">
        <v>22.403509</v>
      </c>
      <c r="J1491" s="1">
        <v>-3.584409</v>
      </c>
      <c r="K1491" s="1" t="s">
        <v>23</v>
      </c>
      <c r="L1491" s="1">
        <v>17</v>
      </c>
      <c r="M1491" s="1">
        <v>5</v>
      </c>
      <c r="N1491" s="1">
        <v>22</v>
      </c>
      <c r="O1491" s="1" t="s">
        <v>31</v>
      </c>
      <c r="P1491" s="1">
        <v>11949.63</v>
      </c>
      <c r="Q1491" s="1">
        <v>11949.63</v>
      </c>
      <c r="R1491" s="1">
        <f t="shared" si="46"/>
        <v>0</v>
      </c>
      <c r="S1491" s="1">
        <f>Table1__24[[#This Row],[total_women_beneficiaries]]-Table1__24[[#This Row],[total_men_beneficiaries]]</f>
        <v>-12</v>
      </c>
      <c r="T1491" s="1" t="str">
        <f t="shared" si="47"/>
        <v>OKAY</v>
      </c>
    </row>
    <row r="1492" spans="1:20" x14ac:dyDescent="0.3">
      <c r="A1492" s="1">
        <v>992</v>
      </c>
      <c r="B1492" s="1">
        <v>200</v>
      </c>
      <c r="C1492" s="1" t="s">
        <v>25</v>
      </c>
      <c r="D1492" s="1" t="s">
        <v>28</v>
      </c>
      <c r="E1492" s="1" t="s">
        <v>29</v>
      </c>
      <c r="F1492" s="1" t="s">
        <v>30</v>
      </c>
      <c r="G1492" s="1" t="s">
        <v>21</v>
      </c>
      <c r="H1492" s="1" t="s">
        <v>22</v>
      </c>
      <c r="I1492" s="1">
        <v>18.541791</v>
      </c>
      <c r="J1492" s="1">
        <v>-3.313234</v>
      </c>
      <c r="K1492" s="1" t="s">
        <v>23</v>
      </c>
      <c r="L1492" s="1">
        <v>22</v>
      </c>
      <c r="M1492" s="1">
        <v>6</v>
      </c>
      <c r="N1492" s="1">
        <v>28</v>
      </c>
      <c r="O1492" s="1" t="s">
        <v>31</v>
      </c>
      <c r="P1492" s="1">
        <v>11949.63</v>
      </c>
      <c r="Q1492" s="1">
        <v>11949.63</v>
      </c>
      <c r="R1492" s="1">
        <f t="shared" si="46"/>
        <v>0</v>
      </c>
      <c r="S1492" s="1">
        <f>Table1__24[[#This Row],[total_women_beneficiaries]]-Table1__24[[#This Row],[total_men_beneficiaries]]</f>
        <v>-16</v>
      </c>
      <c r="T1492" s="1" t="str">
        <f t="shared" si="47"/>
        <v>OKAY</v>
      </c>
    </row>
    <row r="1493" spans="1:20" x14ac:dyDescent="0.3">
      <c r="A1493" s="1">
        <v>993</v>
      </c>
      <c r="B1493" s="1">
        <v>92</v>
      </c>
      <c r="C1493" s="1" t="s">
        <v>17</v>
      </c>
      <c r="D1493" s="1" t="s">
        <v>18</v>
      </c>
      <c r="E1493" s="1" t="s">
        <v>19</v>
      </c>
      <c r="F1493" s="1" t="s">
        <v>27</v>
      </c>
      <c r="G1493" s="1" t="s">
        <v>21</v>
      </c>
      <c r="H1493" s="1" t="s">
        <v>22</v>
      </c>
      <c r="I1493" s="1">
        <v>16.266173999999999</v>
      </c>
      <c r="J1493" s="1">
        <v>3.4044189999999999</v>
      </c>
      <c r="K1493" s="1" t="s">
        <v>23</v>
      </c>
      <c r="L1493" s="1">
        <v>500</v>
      </c>
      <c r="M1493" s="1">
        <v>500</v>
      </c>
      <c r="N1493" s="1">
        <v>1000</v>
      </c>
      <c r="O1493" s="1" t="s">
        <v>24</v>
      </c>
      <c r="P1493" s="1">
        <v>49788.34</v>
      </c>
      <c r="Q1493" s="1">
        <v>49788.34</v>
      </c>
      <c r="R1493" s="1">
        <f t="shared" si="46"/>
        <v>0</v>
      </c>
      <c r="S1493" s="1">
        <f>Table1__24[[#This Row],[total_women_beneficiaries]]-Table1__24[[#This Row],[total_men_beneficiaries]]</f>
        <v>0</v>
      </c>
      <c r="T1493" s="1" t="str">
        <f t="shared" si="47"/>
        <v>OKAY</v>
      </c>
    </row>
    <row r="1494" spans="1:20" x14ac:dyDescent="0.3">
      <c r="A1494" s="1">
        <v>994</v>
      </c>
      <c r="B1494" s="1">
        <v>103</v>
      </c>
      <c r="C1494" s="1" t="s">
        <v>17</v>
      </c>
      <c r="D1494" s="1" t="s">
        <v>18</v>
      </c>
      <c r="E1494" s="1" t="s">
        <v>19</v>
      </c>
      <c r="F1494" s="1" t="s">
        <v>30</v>
      </c>
      <c r="G1494" s="1" t="s">
        <v>21</v>
      </c>
      <c r="H1494" s="1" t="s">
        <v>22</v>
      </c>
      <c r="I1494" s="1">
        <v>16.266173999999999</v>
      </c>
      <c r="J1494" s="1">
        <v>3.4044189999999999</v>
      </c>
      <c r="K1494" s="1" t="s">
        <v>23</v>
      </c>
      <c r="L1494" s="1">
        <v>7303</v>
      </c>
      <c r="M1494" s="1">
        <v>6745</v>
      </c>
      <c r="N1494" s="1">
        <v>14048</v>
      </c>
      <c r="O1494" s="1" t="s">
        <v>24</v>
      </c>
      <c r="P1494" s="1">
        <v>40641.339999999997</v>
      </c>
      <c r="Q1494" s="1">
        <v>40641.339999999997</v>
      </c>
      <c r="R1494" s="1">
        <f t="shared" si="46"/>
        <v>0</v>
      </c>
      <c r="S1494" s="1">
        <f>Table1__24[[#This Row],[total_women_beneficiaries]]-Table1__24[[#This Row],[total_men_beneficiaries]]</f>
        <v>-558</v>
      </c>
      <c r="T1494" s="1" t="str">
        <f t="shared" si="47"/>
        <v>OKAY</v>
      </c>
    </row>
    <row r="1495" spans="1:20" x14ac:dyDescent="0.3">
      <c r="A1495" s="1">
        <v>995</v>
      </c>
      <c r="B1495" s="1">
        <v>267</v>
      </c>
      <c r="C1495" s="1" t="s">
        <v>25</v>
      </c>
      <c r="D1495" s="1" t="s">
        <v>28</v>
      </c>
      <c r="E1495" s="1" t="s">
        <v>29</v>
      </c>
      <c r="F1495" s="1" t="s">
        <v>30</v>
      </c>
      <c r="G1495" s="1" t="s">
        <v>21</v>
      </c>
      <c r="H1495" s="1" t="s">
        <v>22</v>
      </c>
      <c r="I1495" s="1">
        <v>16.441876000000001</v>
      </c>
      <c r="J1495" s="1">
        <v>3.4355500000000001</v>
      </c>
      <c r="K1495" s="1" t="s">
        <v>23</v>
      </c>
      <c r="L1495" s="1">
        <v>125</v>
      </c>
      <c r="M1495" s="1">
        <v>160</v>
      </c>
      <c r="N1495" s="1">
        <v>285</v>
      </c>
      <c r="O1495" s="1" t="s">
        <v>24</v>
      </c>
      <c r="P1495" s="1">
        <v>21667.67</v>
      </c>
      <c r="Q1495" s="1">
        <v>21667.67</v>
      </c>
      <c r="R1495" s="1">
        <f t="shared" si="46"/>
        <v>0</v>
      </c>
      <c r="S1495" s="1">
        <f>Table1__24[[#This Row],[total_women_beneficiaries]]-Table1__24[[#This Row],[total_men_beneficiaries]]</f>
        <v>35</v>
      </c>
      <c r="T1495" s="1" t="str">
        <f t="shared" si="47"/>
        <v>OKAY</v>
      </c>
    </row>
    <row r="1496" spans="1:20" x14ac:dyDescent="0.3">
      <c r="A1496" s="1">
        <v>996</v>
      </c>
      <c r="B1496" s="1">
        <v>385</v>
      </c>
      <c r="C1496" s="1" t="s">
        <v>25</v>
      </c>
      <c r="D1496" s="1" t="s">
        <v>28</v>
      </c>
      <c r="E1496" s="1" t="s">
        <v>29</v>
      </c>
      <c r="F1496" s="1" t="s">
        <v>20</v>
      </c>
      <c r="G1496" s="1" t="s">
        <v>21</v>
      </c>
      <c r="H1496" s="1" t="s">
        <v>22</v>
      </c>
      <c r="I1496" s="1">
        <v>16.463114999999998</v>
      </c>
      <c r="J1496" s="1">
        <v>3.0297499999999999</v>
      </c>
      <c r="K1496" s="1" t="s">
        <v>23</v>
      </c>
      <c r="L1496" s="1">
        <v>18</v>
      </c>
      <c r="M1496" s="1">
        <v>8</v>
      </c>
      <c r="N1496" s="1">
        <v>26</v>
      </c>
      <c r="O1496" s="1" t="s">
        <v>24</v>
      </c>
      <c r="P1496" s="1">
        <v>21777.1</v>
      </c>
      <c r="Q1496" s="1">
        <v>21777.1</v>
      </c>
      <c r="R1496" s="1">
        <f t="shared" si="46"/>
        <v>0</v>
      </c>
      <c r="S1496" s="1">
        <f>Table1__24[[#This Row],[total_women_beneficiaries]]-Table1__24[[#This Row],[total_men_beneficiaries]]</f>
        <v>-10</v>
      </c>
      <c r="T1496" s="1" t="str">
        <f t="shared" si="47"/>
        <v>OKAY</v>
      </c>
    </row>
    <row r="1497" spans="1:20" x14ac:dyDescent="0.3">
      <c r="A1497" s="1">
        <v>997</v>
      </c>
      <c r="B1497" s="1">
        <v>371</v>
      </c>
      <c r="C1497" s="1" t="s">
        <v>25</v>
      </c>
      <c r="D1497" s="1" t="s">
        <v>28</v>
      </c>
      <c r="E1497" s="1" t="s">
        <v>29</v>
      </c>
      <c r="F1497" s="1" t="s">
        <v>30</v>
      </c>
      <c r="G1497" s="1" t="s">
        <v>21</v>
      </c>
      <c r="H1497" s="1" t="s">
        <v>22</v>
      </c>
      <c r="I1497" s="1">
        <v>16.340864</v>
      </c>
      <c r="J1497" s="1">
        <v>3.4421040000000001</v>
      </c>
      <c r="K1497" s="1" t="s">
        <v>23</v>
      </c>
      <c r="L1497" s="1">
        <v>1777</v>
      </c>
      <c r="M1497" s="1">
        <v>2174</v>
      </c>
      <c r="N1497" s="1">
        <v>3951</v>
      </c>
      <c r="O1497" s="1" t="s">
        <v>24</v>
      </c>
      <c r="P1497" s="1">
        <v>29828.28</v>
      </c>
      <c r="Q1497" s="1">
        <v>29828.28</v>
      </c>
      <c r="R1497" s="1">
        <f t="shared" si="46"/>
        <v>0</v>
      </c>
      <c r="S1497" s="1">
        <f>Table1__24[[#This Row],[total_women_beneficiaries]]-Table1__24[[#This Row],[total_men_beneficiaries]]</f>
        <v>397</v>
      </c>
      <c r="T1497" s="1" t="str">
        <f t="shared" si="47"/>
        <v>OKAY</v>
      </c>
    </row>
    <row r="1498" spans="1:20" x14ac:dyDescent="0.3">
      <c r="A1498" s="1">
        <v>998</v>
      </c>
      <c r="B1498" s="1">
        <v>519</v>
      </c>
      <c r="C1498" s="1" t="s">
        <v>25</v>
      </c>
      <c r="D1498" s="1" t="s">
        <v>39</v>
      </c>
      <c r="E1498" s="1" t="s">
        <v>29</v>
      </c>
      <c r="F1498" s="1" t="s">
        <v>30</v>
      </c>
      <c r="G1498" s="1" t="s">
        <v>21</v>
      </c>
      <c r="H1498" s="1" t="s">
        <v>22</v>
      </c>
      <c r="I1498" s="1">
        <v>15.554876999999999</v>
      </c>
      <c r="J1498" s="1">
        <v>-3.594379</v>
      </c>
      <c r="K1498" s="1" t="s">
        <v>23</v>
      </c>
      <c r="L1498" s="1">
        <v>28</v>
      </c>
      <c r="M1498" s="1">
        <v>28</v>
      </c>
      <c r="N1498" s="1">
        <v>56</v>
      </c>
      <c r="O1498" s="1" t="s">
        <v>196</v>
      </c>
      <c r="P1498" s="1">
        <v>46687.26</v>
      </c>
      <c r="Q1498" s="1">
        <v>46687.26</v>
      </c>
      <c r="R1498" s="1">
        <f t="shared" si="46"/>
        <v>0</v>
      </c>
      <c r="S1498" s="1">
        <f>Table1__24[[#This Row],[total_women_beneficiaries]]-Table1__24[[#This Row],[total_men_beneficiaries]]</f>
        <v>0</v>
      </c>
      <c r="T1498" s="1" t="str">
        <f t="shared" si="47"/>
        <v>OKAY</v>
      </c>
    </row>
    <row r="1499" spans="1:20" x14ac:dyDescent="0.3">
      <c r="A1499" s="1">
        <v>999</v>
      </c>
      <c r="B1499" s="1">
        <v>396</v>
      </c>
      <c r="C1499" s="1" t="s">
        <v>25</v>
      </c>
      <c r="D1499" s="1" t="s">
        <v>28</v>
      </c>
      <c r="E1499" s="1" t="s">
        <v>29</v>
      </c>
      <c r="F1499" s="1" t="s">
        <v>30</v>
      </c>
      <c r="G1499" s="1" t="s">
        <v>21</v>
      </c>
      <c r="H1499" s="1" t="s">
        <v>22</v>
      </c>
      <c r="I1499" s="1">
        <v>16.460871999999998</v>
      </c>
      <c r="J1499" s="1">
        <v>3.0047990000000002</v>
      </c>
      <c r="K1499" s="1" t="s">
        <v>23</v>
      </c>
      <c r="L1499" s="1">
        <v>868</v>
      </c>
      <c r="M1499" s="1">
        <v>602</v>
      </c>
      <c r="N1499" s="1">
        <v>1470</v>
      </c>
      <c r="O1499" s="1" t="s">
        <v>32</v>
      </c>
      <c r="P1499" s="1">
        <v>29902.21</v>
      </c>
      <c r="Q1499" s="1">
        <v>29902.21</v>
      </c>
      <c r="R1499" s="1">
        <f t="shared" si="46"/>
        <v>0</v>
      </c>
      <c r="S1499" s="1">
        <f>Table1__24[[#This Row],[total_women_beneficiaries]]-Table1__24[[#This Row],[total_men_beneficiaries]]</f>
        <v>-266</v>
      </c>
      <c r="T1499" s="1" t="str">
        <f t="shared" si="47"/>
        <v>OKAY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8532"/>
  <sheetViews>
    <sheetView zoomScale="112" zoomScaleNormal="112" workbookViewId="0">
      <selection activeCell="A123" sqref="A123"/>
    </sheetView>
  </sheetViews>
  <sheetFormatPr defaultRowHeight="14.4" x14ac:dyDescent="0.3"/>
  <cols>
    <col min="1" max="1" width="30.77734375" bestFit="1" customWidth="1"/>
    <col min="2" max="2" width="24.88671875" customWidth="1"/>
    <col min="3" max="3" width="24.6640625" customWidth="1"/>
    <col min="4" max="4" width="30" customWidth="1"/>
    <col min="5" max="5" width="32.77734375" bestFit="1" customWidth="1"/>
    <col min="6" max="9" width="12.77734375" customWidth="1"/>
    <col min="10" max="10" width="12" customWidth="1"/>
    <col min="11" max="11" width="2" customWidth="1"/>
    <col min="12" max="72" width="3" customWidth="1"/>
    <col min="73" max="223" width="4" customWidth="1"/>
    <col min="224" max="330" width="5" customWidth="1"/>
    <col min="331" max="425" width="6" customWidth="1"/>
    <col min="426" max="439" width="7" customWidth="1"/>
    <col min="440" max="440" width="10.77734375" customWidth="1"/>
    <col min="441" max="447" width="10.44140625" customWidth="1"/>
    <col min="448" max="448" width="9.44140625" customWidth="1"/>
    <col min="449" max="456" width="10.44140625" customWidth="1"/>
    <col min="457" max="457" width="11.44140625" customWidth="1"/>
    <col min="458" max="467" width="10.44140625" customWidth="1"/>
    <col min="468" max="468" width="9.44140625" customWidth="1"/>
    <col min="469" max="477" width="10.44140625" customWidth="1"/>
    <col min="478" max="478" width="9.44140625" customWidth="1"/>
    <col min="479" max="482" width="10.44140625" customWidth="1"/>
    <col min="483" max="483" width="11.44140625" customWidth="1"/>
    <col min="484" max="484" width="14.109375" customWidth="1"/>
    <col min="485" max="510" width="3" customWidth="1"/>
    <col min="511" max="661" width="4" customWidth="1"/>
    <col min="662" max="768" width="5" customWidth="1"/>
    <col min="769" max="863" width="6" customWidth="1"/>
    <col min="864" max="877" width="7" customWidth="1"/>
    <col min="878" max="878" width="15.109375" bestFit="1" customWidth="1"/>
    <col min="879" max="879" width="29.33203125" bestFit="1" customWidth="1"/>
  </cols>
  <sheetData>
    <row r="1" spans="1:5" x14ac:dyDescent="0.3">
      <c r="A1" s="19" t="s">
        <v>420</v>
      </c>
      <c r="B1" s="20"/>
      <c r="C1" s="20"/>
      <c r="D1" s="20"/>
      <c r="E1" s="20"/>
    </row>
    <row r="2" spans="1:5" x14ac:dyDescent="0.3">
      <c r="A2" s="20"/>
      <c r="B2" s="20"/>
      <c r="C2" s="20"/>
      <c r="D2" s="20"/>
      <c r="E2" s="20"/>
    </row>
    <row r="3" spans="1:5" x14ac:dyDescent="0.3">
      <c r="A3" s="20"/>
      <c r="B3" s="20"/>
      <c r="C3" s="20"/>
      <c r="D3" s="20"/>
      <c r="E3" s="20"/>
    </row>
    <row r="4" spans="1:5" x14ac:dyDescent="0.3">
      <c r="A4" s="20"/>
      <c r="B4" s="20"/>
      <c r="C4" s="20"/>
      <c r="D4" s="20"/>
      <c r="E4" s="20"/>
    </row>
    <row r="5" spans="1:5" x14ac:dyDescent="0.3">
      <c r="A5" s="20"/>
      <c r="B5" s="20"/>
      <c r="C5" s="20"/>
      <c r="D5" s="20"/>
      <c r="E5" s="20"/>
    </row>
    <row r="6" spans="1:5" x14ac:dyDescent="0.3">
      <c r="A6" s="20"/>
      <c r="B6" s="20"/>
      <c r="C6" s="20"/>
      <c r="D6" s="20"/>
      <c r="E6" s="20"/>
    </row>
    <row r="7" spans="1:5" x14ac:dyDescent="0.3">
      <c r="A7" s="20"/>
      <c r="B7" s="20"/>
      <c r="C7" s="20"/>
      <c r="D7" s="20"/>
      <c r="E7" s="20"/>
    </row>
    <row r="8" spans="1:5" x14ac:dyDescent="0.3">
      <c r="A8" s="20"/>
      <c r="B8" s="20"/>
      <c r="C8" s="20"/>
      <c r="D8" s="20"/>
      <c r="E8" s="20"/>
    </row>
    <row r="9" spans="1:5" x14ac:dyDescent="0.3">
      <c r="A9" s="20"/>
      <c r="B9" s="20"/>
      <c r="C9" s="20"/>
      <c r="D9" s="20"/>
      <c r="E9" s="20"/>
    </row>
    <row r="10" spans="1:5" x14ac:dyDescent="0.3">
      <c r="A10" s="20"/>
      <c r="B10" s="20"/>
      <c r="C10" s="20"/>
      <c r="D10" s="20"/>
      <c r="E10" s="20"/>
    </row>
    <row r="11" spans="1:5" x14ac:dyDescent="0.3">
      <c r="A11" s="20"/>
      <c r="B11" s="20"/>
      <c r="C11" s="20"/>
      <c r="D11" s="20"/>
      <c r="E11" s="20"/>
    </row>
    <row r="16" spans="1:5" x14ac:dyDescent="0.3">
      <c r="A16" s="21" t="s">
        <v>431</v>
      </c>
      <c r="B16" s="21"/>
    </row>
    <row r="18" spans="1:3" x14ac:dyDescent="0.3">
      <c r="A18" s="2" t="s">
        <v>408</v>
      </c>
      <c r="B18" t="s">
        <v>411</v>
      </c>
      <c r="C18" t="s">
        <v>410</v>
      </c>
    </row>
    <row r="19" spans="1:3" x14ac:dyDescent="0.3">
      <c r="A19" s="3" t="s">
        <v>29</v>
      </c>
      <c r="B19" s="4">
        <v>38123038.410000004</v>
      </c>
      <c r="C19" s="4">
        <v>35686423.989999995</v>
      </c>
    </row>
    <row r="20" spans="1:3" x14ac:dyDescent="0.3">
      <c r="A20" s="3" t="s">
        <v>19</v>
      </c>
      <c r="B20" s="4">
        <v>2537708.9199999995</v>
      </c>
      <c r="C20" s="4">
        <v>2596986.2000000002</v>
      </c>
    </row>
    <row r="21" spans="1:3" x14ac:dyDescent="0.3">
      <c r="A21" s="3" t="s">
        <v>34</v>
      </c>
      <c r="B21" s="4">
        <v>1798194.67</v>
      </c>
      <c r="C21" s="4">
        <v>2391585.87</v>
      </c>
    </row>
    <row r="22" spans="1:3" x14ac:dyDescent="0.3">
      <c r="A22" s="3" t="s">
        <v>181</v>
      </c>
      <c r="B22" s="4">
        <v>938822.12999999989</v>
      </c>
      <c r="C22" s="4">
        <v>827253.8899999999</v>
      </c>
    </row>
    <row r="23" spans="1:3" x14ac:dyDescent="0.3">
      <c r="A23" s="3" t="s">
        <v>196</v>
      </c>
      <c r="B23" s="4">
        <v>739352.19000000006</v>
      </c>
      <c r="C23" s="4">
        <v>683140.09</v>
      </c>
    </row>
    <row r="24" spans="1:3" x14ac:dyDescent="0.3">
      <c r="A24" s="3" t="s">
        <v>377</v>
      </c>
      <c r="B24" s="4">
        <v>96930.4</v>
      </c>
      <c r="C24" s="4">
        <v>92387.47</v>
      </c>
    </row>
    <row r="25" spans="1:3" x14ac:dyDescent="0.3">
      <c r="A25" s="3" t="s">
        <v>409</v>
      </c>
      <c r="B25" s="4">
        <v>44234046.720000006</v>
      </c>
      <c r="C25" s="4">
        <v>42277777.509999998</v>
      </c>
    </row>
    <row r="28" spans="1:3" x14ac:dyDescent="0.3">
      <c r="A28" s="14" t="s">
        <v>427</v>
      </c>
      <c r="B28" s="12">
        <f>GETPIVOTDATA("Sum of amount_disbursed",$A$18)</f>
        <v>42277777.509999998</v>
      </c>
    </row>
    <row r="29" spans="1:3" x14ac:dyDescent="0.3">
      <c r="A29" s="14" t="s">
        <v>428</v>
      </c>
      <c r="B29" s="12">
        <f>GETPIVOTDATA("Sum of approved_amount",$A$18)</f>
        <v>44234046.720000006</v>
      </c>
    </row>
    <row r="30" spans="1:3" x14ac:dyDescent="0.3">
      <c r="A30" s="14" t="s">
        <v>429</v>
      </c>
      <c r="B30" s="12">
        <f>B29-B28</f>
        <v>1956269.2100000083</v>
      </c>
    </row>
    <row r="32" spans="1:3" x14ac:dyDescent="0.3">
      <c r="B32" s="11"/>
    </row>
    <row r="33" spans="1:5" x14ac:dyDescent="0.3">
      <c r="B33" s="11"/>
    </row>
    <row r="35" spans="1:5" x14ac:dyDescent="0.3">
      <c r="A35" t="s">
        <v>423</v>
      </c>
      <c r="B35" t="s">
        <v>414</v>
      </c>
      <c r="C35" t="s">
        <v>415</v>
      </c>
    </row>
    <row r="36" spans="1:5" x14ac:dyDescent="0.3">
      <c r="A36" s="8">
        <v>17965632</v>
      </c>
      <c r="B36" s="8">
        <v>8992449</v>
      </c>
      <c r="C36" s="8">
        <v>8973497</v>
      </c>
    </row>
    <row r="39" spans="1:5" x14ac:dyDescent="0.3">
      <c r="B39" s="11"/>
    </row>
    <row r="43" spans="1:5" x14ac:dyDescent="0.3">
      <c r="A43" s="21" t="s">
        <v>417</v>
      </c>
      <c r="B43" s="21"/>
    </row>
    <row r="45" spans="1:5" x14ac:dyDescent="0.3">
      <c r="A45" s="2" t="s">
        <v>408</v>
      </c>
      <c r="B45" t="s">
        <v>415</v>
      </c>
      <c r="C45" t="s">
        <v>414</v>
      </c>
      <c r="D45" t="s">
        <v>433</v>
      </c>
      <c r="E45" t="s">
        <v>434</v>
      </c>
    </row>
    <row r="46" spans="1:5" x14ac:dyDescent="0.3">
      <c r="A46" s="3" t="s">
        <v>32</v>
      </c>
      <c r="B46" s="8">
        <v>205252</v>
      </c>
      <c r="C46" s="8">
        <v>213436</v>
      </c>
      <c r="D46" s="5">
        <v>0.12338983050847457</v>
      </c>
      <c r="E46" s="5">
        <v>0.12406779661016949</v>
      </c>
    </row>
    <row r="47" spans="1:5" x14ac:dyDescent="0.3">
      <c r="A47" s="3" t="s">
        <v>51</v>
      </c>
      <c r="B47" s="8">
        <v>645335</v>
      </c>
      <c r="C47" s="8">
        <v>753237</v>
      </c>
      <c r="D47" s="5">
        <v>3.5254237288135593E-2</v>
      </c>
      <c r="E47" s="5">
        <v>3.5254237288135593E-2</v>
      </c>
    </row>
    <row r="48" spans="1:5" x14ac:dyDescent="0.3">
      <c r="A48" s="3" t="s">
        <v>150</v>
      </c>
      <c r="B48" s="8">
        <v>105063</v>
      </c>
      <c r="C48" s="8">
        <v>135879</v>
      </c>
      <c r="D48" s="5">
        <v>1.8983050847457626E-2</v>
      </c>
      <c r="E48" s="5">
        <v>1.8983050847457626E-2</v>
      </c>
    </row>
    <row r="49" spans="1:5" x14ac:dyDescent="0.3">
      <c r="A49" s="3" t="s">
        <v>41</v>
      </c>
      <c r="B49" s="8">
        <v>481438</v>
      </c>
      <c r="C49" s="8">
        <v>515279</v>
      </c>
      <c r="D49" s="5">
        <v>0.13559322033898305</v>
      </c>
      <c r="E49" s="5">
        <v>0.13559322033898305</v>
      </c>
    </row>
    <row r="50" spans="1:5" x14ac:dyDescent="0.3">
      <c r="A50" s="3" t="s">
        <v>31</v>
      </c>
      <c r="B50" s="8">
        <v>1495010</v>
      </c>
      <c r="C50" s="8">
        <v>1488292</v>
      </c>
      <c r="D50" s="5">
        <v>0.13016949152542373</v>
      </c>
      <c r="E50" s="5">
        <v>0.13016949152542373</v>
      </c>
    </row>
    <row r="51" spans="1:5" x14ac:dyDescent="0.3">
      <c r="A51" s="3" t="s">
        <v>196</v>
      </c>
      <c r="B51" s="8">
        <v>8852</v>
      </c>
      <c r="C51" s="8">
        <v>8528</v>
      </c>
      <c r="D51" s="5">
        <v>2.0338983050847458E-3</v>
      </c>
      <c r="E51" s="5">
        <v>2.0338983050847458E-3</v>
      </c>
    </row>
    <row r="52" spans="1:5" x14ac:dyDescent="0.3">
      <c r="A52" s="3" t="s">
        <v>24</v>
      </c>
      <c r="B52" s="8">
        <v>2609766</v>
      </c>
      <c r="C52" s="8">
        <v>2691739</v>
      </c>
      <c r="D52" s="5">
        <v>0.26169491525423727</v>
      </c>
      <c r="E52" s="5">
        <v>0.26169491525423727</v>
      </c>
    </row>
    <row r="53" spans="1:5" x14ac:dyDescent="0.3">
      <c r="A53" s="3" t="s">
        <v>40</v>
      </c>
      <c r="B53" s="8">
        <v>1220122</v>
      </c>
      <c r="C53" s="8">
        <v>976810</v>
      </c>
      <c r="D53" s="5">
        <v>9.152542372881356E-2</v>
      </c>
      <c r="E53" s="5">
        <v>9.0169491525423723E-2</v>
      </c>
    </row>
    <row r="54" spans="1:5" x14ac:dyDescent="0.3">
      <c r="A54" s="3" t="s">
        <v>38</v>
      </c>
      <c r="B54" s="8">
        <v>1131327</v>
      </c>
      <c r="C54" s="8">
        <v>943424</v>
      </c>
      <c r="D54" s="5">
        <v>5.6271186440677967E-2</v>
      </c>
      <c r="E54" s="5">
        <v>5.6271186440677967E-2</v>
      </c>
    </row>
    <row r="55" spans="1:5" x14ac:dyDescent="0.3">
      <c r="A55" s="3" t="s">
        <v>26</v>
      </c>
      <c r="B55" s="8">
        <v>214729</v>
      </c>
      <c r="C55" s="8">
        <v>411033</v>
      </c>
      <c r="D55" s="5">
        <v>9.8305084745762716E-2</v>
      </c>
      <c r="E55" s="5">
        <v>9.8983050847457621E-2</v>
      </c>
    </row>
    <row r="56" spans="1:5" x14ac:dyDescent="0.3">
      <c r="A56" s="3" t="s">
        <v>35</v>
      </c>
      <c r="B56" s="8">
        <v>856603</v>
      </c>
      <c r="C56" s="8">
        <v>854792</v>
      </c>
      <c r="D56" s="5">
        <v>4.6779661016949151E-2</v>
      </c>
      <c r="E56" s="5">
        <v>4.6779661016949151E-2</v>
      </c>
    </row>
    <row r="57" spans="1:5" x14ac:dyDescent="0.3">
      <c r="A57" s="3" t="s">
        <v>409</v>
      </c>
      <c r="B57" s="8">
        <v>8973497</v>
      </c>
      <c r="C57" s="8">
        <v>8992449</v>
      </c>
      <c r="D57" s="5">
        <v>1</v>
      </c>
      <c r="E57" s="5">
        <v>1</v>
      </c>
    </row>
    <row r="60" spans="1:5" x14ac:dyDescent="0.3">
      <c r="A60" s="14" t="s">
        <v>424</v>
      </c>
      <c r="B60" s="13">
        <f>GETPIVOTDATA("Sum of total_men_beneficiaries",$A$45)</f>
        <v>8973497</v>
      </c>
      <c r="C60" s="17">
        <f>B60/B62*100</f>
        <v>49.947255769331598</v>
      </c>
      <c r="D60" s="5">
        <f>C60%</f>
        <v>0.499472557693316</v>
      </c>
    </row>
    <row r="61" spans="1:5" x14ac:dyDescent="0.3">
      <c r="A61" s="14" t="s">
        <v>425</v>
      </c>
      <c r="B61" s="13">
        <f>GETPIVOTDATA("Sum of total_women_beneficiaries",$A$45)</f>
        <v>8992449</v>
      </c>
      <c r="C61" s="17">
        <f>B61/B62*100</f>
        <v>50.052744230668402</v>
      </c>
      <c r="D61" s="18">
        <f>C61%</f>
        <v>0.500527442306684</v>
      </c>
    </row>
    <row r="62" spans="1:5" x14ac:dyDescent="0.3">
      <c r="A62" s="14" t="s">
        <v>426</v>
      </c>
      <c r="B62" s="13">
        <f>SUM(B60:B61)</f>
        <v>17965946</v>
      </c>
    </row>
    <row r="63" spans="1:5" x14ac:dyDescent="0.3">
      <c r="A63" s="14" t="s">
        <v>418</v>
      </c>
      <c r="B63" s="8">
        <f>B60-B61</f>
        <v>-18952</v>
      </c>
    </row>
    <row r="64" spans="1:5" x14ac:dyDescent="0.3">
      <c r="A64" s="14"/>
      <c r="B64" s="8"/>
    </row>
    <row r="65" spans="1:3" x14ac:dyDescent="0.3">
      <c r="A65" s="14"/>
      <c r="B65" s="8"/>
    </row>
    <row r="66" spans="1:3" x14ac:dyDescent="0.3">
      <c r="A66" s="14"/>
      <c r="B66" s="8"/>
    </row>
    <row r="67" spans="1:3" x14ac:dyDescent="0.3">
      <c r="A67" s="21" t="s">
        <v>430</v>
      </c>
      <c r="B67" s="21"/>
    </row>
    <row r="69" spans="1:3" x14ac:dyDescent="0.3">
      <c r="A69" s="2" t="s">
        <v>6</v>
      </c>
      <c r="B69" t="s">
        <v>21</v>
      </c>
    </row>
    <row r="71" spans="1:3" x14ac:dyDescent="0.3">
      <c r="A71" s="2" t="s">
        <v>408</v>
      </c>
      <c r="B71" t="s">
        <v>413</v>
      </c>
      <c r="C71" t="s">
        <v>419</v>
      </c>
    </row>
    <row r="72" spans="1:3" x14ac:dyDescent="0.3">
      <c r="A72" s="3" t="s">
        <v>377</v>
      </c>
      <c r="B72" s="8">
        <v>3</v>
      </c>
      <c r="C72" s="5">
        <v>6.0362173038229373E-3</v>
      </c>
    </row>
    <row r="73" spans="1:3" x14ac:dyDescent="0.3">
      <c r="A73" s="3" t="s">
        <v>29</v>
      </c>
      <c r="B73" s="8">
        <v>369</v>
      </c>
      <c r="C73" s="5">
        <v>0.74245472837022131</v>
      </c>
    </row>
    <row r="74" spans="1:3" x14ac:dyDescent="0.3">
      <c r="A74" s="3" t="s">
        <v>196</v>
      </c>
      <c r="B74" s="8">
        <v>16</v>
      </c>
      <c r="C74" s="5">
        <v>3.2193158953722337E-2</v>
      </c>
    </row>
    <row r="75" spans="1:3" x14ac:dyDescent="0.3">
      <c r="A75" s="3" t="s">
        <v>19</v>
      </c>
      <c r="B75" s="8">
        <v>44</v>
      </c>
      <c r="C75" s="5">
        <v>8.8531187122736416E-2</v>
      </c>
    </row>
    <row r="76" spans="1:3" x14ac:dyDescent="0.3">
      <c r="A76" s="3" t="s">
        <v>181</v>
      </c>
      <c r="B76" s="8">
        <v>12</v>
      </c>
      <c r="C76" s="5">
        <v>2.4144869215291749E-2</v>
      </c>
    </row>
    <row r="77" spans="1:3" x14ac:dyDescent="0.3">
      <c r="A77" s="3" t="s">
        <v>34</v>
      </c>
      <c r="B77" s="8">
        <v>53</v>
      </c>
      <c r="C77" s="5">
        <v>0.10663983903420524</v>
      </c>
    </row>
    <row r="78" spans="1:3" x14ac:dyDescent="0.3">
      <c r="A78" s="3" t="s">
        <v>409</v>
      </c>
      <c r="B78" s="8">
        <v>497</v>
      </c>
      <c r="C78" s="9">
        <v>1</v>
      </c>
    </row>
    <row r="81" spans="1:4" x14ac:dyDescent="0.3">
      <c r="A81" s="7" t="s">
        <v>377</v>
      </c>
      <c r="B81" s="15">
        <f>GETPIVOTDATA("Percentage",$A$71,"activity_type","Conferences/seminars")</f>
        <v>6.0362173038229373E-3</v>
      </c>
      <c r="C81" s="10">
        <f t="shared" ref="C81:C86" si="0">100%-B81</f>
        <v>0.99396378269617702</v>
      </c>
    </row>
    <row r="82" spans="1:4" x14ac:dyDescent="0.3">
      <c r="A82" s="7" t="s">
        <v>29</v>
      </c>
      <c r="B82" s="10">
        <f>GETPIVOTDATA("Percentage",$A$71,"activity_type","Infrastructure &amp; equipment")</f>
        <v>0.74245472837022131</v>
      </c>
      <c r="C82" s="10">
        <f t="shared" si="0"/>
        <v>0.25754527162977869</v>
      </c>
    </row>
    <row r="83" spans="1:4" x14ac:dyDescent="0.3">
      <c r="A83" s="7" t="s">
        <v>196</v>
      </c>
      <c r="B83" s="10">
        <f>GETPIVOTDATA("Percentage",$A$71,"activity_type","Other")</f>
        <v>3.2193158953722337E-2</v>
      </c>
      <c r="C83" s="10">
        <f t="shared" si="0"/>
        <v>0.96780684104627768</v>
      </c>
    </row>
    <row r="84" spans="1:4" x14ac:dyDescent="0.3">
      <c r="A84" s="7" t="s">
        <v>19</v>
      </c>
      <c r="B84" s="10">
        <f>GETPIVOTDATA("Percentage",$A$71,"activity_type","Sensitization, advocacy &amp; outreach")</f>
        <v>8.8531187122736416E-2</v>
      </c>
      <c r="C84" s="10">
        <f t="shared" si="0"/>
        <v>0.91146881287726356</v>
      </c>
    </row>
    <row r="85" spans="1:4" x14ac:dyDescent="0.3">
      <c r="A85" s="7" t="s">
        <v>181</v>
      </c>
      <c r="B85" s="10">
        <f>GETPIVOTDATA("Percentage",$A$71,"activity_type","Sport &amp; cultural events")</f>
        <v>2.4144869215291749E-2</v>
      </c>
      <c r="C85" s="10">
        <f t="shared" si="0"/>
        <v>0.9758551307847082</v>
      </c>
    </row>
    <row r="86" spans="1:4" x14ac:dyDescent="0.3">
      <c r="A86" s="7" t="s">
        <v>34</v>
      </c>
      <c r="B86" s="10">
        <f>GETPIVOTDATA("Percentage",$A$71,"activity_type","Training/workshops")</f>
        <v>0.10663983903420524</v>
      </c>
      <c r="C86" s="10">
        <f t="shared" si="0"/>
        <v>0.89336016096579474</v>
      </c>
    </row>
    <row r="90" spans="1:4" x14ac:dyDescent="0.3">
      <c r="A90" s="21" t="s">
        <v>438</v>
      </c>
      <c r="B90" s="21"/>
      <c r="C90" s="21"/>
    </row>
    <row r="92" spans="1:4" x14ac:dyDescent="0.3">
      <c r="A92" s="2" t="s">
        <v>421</v>
      </c>
      <c r="B92" t="s">
        <v>432</v>
      </c>
    </row>
    <row r="94" spans="1:4" x14ac:dyDescent="0.3">
      <c r="A94" s="2" t="s">
        <v>408</v>
      </c>
      <c r="B94" t="s">
        <v>422</v>
      </c>
      <c r="C94" t="s">
        <v>410</v>
      </c>
      <c r="D94" t="s">
        <v>411</v>
      </c>
    </row>
    <row r="95" spans="1:4" x14ac:dyDescent="0.3">
      <c r="A95" s="3" t="s">
        <v>377</v>
      </c>
      <c r="B95" s="4">
        <v>3</v>
      </c>
      <c r="C95" s="4">
        <v>92387.47</v>
      </c>
      <c r="D95" s="4">
        <v>96930.4</v>
      </c>
    </row>
    <row r="96" spans="1:4" x14ac:dyDescent="0.3">
      <c r="A96" s="3" t="s">
        <v>29</v>
      </c>
      <c r="B96" s="4">
        <v>1267</v>
      </c>
      <c r="C96" s="4">
        <v>35686423.989999995</v>
      </c>
      <c r="D96" s="4">
        <v>38123038.410000004</v>
      </c>
    </row>
    <row r="97" spans="1:4" x14ac:dyDescent="0.3">
      <c r="A97" s="3" t="s">
        <v>196</v>
      </c>
      <c r="B97" s="4">
        <v>24</v>
      </c>
      <c r="C97" s="4">
        <v>683140.09</v>
      </c>
      <c r="D97" s="4">
        <v>739352.19000000006</v>
      </c>
    </row>
    <row r="98" spans="1:4" x14ac:dyDescent="0.3">
      <c r="A98" s="3" t="s">
        <v>19</v>
      </c>
      <c r="B98" s="4">
        <v>85</v>
      </c>
      <c r="C98" s="4">
        <v>2596986.2000000002</v>
      </c>
      <c r="D98" s="4">
        <v>2537708.9199999995</v>
      </c>
    </row>
    <row r="99" spans="1:4" x14ac:dyDescent="0.3">
      <c r="A99" s="3" t="s">
        <v>181</v>
      </c>
      <c r="B99" s="4">
        <v>25</v>
      </c>
      <c r="C99" s="4">
        <v>827253.8899999999</v>
      </c>
      <c r="D99" s="4">
        <v>938822.12999999989</v>
      </c>
    </row>
    <row r="100" spans="1:4" x14ac:dyDescent="0.3">
      <c r="A100" s="3" t="s">
        <v>34</v>
      </c>
      <c r="B100" s="4">
        <v>94</v>
      </c>
      <c r="C100" s="4">
        <v>2391585.87</v>
      </c>
      <c r="D100" s="4">
        <v>1798194.67</v>
      </c>
    </row>
    <row r="101" spans="1:4" x14ac:dyDescent="0.3">
      <c r="A101" s="3" t="s">
        <v>409</v>
      </c>
      <c r="B101" s="4">
        <v>1498</v>
      </c>
      <c r="C101" s="4">
        <v>42277777.509999983</v>
      </c>
      <c r="D101" s="4">
        <v>44234046.719999991</v>
      </c>
    </row>
    <row r="105" spans="1:4" x14ac:dyDescent="0.3">
      <c r="A105" s="21" t="s">
        <v>437</v>
      </c>
      <c r="B105" s="21"/>
      <c r="C105" s="21"/>
    </row>
    <row r="107" spans="1:4" x14ac:dyDescent="0.3">
      <c r="A107" s="2" t="s">
        <v>408</v>
      </c>
      <c r="B107" t="s">
        <v>435</v>
      </c>
      <c r="C107" t="s">
        <v>436</v>
      </c>
    </row>
    <row r="108" spans="1:4" x14ac:dyDescent="0.3">
      <c r="A108" s="3" t="s">
        <v>399</v>
      </c>
      <c r="B108" s="1">
        <v>13</v>
      </c>
      <c r="C108" s="4">
        <v>389875</v>
      </c>
    </row>
    <row r="109" spans="1:4" x14ac:dyDescent="0.3">
      <c r="A109" s="3" t="s">
        <v>367</v>
      </c>
      <c r="B109" s="1">
        <v>238</v>
      </c>
      <c r="C109" s="4">
        <v>5956593.7800000003</v>
      </c>
    </row>
    <row r="110" spans="1:4" x14ac:dyDescent="0.3">
      <c r="A110" s="3" t="s">
        <v>21</v>
      </c>
      <c r="B110" s="1">
        <v>497</v>
      </c>
      <c r="C110" s="4">
        <v>16993338.680000007</v>
      </c>
    </row>
    <row r="111" spans="1:4" x14ac:dyDescent="0.3">
      <c r="A111" s="3" t="s">
        <v>155</v>
      </c>
      <c r="B111" s="1">
        <v>265</v>
      </c>
      <c r="C111" s="4">
        <v>6799335.9699999997</v>
      </c>
    </row>
    <row r="112" spans="1:4" x14ac:dyDescent="0.3">
      <c r="A112" s="3" t="s">
        <v>280</v>
      </c>
      <c r="B112" s="1">
        <v>129</v>
      </c>
      <c r="C112" s="4">
        <v>3981698.9600000004</v>
      </c>
    </row>
    <row r="113" spans="1:3" x14ac:dyDescent="0.3">
      <c r="A113" s="3" t="s">
        <v>43</v>
      </c>
      <c r="B113" s="1">
        <v>184</v>
      </c>
      <c r="C113" s="4">
        <v>2454224</v>
      </c>
    </row>
    <row r="114" spans="1:3" x14ac:dyDescent="0.3">
      <c r="A114" s="3" t="s">
        <v>125</v>
      </c>
      <c r="B114" s="1">
        <v>73</v>
      </c>
      <c r="C114" s="4">
        <v>1620580.1899999997</v>
      </c>
    </row>
    <row r="115" spans="1:3" x14ac:dyDescent="0.3">
      <c r="A115" s="3" t="s">
        <v>142</v>
      </c>
      <c r="B115" s="1">
        <v>94</v>
      </c>
      <c r="C115" s="4">
        <v>4082130.9299999988</v>
      </c>
    </row>
    <row r="116" spans="1:3" x14ac:dyDescent="0.3">
      <c r="A116" s="3" t="s">
        <v>409</v>
      </c>
      <c r="B116" s="1">
        <v>1493</v>
      </c>
      <c r="C116" s="1">
        <v>42277777.510000005</v>
      </c>
    </row>
    <row r="121" spans="1:3" x14ac:dyDescent="0.3">
      <c r="A121" s="2" t="s">
        <v>408</v>
      </c>
      <c r="B121" t="s">
        <v>413</v>
      </c>
    </row>
    <row r="122" spans="1:3" x14ac:dyDescent="0.3">
      <c r="A122" s="3" t="s">
        <v>377</v>
      </c>
      <c r="B122" s="1">
        <v>3</v>
      </c>
    </row>
    <row r="123" spans="1:3" x14ac:dyDescent="0.3">
      <c r="A123" s="3" t="s">
        <v>29</v>
      </c>
      <c r="B123" s="1">
        <v>1267</v>
      </c>
    </row>
    <row r="124" spans="1:3" x14ac:dyDescent="0.3">
      <c r="A124" s="3" t="s">
        <v>196</v>
      </c>
      <c r="B124" s="1">
        <v>24</v>
      </c>
    </row>
    <row r="125" spans="1:3" x14ac:dyDescent="0.3">
      <c r="A125" s="3" t="s">
        <v>19</v>
      </c>
      <c r="B125" s="1">
        <v>85</v>
      </c>
    </row>
    <row r="126" spans="1:3" x14ac:dyDescent="0.3">
      <c r="A126" s="3" t="s">
        <v>181</v>
      </c>
      <c r="B126" s="1">
        <v>25</v>
      </c>
    </row>
    <row r="127" spans="1:3" x14ac:dyDescent="0.3">
      <c r="A127" s="3" t="s">
        <v>34</v>
      </c>
      <c r="B127" s="1">
        <v>94</v>
      </c>
    </row>
    <row r="128" spans="1:3" x14ac:dyDescent="0.3">
      <c r="A128" s="3" t="s">
        <v>409</v>
      </c>
      <c r="B128" s="1">
        <v>1498</v>
      </c>
    </row>
    <row r="1048532" spans="6:6" x14ac:dyDescent="0.3">
      <c r="F1048532" s="6"/>
    </row>
  </sheetData>
  <mergeCells count="6">
    <mergeCell ref="A1:E11"/>
    <mergeCell ref="A16:B16"/>
    <mergeCell ref="A43:B43"/>
    <mergeCell ref="A67:B67"/>
    <mergeCell ref="A105:C105"/>
    <mergeCell ref="A90:C90"/>
  </mergeCells>
  <pageMargins left="0.7" right="0.7" top="0.75" bottom="0.75" header="0.3" footer="0.3"/>
  <pageSetup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Y64"/>
  <sheetViews>
    <sheetView tabSelected="1" zoomScale="80" zoomScaleNormal="80" workbookViewId="0">
      <selection activeCell="X39" sqref="X39"/>
    </sheetView>
  </sheetViews>
  <sheetFormatPr defaultColWidth="0" defaultRowHeight="14.4" zeroHeight="1" x14ac:dyDescent="0.3"/>
  <cols>
    <col min="1" max="25" width="8.88671875" style="16" customWidth="1"/>
    <col min="26" max="16384" width="8.88671875" style="16" hidden="1"/>
  </cols>
  <sheetData>
    <row r="1" spans="17:25" x14ac:dyDescent="0.3">
      <c r="Y1" s="16" t="s">
        <v>439</v>
      </c>
    </row>
    <row r="2" spans="17:25" x14ac:dyDescent="0.3"/>
    <row r="3" spans="17:25" x14ac:dyDescent="0.3">
      <c r="Q3" s="16" t="s">
        <v>439</v>
      </c>
    </row>
    <row r="4" spans="17:25" x14ac:dyDescent="0.3"/>
    <row r="5" spans="17:25" x14ac:dyDescent="0.3"/>
    <row r="6" spans="17:25" x14ac:dyDescent="0.3"/>
    <row r="7" spans="17:25" x14ac:dyDescent="0.3"/>
    <row r="8" spans="17:25" x14ac:dyDescent="0.3"/>
    <row r="9" spans="17:25" x14ac:dyDescent="0.3"/>
    <row r="10" spans="17:25" x14ac:dyDescent="0.3"/>
    <row r="11" spans="17:25" x14ac:dyDescent="0.3"/>
    <row r="12" spans="17:25" x14ac:dyDescent="0.3"/>
    <row r="13" spans="17:25" x14ac:dyDescent="0.3"/>
    <row r="14" spans="17:25" x14ac:dyDescent="0.3"/>
    <row r="15" spans="17:25" x14ac:dyDescent="0.3"/>
    <row r="16" spans="17:25"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row r="56" x14ac:dyDescent="0.3"/>
    <row r="57" x14ac:dyDescent="0.3"/>
    <row r="58" x14ac:dyDescent="0.3"/>
    <row r="59" x14ac:dyDescent="0.3"/>
    <row r="60" x14ac:dyDescent="0.3"/>
    <row r="61" x14ac:dyDescent="0.3"/>
    <row r="62" x14ac:dyDescent="0.3"/>
    <row r="63" x14ac:dyDescent="0.3"/>
    <row r="6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6 1 c e 4 6 f - 6 2 c 1 - 4 2 f 8 - a 9 6 6 - 4 e 3 4 f 2 5 d 9 1 2 e "   x m l n s = " h t t p : / / s c h e m a s . m i c r o s o f t . c o m / D a t a M a s h u p " > A A A A A J Y E A A B Q S w M E F A A C A A g A x B w h W 6 i a 8 p i m A A A A + Q A A A B I A H A B D b 2 5 m a W c v U G F j a 2 F n Z S 5 4 b W w g o h g A K K A U A A A A A A A A A A A A A A A A A A A A A A A A A A A A h Y + 9 D o I w G E V f h X S n L X / G k I 8 y u E p i Q j S u T a n Q C M X Q Y n k 3 B x / J V 5 B E M W y O 9 + Q M 5 7 4 e T 8 i n r v X u c j C q 1 x k K M E W e 1 K K v l K 4 z N N q L v 0 U 5 g w M X V 1 5 L b 5 a 1 S S d T Z a i x 9 p Y S 4 p z D L s L 9 U J O Q 0 o C c i 3 0 p G t l x 9 J P V f 9 l X 2 l i u h U Q M T p 8 Y F u I w x j H d J D i J k g D I w q F Q e u X M y Z g C W U H Y j a 0 d B 8 m k 9 o 8 l k G U C + d 5 g b 1 B L A w Q U A A I A C A D E H C 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B w h W w 0 8 Q c m O A Q A A T w o A A B M A H A B G b 3 J t d W x h c y 9 T Z W N 0 a W 9 u M S 5 t I K I Y A C i g F A A A A A A A A A A A A A A A A A A A A A A A A A A A A O 1 T z 2 v C M B i 9 F / w f Q r 2 0 U A S 3 s c v w p D v s s s M U d h A p a f t Z g 0 1 S v i R O k f 7 v S 6 z o Z j v d b T C a S y D v 5 f v 5 n o J U M y n I t L 6 H T z 2 v 5 6 k V R c j I j C Y F D M m I F K B 7 H r F n K g 2 m Y F + e t y k U g 7 F B B K H f J a 4 T K d d B u J + / U g 4 j v / 7 p L 6 r 5 W A p t K Y u o D t D 3 x y s q c h d 8 V 4 J v I x 2 o g x l S o Z Y S + V g W h g s H q q D O F u 3 3 P s v 8 i L w I / f g w c F A V k b 2 f G a S u 5 F g z D t d g l y g i 7 i I a t v q A p l R D L n H X A K g d w 4 b p X f s 3 x s s C u O 2 H i T w u K W o B 2 M 7 k T C m X n a Y o x Y 4 3 8 E K m h / K G T c S + a 5 P B C R G G J 4 D H X y L / E V y x f I V M r W O 7 P N o I q 6 W m R W x r j x M Q s G Q p o 8 h A N Q d X E z / k r 6 k 3 S G e 4 H m q z Y 1 q W K D e Q x Z R L I 3 R L a z U Q Z 0 w l B h V k F 5 Q q P M n r D b g L R S a m L J j b s j q L b M K U X V y q g w s V h j 2 P i S s B v n q i f 9 Q 2 C e 5 C v 7 N G Z 4 1 / b o 1 W c Q 5 v q L M 1 l x P r D W F e a r n 6 5 s z v F b S b 8 r 4 z Z W f K z p R / Z s p P U E s B A i 0 A F A A C A A g A x B w h W 6 i a 8 p i m A A A A + Q A A A B I A A A A A A A A A A A A A A A A A A A A A A E N v b m Z p Z y 9 Q Y W N r Y W d l L n h t b F B L A Q I t A B Q A A g A I A M Q c I V s P y u m r p A A A A O k A A A A T A A A A A A A A A A A A A A A A A P I A A A B b Q 2 9 u d G V u d F 9 U e X B l c 1 0 u e G 1 s U E s B A i 0 A F A A C A A g A x B w h W w 0 8 Q c m O A Q A A T w o A A B M A A A A A A A A A A A A A A A A A 4 w E A A E Z v c m 1 1 b G F z L 1 N l Y 3 R p b 2 4 x L m 1 Q S w U G A A A A A A M A A w D C A A A A v g M 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D z o A A A A A A A D t 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0 L T E x L T I 4 V D A z O j M 3 O j A 2 L j U z N j U 2 O D N a I i A v P j x F b n R y e S B U e X B l P S J G a W x s R X J y b 3 J D b 2 R l I i B W Y W x 1 Z T 0 i c 1 V u a 2 5 v d 2 4 i I C 8 + P E V u d H J 5 I F R 5 c G U 9 I k Z p b G x D b 2 x 1 b W 5 O Y W 1 l c y I g V m F s d W U 9 I n N b J n F 1 b 3 Q 7 a W Q m c X V v d D s s J n F 1 b 3 Q 7 Z H V y Y X R p b 2 5 f d G l t Z S Z x d W 9 0 O y w m c X V v d D t k d X J h d G l v b l 9 0 e X B l J n F 1 b 3 Q 7 L C Z x d W 9 0 O 2 N h d G V n b 3 J 5 J n F 1 b 3 Q 7 L C Z x d W 9 0 O 2 F j d G l 2 a X R 5 X 3 R 5 c G U m c X V v d D s s J n F 1 b 3 Q 7 a W 1 w b G V t Z W 5 0 a W 5 n X 3 B h c n R u Z X J f d H l w Z S Z x d W 9 0 O y w m c X V v d D t t a X N z a W 9 u X 2 F j c m 9 u e W 0 m c X V v d D s s J n F 1 b 3 Q 7 b G 9 j Y X R p b 2 4 x J n F 1 b 3 Q 7 L C Z x d W 9 0 O 2 x h d G l 0 d W R l M S Z x d W 9 0 O y w m c X V v d D t s b 2 5 n a X R 1 Z G U x J n F 1 b 3 Q 7 L C Z x d W 9 0 O 2 h p Z 2 h y a X N r X 2 F y Z W E m c X V v d D s s J n F 1 b 3 Q 7 d G 9 0 Y W x f b W V u X 2 J l b m V m a W N p Y X J p Z X M m c X V v d D s s J n F 1 b 3 Q 7 d G 9 0 Y W x f d 2 9 t Z W 5 f Y m V u Z W Z p Y 2 l h c m l l c y Z x d W 9 0 O y w m c X V v d D t 0 b 3 R h b F 9 i Z W 5 l Z m l j a W F y a W V z J n F 1 b 3 Q 7 L C Z x d W 9 0 O 2 J l b m V m a W N p Y X J 5 X 3 R 5 c G U x J n F 1 b 3 Q 7 L C Z x d W 9 0 O 2 F w c H J v d m V k X 2 F t b 3 V u d C Z x d W 9 0 O y w m c X V v d D t h b W 9 1 b n R f Z G l z Y n V y c 2 V k J n F 1 b 3 Q 7 X S I g L z 4 8 R W 5 0 c n k g V H l w Z T 0 i R m l s b E N v b H V t b l R 5 c G V z I i B W Y W x 1 Z T 0 i c 0 F 3 T U d C Z 1 l H Q m d Z R k J R W U R B d 0 1 H Q l F V P S I g L z 4 8 R W 5 0 c n k g V H l w Z T 0 i R m l s b E V y c m 9 y Q 2 9 1 b n Q i I F Z h b H V l P S J s M C I g L z 4 8 R W 5 0 c n k g V H l w Z T 0 i R m l s b E N v d W 5 0 I i B W Y W x 1 Z T 0 i b D A i I C 8 + P E V u d H J 5 I F R 5 c G U 9 I k Z p b G x T d G F 0 d X M i I F Z h b H V l P S J z V 2 F p d G l u Z 0 Z v c k V 4 Y 2 V s U m V m c m V z a C 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N y w m c X V v d D t r Z X l D b 2 x 1 b W 5 O Y W 1 l c y Z x d W 9 0 O z p b J n F 1 b 3 Q 7 a W Q m c X V v d D s s J n F 1 b 3 Q 7 Z H V y Y X R p b 2 5 f d G l t Z S Z x d W 9 0 O y w m c X V v d D t k d X J h d G l v b l 9 0 e X B l J n F 1 b 3 Q 7 L C Z x d W 9 0 O 2 N h d G V n b 3 J 5 J n F 1 b 3 Q 7 L C Z x d W 9 0 O 2 F j d G l 2 a X R 5 X 3 R 5 c G U m c X V v d D s s J n F 1 b 3 Q 7 a W 1 w b G V t Z W 5 0 a W 5 n X 3 B h c n R u Z X J f d H l w Z S Z x d W 9 0 O y w m c X V v d D t t a X N z a W 9 u X 2 F j c m 9 u e W 0 m c X V v d D s s J n F 1 b 3 Q 7 b G 9 j Y X R p b 2 4 x J n F 1 b 3 Q 7 L C Z x d W 9 0 O 2 x h d G l 0 d W R l M S Z x d W 9 0 O y w m c X V v d D t s b 2 5 n a X R 1 Z G U x J n F 1 b 3 Q 7 L C Z x d W 9 0 O 2 h p Z 2 h y a X N r X 2 F y Z W E m c X V v d D s s J n F 1 b 3 Q 7 d G 9 0 Y W x f b W V u X 2 J l b m V m a W N p Y X J p Z X M m c X V v d D s s J n F 1 b 3 Q 7 d G 9 0 Y W x f d 2 9 t Z W 5 f Y m V u Z W Z p Y 2 l h c m l l c y Z x d W 9 0 O y w m c X V v d D t 0 b 3 R h b F 9 i Z W 5 l Z m l j a W F y a W V z J n F 1 b 3 Q 7 L C Z x d W 9 0 O 2 J l b m V m a W N p Y X J 5 X 3 R 5 c G U x J n F 1 b 3 Q 7 L C Z x d W 9 0 O 2 F w c H J v d m V k X 2 F t b 3 V u d C Z x d W 9 0 O y w m c X V v d D t h b W 9 1 b n R f Z G l z Y n V y c 2 V k J n F 1 b 3 Q 7 X S w m c X V v d D t x d W V y e V J l b G F 0 a W 9 u c 2 h p c H M m c X V v d D s 6 W 1 0 s J n F 1 b 3 Q 7 Y 2 9 s d W 1 u S W R l b n R p d G l l c y Z x d W 9 0 O z p b J n F 1 b 3 Q 7 U 2 V j d G l v b j E v V G F i b G U x L 0 N o Y W 5 n Z W Q g V H l w Z S 5 7 a W Q s M H 0 m c X V v d D s s J n F 1 b 3 Q 7 U 2 V j d G l v b j E v V G F i b G U x L 0 N o Y W 5 n Z W Q g V H l w Z S 5 7 Z H V y Y X R p b 2 5 f d G l t Z S w x f S Z x d W 9 0 O y w m c X V v d D t T Z W N 0 a W 9 u M S 9 U Y W J s Z T E v Q 2 h h b m d l Z C B U e X B l L n t k d X J h d G l v b l 9 0 e X B l L D J 9 J n F 1 b 3 Q 7 L C Z x d W 9 0 O 1 N l Y 3 R p b 2 4 x L 1 R h Y m x l M S 9 D a G F u Z 2 V k I F R 5 c G U u e 2 N h d G V n b 3 J 5 L D N 9 J n F 1 b 3 Q 7 L C Z x d W 9 0 O 1 N l Y 3 R p b 2 4 x L 1 R h Y m x l M S 9 D a G F u Z 2 V k I F R 5 c G U u e 2 F j d G l 2 a X R 5 X 3 R 5 c G U s N H 0 m c X V v d D s s J n F 1 b 3 Q 7 U 2 V j d G l v b j E v V G F i b G U x L 0 N o Y W 5 n Z W Q g V H l w Z S 5 7 a W 1 w b G V t Z W 5 0 a W 5 n X 3 B h c n R u Z X J f d H l w Z S w 1 f S Z x d W 9 0 O y w m c X V v d D t T Z W N 0 a W 9 u M S 9 U Y W J s Z T E v Q 2 h h b m d l Z C B U e X B l L n t t a X N z a W 9 u X 2 F j c m 9 u e W 0 s N n 0 m c X V v d D s s J n F 1 b 3 Q 7 U 2 V j d G l v b j E v V G F i b G U x L 0 N o Y W 5 n Z W Q g V H l w Z S 5 7 b G 9 j Y X R p b 2 4 x L D d 9 J n F 1 b 3 Q 7 L C Z x d W 9 0 O 1 N l Y 3 R p b 2 4 x L 1 R h Y m x l M S 9 D a G F u Z 2 V k I F R 5 c G U u e 2 x h d G l 0 d W R l M S w 4 f S Z x d W 9 0 O y w m c X V v d D t T Z W N 0 a W 9 u M S 9 U Y W J s Z T E v Q 2 h h b m d l Z C B U e X B l L n t s b 2 5 n a X R 1 Z G U x L D l 9 J n F 1 b 3 Q 7 L C Z x d W 9 0 O 1 N l Y 3 R p b 2 4 x L 1 R h Y m x l M S 9 D a G F u Z 2 V k I F R 5 c G U u e 2 h p Z 2 h y a X N r X 2 F y Z W E s M T B 9 J n F 1 b 3 Q 7 L C Z x d W 9 0 O 1 N l Y 3 R p b 2 4 x L 1 R h Y m x l M S 9 D a G F u Z 2 V k I F R 5 c G U u e 3 R v d G F s X 2 1 l b l 9 i Z W 5 l Z m l j a W F y a W V z L D E x f S Z x d W 9 0 O y w m c X V v d D t T Z W N 0 a W 9 u M S 9 U Y W J s Z T E v Q 2 h h b m d l Z C B U e X B l L n t 0 b 3 R h b F 9 3 b 2 1 l b l 9 i Z W 5 l Z m l j a W F y a W V z L D E y f S Z x d W 9 0 O y w m c X V v d D t T Z W N 0 a W 9 u M S 9 U Y W J s Z T E v Q 2 h h b m d l Z C B U e X B l L n t 0 b 3 R h b F 9 i Z W 5 l Z m l j a W F y a W V z L D E z f S Z x d W 9 0 O y w m c X V v d D t T Z W N 0 a W 9 u M S 9 U Y W J s Z T E v Q 2 h h b m d l Z C B U e X B l L n t i Z W 5 l Z m l j a W F y e V 9 0 e X B l M S w x N H 0 m c X V v d D s s J n F 1 b 3 Q 7 U 2 V j d G l v b j E v V G F i b G U x L 0 N o Y W 5 n Z W Q g V H l w Z S 5 7 Y X B w c m 9 2 Z W R f Y W 1 v d W 5 0 L D E 1 f S Z x d W 9 0 O y w m c X V v d D t T Z W N 0 a W 9 u M S 9 U Y W J s Z T E v Q 2 h h b m d l Z C B U e X B l L n t h b W 9 1 b n R f Z G l z Y n V y c 2 V k L D E 2 f S Z x d W 9 0 O 1 0 s J n F 1 b 3 Q 7 Q 2 9 s d W 1 u Q 2 9 1 b n Q m c X V v d D s 6 M T c s J n F 1 b 3 Q 7 S 2 V 5 Q 2 9 s d W 1 u T m F t Z X M m c X V v d D s 6 W y Z x d W 9 0 O 2 l k J n F 1 b 3 Q 7 L C Z x d W 9 0 O 2 R 1 c m F 0 a W 9 u X 3 R p b W U m c X V v d D s s J n F 1 b 3 Q 7 Z H V y Y X R p b 2 5 f d H l w Z S Z x d W 9 0 O y w m c X V v d D t j Y X R l Z 2 9 y e S Z x d W 9 0 O y w m c X V v d D t h Y 3 R p d m l 0 e V 9 0 e X B l J n F 1 b 3 Q 7 L C Z x d W 9 0 O 2 l t c G x l b W V u d G l u Z 1 9 w Y X J 0 b m V y X 3 R 5 c G U m c X V v d D s s J n F 1 b 3 Q 7 b W l z c 2 l v b l 9 h Y 3 J v b n l t J n F 1 b 3 Q 7 L C Z x d W 9 0 O 2 x v Y 2 F 0 a W 9 u M S Z x d W 9 0 O y w m c X V v d D t s Y X R p d H V k Z T E m c X V v d D s s J n F 1 b 3 Q 7 b G 9 u Z 2 l 0 d W R l M S Z x d W 9 0 O y w m c X V v d D t o a W d o c m l z a 1 9 h c m V h J n F 1 b 3 Q 7 L C Z x d W 9 0 O 3 R v d G F s X 2 1 l b l 9 i Z W 5 l Z m l j a W F y a W V z J n F 1 b 3 Q 7 L C Z x d W 9 0 O 3 R v d G F s X 3 d v b W V u X 2 J l b m V m a W N p Y X J p Z X M m c X V v d D s s J n F 1 b 3 Q 7 d G 9 0 Y W x f Y m V u Z W Z p Y 2 l h c m l l c y Z x d W 9 0 O y w m c X V v d D t i Z W 5 l Z m l j a W F y e V 9 0 e X B l M S Z x d W 9 0 O y w m c X V v d D t h c H B y b 3 Z l Z F 9 h b W 9 1 b n Q m c X V v d D s s J n F 1 b 3 Q 7 Y W 1 v d W 5 0 X 2 R p c 2 J 1 c n N l Z C Z x d W 9 0 O 1 0 s J n F 1 b 3 Q 7 Q 2 9 s d W 1 u S W R l b n R p d G l l c y Z x d W 9 0 O z p b J n F 1 b 3 Q 7 U 2 V j d G l v b j E v V G F i b G U x L 0 N o Y W 5 n Z W Q g V H l w Z S 5 7 a W Q s M H 0 m c X V v d D s s J n F 1 b 3 Q 7 U 2 V j d G l v b j E v V G F i b G U x L 0 N o Y W 5 n Z W Q g V H l w Z S 5 7 Z H V y Y X R p b 2 5 f d G l t Z S w x f S Z x d W 9 0 O y w m c X V v d D t T Z W N 0 a W 9 u M S 9 U Y W J s Z T E v Q 2 h h b m d l Z C B U e X B l L n t k d X J h d G l v b l 9 0 e X B l L D J 9 J n F 1 b 3 Q 7 L C Z x d W 9 0 O 1 N l Y 3 R p b 2 4 x L 1 R h Y m x l M S 9 D a G F u Z 2 V k I F R 5 c G U u e 2 N h d G V n b 3 J 5 L D N 9 J n F 1 b 3 Q 7 L C Z x d W 9 0 O 1 N l Y 3 R p b 2 4 x L 1 R h Y m x l M S 9 D a G F u Z 2 V k I F R 5 c G U u e 2 F j d G l 2 a X R 5 X 3 R 5 c G U s N H 0 m c X V v d D s s J n F 1 b 3 Q 7 U 2 V j d G l v b j E v V G F i b G U x L 0 N o Y W 5 n Z W Q g V H l w Z S 5 7 a W 1 w b G V t Z W 5 0 a W 5 n X 3 B h c n R u Z X J f d H l w Z S w 1 f S Z x d W 9 0 O y w m c X V v d D t T Z W N 0 a W 9 u M S 9 U Y W J s Z T E v Q 2 h h b m d l Z C B U e X B l L n t t a X N z a W 9 u X 2 F j c m 9 u e W 0 s N n 0 m c X V v d D s s J n F 1 b 3 Q 7 U 2 V j d G l v b j E v V G F i b G U x L 0 N o Y W 5 n Z W Q g V H l w Z S 5 7 b G 9 j Y X R p b 2 4 x L D d 9 J n F 1 b 3 Q 7 L C Z x d W 9 0 O 1 N l Y 3 R p b 2 4 x L 1 R h Y m x l M S 9 D a G F u Z 2 V k I F R 5 c G U u e 2 x h d G l 0 d W R l M S w 4 f S Z x d W 9 0 O y w m c X V v d D t T Z W N 0 a W 9 u M S 9 U Y W J s Z T E v Q 2 h h b m d l Z C B U e X B l L n t s b 2 5 n a X R 1 Z G U x L D l 9 J n F 1 b 3 Q 7 L C Z x d W 9 0 O 1 N l Y 3 R p b 2 4 x L 1 R h Y m x l M S 9 D a G F u Z 2 V k I F R 5 c G U u e 2 h p Z 2 h y a X N r X 2 F y Z W E s M T B 9 J n F 1 b 3 Q 7 L C Z x d W 9 0 O 1 N l Y 3 R p b 2 4 x L 1 R h Y m x l M S 9 D a G F u Z 2 V k I F R 5 c G U u e 3 R v d G F s X 2 1 l b l 9 i Z W 5 l Z m l j a W F y a W V z L D E x f S Z x d W 9 0 O y w m c X V v d D t T Z W N 0 a W 9 u M S 9 U Y W J s Z T E v Q 2 h h b m d l Z C B U e X B l L n t 0 b 3 R h b F 9 3 b 2 1 l b l 9 i Z W 5 l Z m l j a W F y a W V z L D E y f S Z x d W 9 0 O y w m c X V v d D t T Z W N 0 a W 9 u M S 9 U Y W J s Z T E v Q 2 h h b m d l Z C B U e X B l L n t 0 b 3 R h b F 9 i Z W 5 l Z m l j a W F y a W V z L D E z f S Z x d W 9 0 O y w m c X V v d D t T Z W N 0 a W 9 u M S 9 U Y W J s Z T E v Q 2 h h b m d l Z C B U e X B l L n t i Z W 5 l Z m l j a W F y e V 9 0 e X B l M S w x N H 0 m c X V v d D s s J n F 1 b 3 Q 7 U 2 V j d G l v b j E v V G F i b G U x L 0 N o Y W 5 n Z W Q g V H l w Z S 5 7 Y X B w c m 9 2 Z W R f Y W 1 v d W 5 0 L D E 1 f S Z x d W 9 0 O y w m c X V v d D t T Z W N 0 a W 9 u M S 9 U Y W J s Z T E v Q 2 h h b m d l Z C B U e X B l L n t h b W 9 1 b n R f Z G l z Y n V y c 2 V k L D E 2 f S Z x d W 9 0 O 1 0 s J n F 1 b 3 Q 7 U m V s Y X R p b 2 5 z a G l w S W 5 m b y Z x d W 9 0 O z p b X X 0 i I C 8 + P E V u d H J 5 I F R 5 c G U 9 I k J 1 Z m Z l c k 5 l e H R S Z W Z y Z X N o 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D b 2 x 1 b W 5 O Y W 1 l c y I g V m F s d W U 9 I n N b J n F 1 b 3 Q 7 a W Q m c X V v d D s s J n F 1 b 3 Q 7 Z H V y Y X R p b 2 5 f d G l t Z S Z x d W 9 0 O y w m c X V v d D t k d X J h d G l v b l 9 0 e X B l J n F 1 b 3 Q 7 L C Z x d W 9 0 O 2 N h d G V n b 3 J 5 J n F 1 b 3 Q 7 L C Z x d W 9 0 O 2 F j d G l 2 a X R 5 X 3 R 5 c G U m c X V v d D s s J n F 1 b 3 Q 7 a W 1 w b G V t Z W 5 0 a W 5 n X 3 B h c n R u Z X J f d H l w Z S Z x d W 9 0 O y w m c X V v d D t t a X N z a W 9 u X 2 F j c m 9 u e W 0 m c X V v d D s s J n F 1 b 3 Q 7 b G 9 j Y X R p b 2 4 x J n F 1 b 3 Q 7 L C Z x d W 9 0 O 2 x h d G l 0 d W R l M S Z x d W 9 0 O y w m c X V v d D t s b 2 5 n a X R 1 Z G U x J n F 1 b 3 Q 7 L C Z x d W 9 0 O 2 h p Z 2 h y a X N r X 2 F y Z W E m c X V v d D s s J n F 1 b 3 Q 7 d G 9 0 Y W x f b W V u X 2 J l b m V m a W N p Y X J p Z X M m c X V v d D s s J n F 1 b 3 Q 7 d G 9 0 Y W x f d 2 9 t Z W 5 f Y m V u Z W Z p Y 2 l h c m l l c y Z x d W 9 0 O y w m c X V v d D t 0 b 3 R h b F 9 i Z W 5 l Z m l j a W F y a W V z J n F 1 b 3 Q 7 L C Z x d W 9 0 O 2 J l b m V m a W N p Y X J 5 X 3 R 5 c G U x J n F 1 b 3 Q 7 L C Z x d W 9 0 O 2 F w c H J v d m V k X 2 F t b 3 V u d C Z x d W 9 0 O y w m c X V v d D t h b W 9 1 b n R f Z G l z Y n V y c 2 V k J n F 1 b 3 Q 7 X S I g L z 4 8 R W 5 0 c n k g V H l w Z T 0 i R m l s b E N v b H V t b l R 5 c G V z I i B W Y W x 1 Z T 0 i c 0 F 3 T U d C Z 1 l H Q m d Z R k J R W U R B d 0 1 H Q l F V P S I g L z 4 8 R W 5 0 c n k g V H l w Z T 0 i R m l s b E V y c m 9 y Q 2 9 1 b n Q i I F Z h b H V l P S J s M C I g L z 4 8 R W 5 0 c n k g V H l w Z T 0 i R m l s b E N v d W 5 0 I i B W Y W x 1 Z T 0 i b D E 0 O T g i I C 8 + P E V u d H J 5 I F R 5 c G U 9 I k Z p b G x T d G F 0 d X M i I F Z h b H V l P S J z Q 2 9 t c G x l d G U i I C 8 + P E V u d H J 5 I F R 5 c G U 9 I k Z p b G x M Y X N 0 V X B k Y X R l Z C I g V m F s d W U 9 I m Q y M D I 0 L T E y L T A x V D I w O j M 1 O j I y L j Y z N z I 5 N z d 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k J 1 Z m Z l c k 5 l e H R S Z W Z y Z X N o I i B W Y W x 1 Z T 0 i b D E i I C 8 + P E V u d H J 5 I F R 5 c G U 9 I k Z p b G x F c n J v c k N v Z G U i I F Z h b H V l P S J z V W 5 r b m 9 3 b i I g L z 4 8 R W 5 0 c n k g V H l w Z T 0 i U X V l c n l J R C I g V m F s d W U 9 I n M y Y T Q w M j E 2 Y i 0 z Z j c 3 L T R m N z I t O D h m N y 0 4 O D g 2 N G Y x Z T I w M W M i I C 8 + P E V u d H J 5 I F R 5 c G U 9 I l J l b G F 0 a W 9 u c 2 h p c E l u Z m 9 D b 2 5 0 Y W l u Z X I i I F Z h b H V l P S J z e y Z x d W 9 0 O 2 N v b H V t b k N v d W 5 0 J n F 1 b 3 Q 7 O j E 3 L C Z x d W 9 0 O 2 t l e U N v b H V t b k 5 h b W V z J n F 1 b 3 Q 7 O l t d L C Z x d W 9 0 O 3 F 1 Z X J 5 U m V s Y X R p b 2 5 z a G l w c y Z x d W 9 0 O z p b X S w m c X V v d D t j b 2 x 1 b W 5 J Z G V u d G l 0 a W V z J n F 1 b 3 Q 7 O l s m c X V v d D t T Z W N 0 a W 9 u M S 9 U Y W J s Z T E g K D I p L 0 N o Y W 5 n Z W Q g V H l w Z T E u e 2 l k L D B 9 J n F 1 b 3 Q 7 L C Z x d W 9 0 O 1 N l Y 3 R p b 2 4 x L 1 R h Y m x l M S A o M i k v Q 2 h h b m d l Z C B U e X B l M S 5 7 Z H V y Y X R p b 2 5 f d G l t Z S w x f S Z x d W 9 0 O y w m c X V v d D t T Z W N 0 a W 9 u M S 9 U Y W J s Z T E g K D I p L 0 N o Y W 5 n Z W Q g V H l w Z S 5 7 Z H V y Y X R p b 2 5 f d H l w Z S w y f S Z x d W 9 0 O y w m c X V v d D t T Z W N 0 a W 9 u M S 9 U Y W J s Z T E g K D I p L 0 N o Y W 5 n Z W Q g V H l w Z S 5 7 Y 2 F 0 Z W d v c n k s M 3 0 m c X V v d D s s J n F 1 b 3 Q 7 U 2 V j d G l v b j E v V G F i b G U x I C g y K S 9 D a G F u Z 2 V k I F R 5 c G U u e 2 F j d G l 2 a X R 5 X 3 R 5 c G U s N H 0 m c X V v d D s s J n F 1 b 3 Q 7 U 2 V j d G l v b j E v V G F i b G U x I C g y K S 9 D a G F u Z 2 V k I F R 5 c G U u e 2 l t c G x l b W V u d G l u Z 1 9 w Y X J 0 b m V y X 3 R 5 c G U s N X 0 m c X V v d D s s J n F 1 b 3 Q 7 U 2 V j d G l v b j E v V G F i b G U x I C g y K S 9 D a G F u Z 2 V k I F R 5 c G U u e 2 1 p c 3 N p b 2 5 f Y W N y b 2 5 5 b S w 2 f S Z x d W 9 0 O y w m c X V v d D t T Z W N 0 a W 9 u M S 9 U Y W J s Z T E g K D I p L 0 N o Y W 5 n Z W Q g V H l w Z S 5 7 b G 9 j Y X R p b 2 4 x L D d 9 J n F 1 b 3 Q 7 L C Z x d W 9 0 O 1 N l Y 3 R p b 2 4 x L 1 R h Y m x l M S A o M i k v Q 2 h h b m d l Z C B U e X B l L n t s Y X R p d H V k Z T E s O H 0 m c X V v d D s s J n F 1 b 3 Q 7 U 2 V j d G l v b j E v V G F i b G U x I C g y K S 9 D a G F u Z 2 V k I F R 5 c G U u e 2 x v b m d p d H V k Z T E s O X 0 m c X V v d D s s J n F 1 b 3 Q 7 U 2 V j d G l v b j E v V G F i b G U x I C g y K S 9 D a G F u Z 2 V k I F R 5 c G U u e 2 h p Z 2 h y a X N r X 2 F y Z W E s M T B 9 J n F 1 b 3 Q 7 L C Z x d W 9 0 O 1 N l Y 3 R p b 2 4 x L 1 R h Y m x l M S A o M i k v Q 2 h h b m d l Z C B U e X B l L n t 0 b 3 R h b F 9 t Z W 5 f Y m V u Z W Z p Y 2 l h c m l l c y w x M X 0 m c X V v d D s s J n F 1 b 3 Q 7 U 2 V j d G l v b j E v V G F i b G U x I C g y K S 9 D a G F u Z 2 V k I F R 5 c G U u e 3 R v d G F s X 3 d v b W V u X 2 J l b m V m a W N p Y X J p Z X M s M T J 9 J n F 1 b 3 Q 7 L C Z x d W 9 0 O 1 N l Y 3 R p b 2 4 x L 1 R h Y m x l M S A o M i k v Q 2 h h b m d l Z C B U e X B l L n t 0 b 3 R h b F 9 i Z W 5 l Z m l j a W F y a W V z L D E z f S Z x d W 9 0 O y w m c X V v d D t T Z W N 0 a W 9 u M S 9 U Y W J s Z T E g K D I p L 0 N o Y W 5 n Z W Q g V H l w Z S 5 7 Y m V u Z W Z p Y 2 l h c n l f d H l w Z T E s M T R 9 J n F 1 b 3 Q 7 L C Z x d W 9 0 O 1 N l Y 3 R p b 2 4 x L 1 R h Y m x l M S A o M i k v Q 2 h h b m d l Z C B U e X B l L n t h c H B y b 3 Z l Z F 9 h b W 9 1 b n Q s M T V 9 J n F 1 b 3 Q 7 L C Z x d W 9 0 O 1 N l Y 3 R p b 2 4 x L 1 R h Y m x l M S A o M i k v Q 2 h h b m d l Z C B U e X B l L n t h b W 9 1 b n R f Z G l z Y n V y c 2 V k L D E 2 f S Z x d W 9 0 O 1 0 s J n F 1 b 3 Q 7 Q 2 9 s d W 1 u Q 2 9 1 b n Q m c X V v d D s 6 M T c s J n F 1 b 3 Q 7 S 2 V 5 Q 2 9 s d W 1 u T m F t Z X M m c X V v d D s 6 W 1 0 s J n F 1 b 3 Q 7 Q 2 9 s d W 1 u S W R l b n R p d G l l c y Z x d W 9 0 O z p b J n F 1 b 3 Q 7 U 2 V j d G l v b j E v V G F i b G U x I C g y K S 9 D a G F u Z 2 V k I F R 5 c G U x L n t p Z C w w f S Z x d W 9 0 O y w m c X V v d D t T Z W N 0 a W 9 u M S 9 U Y W J s Z T E g K D I p L 0 N o Y W 5 n Z W Q g V H l w Z T E u e 2 R 1 c m F 0 a W 9 u X 3 R p b W U s M X 0 m c X V v d D s s J n F 1 b 3 Q 7 U 2 V j d G l v b j E v V G F i b G U x I C g y K S 9 D a G F u Z 2 V k I F R 5 c G U u e 2 R 1 c m F 0 a W 9 u X 3 R 5 c G U s M n 0 m c X V v d D s s J n F 1 b 3 Q 7 U 2 V j d G l v b j E v V G F i b G U x I C g y K S 9 D a G F u Z 2 V k I F R 5 c G U u e 2 N h d G V n b 3 J 5 L D N 9 J n F 1 b 3 Q 7 L C Z x d W 9 0 O 1 N l Y 3 R p b 2 4 x L 1 R h Y m x l M S A o M i k v Q 2 h h b m d l Z C B U e X B l L n t h Y 3 R p d m l 0 e V 9 0 e X B l L D R 9 J n F 1 b 3 Q 7 L C Z x d W 9 0 O 1 N l Y 3 R p b 2 4 x L 1 R h Y m x l M S A o M i k v Q 2 h h b m d l Z C B U e X B l L n t p b X B s Z W 1 l b n R p b m d f c G F y d G 5 l c l 9 0 e X B l L D V 9 J n F 1 b 3 Q 7 L C Z x d W 9 0 O 1 N l Y 3 R p b 2 4 x L 1 R h Y m x l M S A o M i k v Q 2 h h b m d l Z C B U e X B l L n t t a X N z a W 9 u X 2 F j c m 9 u e W 0 s N n 0 m c X V v d D s s J n F 1 b 3 Q 7 U 2 V j d G l v b j E v V G F i b G U x I C g y K S 9 D a G F u Z 2 V k I F R 5 c G U u e 2 x v Y 2 F 0 a W 9 u M S w 3 f S Z x d W 9 0 O y w m c X V v d D t T Z W N 0 a W 9 u M S 9 U Y W J s Z T E g K D I p L 0 N o Y W 5 n Z W Q g V H l w Z S 5 7 b G F 0 a X R 1 Z G U x L D h 9 J n F 1 b 3 Q 7 L C Z x d W 9 0 O 1 N l Y 3 R p b 2 4 x L 1 R h Y m x l M S A o M i k v Q 2 h h b m d l Z C B U e X B l L n t s b 2 5 n a X R 1 Z G U x L D l 9 J n F 1 b 3 Q 7 L C Z x d W 9 0 O 1 N l Y 3 R p b 2 4 x L 1 R h Y m x l M S A o M i k v Q 2 h h b m d l Z C B U e X B l L n t o a W d o c m l z a 1 9 h c m V h L D E w f S Z x d W 9 0 O y w m c X V v d D t T Z W N 0 a W 9 u M S 9 U Y W J s Z T E g K D I p L 0 N o Y W 5 n Z W Q g V H l w Z S 5 7 d G 9 0 Y W x f b W V u X 2 J l b m V m a W N p Y X J p Z X M s M T F 9 J n F 1 b 3 Q 7 L C Z x d W 9 0 O 1 N l Y 3 R p b 2 4 x L 1 R h Y m x l M S A o M i k v Q 2 h h b m d l Z C B U e X B l L n t 0 b 3 R h b F 9 3 b 2 1 l b l 9 i Z W 5 l Z m l j a W F y a W V z L D E y f S Z x d W 9 0 O y w m c X V v d D t T Z W N 0 a W 9 u M S 9 U Y W J s Z T E g K D I p L 0 N o Y W 5 n Z W Q g V H l w Z S 5 7 d G 9 0 Y W x f Y m V u Z W Z p Y 2 l h c m l l c y w x M 3 0 m c X V v d D s s J n F 1 b 3 Q 7 U 2 V j d G l v b j E v V G F i b G U x I C g y K S 9 D a G F u Z 2 V k I F R 5 c G U u e 2 J l b m V m a W N p Y X J 5 X 3 R 5 c G U x L D E 0 f S Z x d W 9 0 O y w m c X V v d D t T Z W N 0 a W 9 u M S 9 U Y W J s Z T E g K D I p L 0 N o Y W 5 n Z W Q g V H l w Z S 5 7 Y X B w c m 9 2 Z W R f Y W 1 v d W 5 0 L D E 1 f S Z x d W 9 0 O y w m c X V v d D t T Z W N 0 a W 9 u M S 9 U Y W J s Z T E g K D I p L 0 N o Y W 5 n Z W Q g V H l w Z S 5 7 Y W 1 v d W 5 0 X 2 R p c 2 J 1 c n N l Z C w x N n 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t b 3 Z l Z C U y M E R 1 c G x p Y 2 F 0 Z X M 8 L 0 l 0 Z W 1 Q Y X R o P j w v S X R l b U x v Y 2 F 0 a W 9 u P j x T d G F i b G V F b n R y a W V z I C 8 + P C 9 J d G V t P j x J d G V t P j x J d G V t T G 9 j Y X R p b 2 4 + P E l 0 Z W 1 U e X B l P k Z v c m 1 1 b G E 8 L 0 l 0 Z W 1 U e X B l P j x J d G V t U G F 0 a D 5 T Z W N 0 a W 9 u M S 9 U Y W J s Z T E l M j A o M i k v Q 2 h h b m d l Z C U y M F R 5 c G U x P C 9 J d G V t U G F 0 a D 4 8 L 0 l 0 Z W 1 M b 2 N h d G l v b j 4 8 U 3 R h Y m x l R W 5 0 c m l l c y A v P j w v S X R l b T 4 8 S X R l b T 4 8 S X R l b U x v Y 2 F 0 a W 9 u P j x J d G V t V H l w Z T 5 G b 3 J t d W x h P C 9 J d G V t V H l w Z T 4 8 S X R l b V B h d G g + U 2 V j d G l v b j E v V G F i b G U x J T I w K D M p 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b H V t b k 5 h b W V z I i B W Y W x 1 Z T 0 i c 1 s m c X V v d D t p Z C Z x d W 9 0 O y w m c X V v d D t k d X J h d G l v b l 9 0 a W 1 l J n F 1 b 3 Q 7 L C Z x d W 9 0 O 2 R 1 c m F 0 a W 9 u X 3 R 5 c G U m c X V v d D s s J n F 1 b 3 Q 7 Y 2 F 0 Z W d v c n k m c X V v d D s s J n F 1 b 3 Q 7 Y W N 0 a X Z p d H l f d H l w Z S Z x d W 9 0 O y w m c X V v d D t p b X B s Z W 1 l b n R p b m d f c G F y d G 5 l c l 9 0 e X B l J n F 1 b 3 Q 7 L C Z x d W 9 0 O 2 1 p c 3 N p b 2 5 f Y W N y b 2 5 5 b S Z x d W 9 0 O y w m c X V v d D t s b 2 N h d G l v b j E m c X V v d D s s J n F 1 b 3 Q 7 b G F 0 a X R 1 Z G U x J n F 1 b 3 Q 7 L C Z x d W 9 0 O 2 x v b m d p d H V k Z T E m c X V v d D s s J n F 1 b 3 Q 7 a G l n a H J p c 2 t f Y X J l Y S Z x d W 9 0 O y w m c X V v d D t 0 b 3 R h b F 9 t Z W 5 f Y m V u Z W Z p Y 2 l h c m l l c y Z x d W 9 0 O y w m c X V v d D t 0 b 3 R h b F 9 3 b 2 1 l b l 9 i Z W 5 l Z m l j a W F y a W V z J n F 1 b 3 Q 7 L C Z x d W 9 0 O 3 R v d G F s X 2 J l b m V m a W N p Y X J p Z X M m c X V v d D s s J n F 1 b 3 Q 7 Y m V u Z W Z p Y 2 l h c n l f d H l w Z T E m c X V v d D s s J n F 1 b 3 Q 7 Y X B w c m 9 2 Z W R f Y W 1 v d W 5 0 J n F 1 b 3 Q 7 L C Z x d W 9 0 O 2 F t b 3 V u d F 9 k a X N i d X J z Z W Q m c X V v d D t d I i A v P j x F b n R y e S B U e X B l P S J G a W x s R X J y b 3 J D b 2 R l I i B W Y W x 1 Z T 0 i c 1 V u a 2 5 v d 2 4 i I C 8 + P E V u d H J 5 I F R 5 c G U 9 I k Z p b G x M Y X N 0 V X B k Y X R l Z C I g V m F s d W U 9 I m Q y M D I 1 L T A 5 L T A x V D A y O j M 3 O j Q y L j c 1 M z k x N z h 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Z p b G x F c n J v c k N v d W 5 0 I i B W Y W x 1 Z T 0 i b D A i I C 8 + P E V u d H J 5 I F R 5 c G U 9 I k J 1 Z m Z l c k 5 l e H R S Z W Z y Z X N o I i B W Y W x 1 Z T 0 i b D E i I C 8 + P E V u d H J 5 I F R 5 c G U 9 I k x v Y W R l Z F R v Q W 5 h b H l z a X N T Z X J 2 a W N l c y I g V m F s d W U 9 I m w w I i A v P j x F b n R y e S B U e X B l P S J O Y W 1 l V X B k Y X R l Z E F m d G V y R m l s b C I g V m F s d W U 9 I m w w I i A v P j x F b n R y e S B U e X B l P S J G a W x s Q 2 9 s d W 1 u V H l w Z X M i I F Z h b H V l P S J z Q X d N R 0 J n W U d C Z 1 l G Q l F Z R E F 3 T U d C U V U 9 I i A v P j x F b n R y e S B U e X B l P S J R d W V y e U l E I i B W Y W x 1 Z T 0 i c 2 Z j M W I 3 Y z U 0 L W J h O D g t N D h k N y 0 4 Z j g 3 L W U x N T g z O D d k Y 2 R m Z i I g L z 4 8 R W 5 0 c n k g V H l w Z T 0 i R m l s b E N v d W 5 0 I i B W Y W x 1 Z T 0 i b D E 0 O T g i I C 8 + P E V u d H J 5 I F R 5 c G U 9 I k Z p b G x T d G F 0 d X M i I F Z h b H V l P S J z Q 2 9 t c G x l d G U i I C 8 + P E V u d H J 5 I F R 5 c G U 9 I k Z p b G x U Y X J n Z X Q i I F Z h b H V l P S J z V G F i b G U x X 1 8 y N C I g L z 4 8 R W 5 0 c n k g V H l w Z T 0 i U m V s Y X R p b 2 5 z a G l w S W 5 m b 0 N v b n R h a W 5 l c i I g V m F s d W U 9 I n N 7 J n F 1 b 3 Q 7 Y 2 9 s d W 1 u Q 2 9 1 b n Q m c X V v d D s 6 M T c s J n F 1 b 3 Q 7 a 2 V 5 Q 2 9 s d W 1 u T m F t Z X M m c X V v d D s 6 W 1 0 s J n F 1 b 3 Q 7 c X V l c n l S Z W x h d G l v b n N o a X B z J n F 1 b 3 Q 7 O l t d L C Z x d W 9 0 O 2 N v b H V t b k l k Z W 5 0 a X R p Z X M m c X V v d D s 6 W y Z x d W 9 0 O 1 N l Y 3 R p b 2 4 x L 1 R h Y m x l M S A o M y k v Q 2 h h b m d l Z C B U e X B l M S 5 7 a W Q s M H 0 m c X V v d D s s J n F 1 b 3 Q 7 U 2 V j d G l v b j E v V G F i b G U x I C g z K S 9 D a G F u Z 2 V k I F R 5 c G U x L n t k d X J h d G l v b l 9 0 a W 1 l L D F 9 J n F 1 b 3 Q 7 L C Z x d W 9 0 O 1 N l Y 3 R p b 2 4 x L 1 R h Y m x l M S A o M y k v Q 2 h h b m d l Z C B U e X B l L n t k d X J h d G l v b l 9 0 e X B l L D J 9 J n F 1 b 3 Q 7 L C Z x d W 9 0 O 1 N l Y 3 R p b 2 4 x L 1 R h Y m x l M S A o M y k v Q 2 h h b m d l Z C B U e X B l L n t j Y X R l Z 2 9 y e S w z f S Z x d W 9 0 O y w m c X V v d D t T Z W N 0 a W 9 u M S 9 U Y W J s Z T E g K D M p L 0 N o Y W 5 n Z W Q g V H l w Z S 5 7 Y W N 0 a X Z p d H l f d H l w Z S w 0 f S Z x d W 9 0 O y w m c X V v d D t T Z W N 0 a W 9 u M S 9 U Y W J s Z T E g K D M p L 0 N o Y W 5 n Z W Q g V H l w Z S 5 7 a W 1 w b G V t Z W 5 0 a W 5 n X 3 B h c n R u Z X J f d H l w Z S w 1 f S Z x d W 9 0 O y w m c X V v d D t T Z W N 0 a W 9 u M S 9 U Y W J s Z T E g K D M p L 0 N o Y W 5 n Z W Q g V H l w Z S 5 7 b W l z c 2 l v b l 9 h Y 3 J v b n l t L D Z 9 J n F 1 b 3 Q 7 L C Z x d W 9 0 O 1 N l Y 3 R p b 2 4 x L 1 R h Y m x l M S A o M y k v Q 2 h h b m d l Z C B U e X B l L n t s b 2 N h d G l v b j E s N 3 0 m c X V v d D s s J n F 1 b 3 Q 7 U 2 V j d G l v b j E v V G F i b G U x I C g z K S 9 D a G F u Z 2 V k I F R 5 c G U u e 2 x h d G l 0 d W R l M S w 4 f S Z x d W 9 0 O y w m c X V v d D t T Z W N 0 a W 9 u M S 9 U Y W J s Z T E g K D M p L 0 N o Y W 5 n Z W Q g V H l w Z S 5 7 b G 9 u Z 2 l 0 d W R l M S w 5 f S Z x d W 9 0 O y w m c X V v d D t T Z W N 0 a W 9 u M S 9 U Y W J s Z T E g K D M p L 0 N o Y W 5 n Z W Q g V H l w Z S 5 7 a G l n a H J p c 2 t f Y X J l Y S w x M H 0 m c X V v d D s s J n F 1 b 3 Q 7 U 2 V j d G l v b j E v V G F i b G U x I C g z K S 9 D a G F u Z 2 V k I F R 5 c G U u e 3 R v d G F s X 2 1 l b l 9 i Z W 5 l Z m l j a W F y a W V z L D E x f S Z x d W 9 0 O y w m c X V v d D t T Z W N 0 a W 9 u M S 9 U Y W J s Z T E g K D M p L 0 N o Y W 5 n Z W Q g V H l w Z S 5 7 d G 9 0 Y W x f d 2 9 t Z W 5 f Y m V u Z W Z p Y 2 l h c m l l c y w x M n 0 m c X V v d D s s J n F 1 b 3 Q 7 U 2 V j d G l v b j E v V G F i b G U x I C g z K S 9 D a G F u Z 2 V k I F R 5 c G U u e 3 R v d G F s X 2 J l b m V m a W N p Y X J p Z X M s M T N 9 J n F 1 b 3 Q 7 L C Z x d W 9 0 O 1 N l Y 3 R p b 2 4 x L 1 R h Y m x l M S A o M y k v Q 2 h h b m d l Z C B U e X B l L n t i Z W 5 l Z m l j a W F y e V 9 0 e X B l M S w x N H 0 m c X V v d D s s J n F 1 b 3 Q 7 U 2 V j d G l v b j E v V G F i b G U x I C g z K S 9 D a G F u Z 2 V k I F R 5 c G U u e 2 F w c H J v d m V k X 2 F t b 3 V u d C w x N X 0 m c X V v d D s s J n F 1 b 3 Q 7 U 2 V j d G l v b j E v V G F i b G U x I C g z K S 9 D a G F u Z 2 V k I F R 5 c G U u e 2 F t b 3 V u d F 9 k a X N i d X J z Z W Q s M T Z 9 J n F 1 b 3 Q 7 X S w m c X V v d D t D b 2 x 1 b W 5 D b 3 V u d C Z x d W 9 0 O z o x N y w m c X V v d D t L Z X l D b 2 x 1 b W 5 O Y W 1 l c y Z x d W 9 0 O z p b X S w m c X V v d D t D b 2 x 1 b W 5 J Z G V u d G l 0 a W V z J n F 1 b 3 Q 7 O l s m c X V v d D t T Z W N 0 a W 9 u M S 9 U Y W J s Z T E g K D M p L 0 N o Y W 5 n Z W Q g V H l w Z T E u e 2 l k L D B 9 J n F 1 b 3 Q 7 L C Z x d W 9 0 O 1 N l Y 3 R p b 2 4 x L 1 R h Y m x l M S A o M y k v Q 2 h h b m d l Z C B U e X B l M S 5 7 Z H V y Y X R p b 2 5 f d G l t Z S w x f S Z x d W 9 0 O y w m c X V v d D t T Z W N 0 a W 9 u M S 9 U Y W J s Z T E g K D M p L 0 N o Y W 5 n Z W Q g V H l w Z S 5 7 Z H V y Y X R p b 2 5 f d H l w Z S w y f S Z x d W 9 0 O y w m c X V v d D t T Z W N 0 a W 9 u M S 9 U Y W J s Z T E g K D M p L 0 N o Y W 5 n Z W Q g V H l w Z S 5 7 Y 2 F 0 Z W d v c n k s M 3 0 m c X V v d D s s J n F 1 b 3 Q 7 U 2 V j d G l v b j E v V G F i b G U x I C g z K S 9 D a G F u Z 2 V k I F R 5 c G U u e 2 F j d G l 2 a X R 5 X 3 R 5 c G U s N H 0 m c X V v d D s s J n F 1 b 3 Q 7 U 2 V j d G l v b j E v V G F i b G U x I C g z K S 9 D a G F u Z 2 V k I F R 5 c G U u e 2 l t c G x l b W V u d G l u Z 1 9 w Y X J 0 b m V y X 3 R 5 c G U s N X 0 m c X V v d D s s J n F 1 b 3 Q 7 U 2 V j d G l v b j E v V G F i b G U x I C g z K S 9 D a G F u Z 2 V k I F R 5 c G U u e 2 1 p c 3 N p b 2 5 f Y W N y b 2 5 5 b S w 2 f S Z x d W 9 0 O y w m c X V v d D t T Z W N 0 a W 9 u M S 9 U Y W J s Z T E g K D M p L 0 N o Y W 5 n Z W Q g V H l w Z S 5 7 b G 9 j Y X R p b 2 4 x L D d 9 J n F 1 b 3 Q 7 L C Z x d W 9 0 O 1 N l Y 3 R p b 2 4 x L 1 R h Y m x l M S A o M y k v Q 2 h h b m d l Z C B U e X B l L n t s Y X R p d H V k Z T E s O H 0 m c X V v d D s s J n F 1 b 3 Q 7 U 2 V j d G l v b j E v V G F i b G U x I C g z K S 9 D a G F u Z 2 V k I F R 5 c G U u e 2 x v b m d p d H V k Z T E s O X 0 m c X V v d D s s J n F 1 b 3 Q 7 U 2 V j d G l v b j E v V G F i b G U x I C g z K S 9 D a G F u Z 2 V k I F R 5 c G U u e 2 h p Z 2 h y a X N r X 2 F y Z W E s M T B 9 J n F 1 b 3 Q 7 L C Z x d W 9 0 O 1 N l Y 3 R p b 2 4 x L 1 R h Y m x l M S A o M y k v Q 2 h h b m d l Z C B U e X B l L n t 0 b 3 R h b F 9 t Z W 5 f Y m V u Z W Z p Y 2 l h c m l l c y w x M X 0 m c X V v d D s s J n F 1 b 3 Q 7 U 2 V j d G l v b j E v V G F i b G U x I C g z K S 9 D a G F u Z 2 V k I F R 5 c G U u e 3 R v d G F s X 3 d v b W V u X 2 J l b m V m a W N p Y X J p Z X M s M T J 9 J n F 1 b 3 Q 7 L C Z x d W 9 0 O 1 N l Y 3 R p b 2 4 x L 1 R h Y m x l M S A o M y k v Q 2 h h b m d l Z C B U e X B l L n t 0 b 3 R h b F 9 i Z W 5 l Z m l j a W F y a W V z L D E z f S Z x d W 9 0 O y w m c X V v d D t T Z W N 0 a W 9 u M S 9 U Y W J s Z T E g K D M p L 0 N o Y W 5 n Z W Q g V H l w Z S 5 7 Y m V u Z W Z p Y 2 l h c n l f d H l w Z T E s M T R 9 J n F 1 b 3 Q 7 L C Z x d W 9 0 O 1 N l Y 3 R p b 2 4 x L 1 R h Y m x l M S A o M y k v Q 2 h h b m d l Z C B U e X B l L n t h c H B y b 3 Z l Z F 9 h b W 9 1 b n Q s M T V 9 J n F 1 b 3 Q 7 L C Z x d W 9 0 O 1 N l Y 3 R p b 2 4 x L 1 R h Y m x l M S A o M y k v Q 2 h h b m d l Z C B U e X B l L n t h b W 9 1 b n R f Z G l z Y n V y c 2 V k L D E 2 f S Z x d W 9 0 O 1 0 s J n F 1 b 3 Q 7 U m V s Y X R p b 2 5 z a G l w S W 5 m b y Z x d W 9 0 O z p b X X 0 i I C 8 + P C 9 T d G F i b G V F b n R y a W V z P j w v S X R l b T 4 8 S X R l b T 4 8 S X R l b U x v Y 2 F 0 a W 9 u P j x J d G V t V H l w Z T 5 G b 3 J t d W x h P C 9 J d G V t V H l w Z T 4 8 S X R l b V B h d G g + U 2 V j d G l v b j E v V G F i b G U x J T I w K D M p L 1 N v d X J j Z T w v S X R l b V B h d G g + P C 9 J d G V t T G 9 j Y X R p b 2 4 + P F N 0 Y W J s Z U V u d H J p Z X M g L z 4 8 L 0 l 0 Z W 0 + P E l 0 Z W 0 + P E l 0 Z W 1 M b 2 N h d G l v b j 4 8 S X R l b V R 5 c G U + R m 9 y b X V s Y T w v S X R l b V R 5 c G U + P E l 0 Z W 1 Q Y X R o P l N l Y 3 R p b 2 4 x L 1 R h Y m x l M S U y M C g z K S 9 D a G F u Z 2 V k J T I w V H l w Z T w v S X R l b V B h d G g + P C 9 J d G V t T G 9 j Y X R p b 2 4 + P F N 0 Y W J s Z U V u d H J p Z X M g L z 4 8 L 0 l 0 Z W 0 + P E l 0 Z W 0 + P E l 0 Z W 1 M b 2 N h d G l v b j 4 8 S X R l b V R 5 c G U + R m 9 y b X V s Y T w v S X R l b V R 5 c G U + P E l 0 Z W 1 Q Y X R o P l N l Y 3 R p b 2 4 x L 1 R h Y m x l M S U y M C g z K S 9 S Z W 1 v d m V k J T I w R H V w b G l j Y X R l c z w v S X R l b V B h d G g + P C 9 J d G V t T G 9 j Y X R p b 2 4 + P F N 0 Y W J s Z U V u d H J p Z X M g L z 4 8 L 0 l 0 Z W 0 + P E l 0 Z W 0 + P E l 0 Z W 1 M b 2 N h d G l v b j 4 8 S X R l b V R 5 c G U + R m 9 y b X V s Y T w v S X R l b V R 5 c G U + P E l 0 Z W 1 Q Y X R o P l N l Y 3 R p b 2 4 x L 1 R h Y m x l M S U y M C g z K S 9 D a G F u Z 2 V k J T I w V H l w Z T E 8 L 0 l 0 Z W 1 Q Y X R o P j w v S X R l b U x v Y 2 F 0 a W 9 u P j x T d G F i b G V F b n R y a W V z I C 8 + P C 9 J d G V t P j w v S X R l b X M + P C 9 M b 2 N h b F B h Y 2 t h Z 2 V N Z X R h Z G F 0 Y U Z p b G U + F g A A A F B L B Q Y A A A A A A A A A A A A A A A A A A A A A A A A m A Q A A A Q A A A N C M n d 8 B F d E R j H o A w E / C l + s B A A A A N 6 C c F i 6 e 2 U K c c 5 e f G d Q L U Q A A A A A C A A A A A A A Q Z g A A A A E A A C A A A A A H f y 8 x I 8 e w + N A o U W c G c K L i x R T C 5 b C U E 3 S M Y D K N n 8 X x y Q A A A A A O g A A A A A I A A C A A A A A c / y y b I + z i b Q u 5 w F F E t i 4 F v 7 m N h 9 S u b 7 6 2 8 n I W w V E F F F A A A A A q r W C w O 8 0 M u r T 3 k 0 s f h H Y F 2 z m g L w H M 6 w b H X L 2 w e + W v r v L k M F M p W F g Y B R q 4 / / u j B u B R m A c h R b F 1 0 P P l b m u x o g 3 2 0 x a M K Q Y m h n t K G m X C o A L z K E A A A A C 8 b O 4 H e O 0 O K T j R / Q X C b v 2 p / P H k J X N Z v 6 4 Z I V x w f O I 5 k g t z 0 o r W + e N i G L l w P h r n y y R M F Z x k H 1 R y j E 5 2 s a l P P F s M < / D a t a M a s h u p > 
</file>

<file path=customXml/itemProps1.xml><?xml version="1.0" encoding="utf-8"?>
<ds:datastoreItem xmlns:ds="http://schemas.openxmlformats.org/officeDocument/2006/customXml" ds:itemID="{9F045A1D-4E64-4622-AA60-8DF40C8E95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SUMMARY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2024-11-23T19:34:21Z</dcterms:created>
  <dcterms:modified xsi:type="dcterms:W3CDTF">2025-09-07T23:41:29Z</dcterms:modified>
</cp:coreProperties>
</file>