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8" windowWidth="14808" windowHeight="8016" activeTab="1"/>
  </bookViews>
  <sheets>
    <sheet name="战斗公式" sheetId="1" r:id="rId1"/>
    <sheet name="英雄原型" sheetId="4" r:id="rId2"/>
    <sheet name="英雄设计" sheetId="2" r:id="rId3"/>
    <sheet name="英雄检验" sheetId="3" r:id="rId4"/>
    <sheet name="战斗属性" sheetId="5" r:id="rId5"/>
  </sheets>
  <calcPr calcId="144525"/>
</workbook>
</file>

<file path=xl/calcChain.xml><?xml version="1.0" encoding="utf-8"?>
<calcChain xmlns="http://schemas.openxmlformats.org/spreadsheetml/2006/main">
  <c r="U5" i="5" l="1"/>
  <c r="U6" i="5"/>
  <c r="U7" i="5"/>
  <c r="U8" i="5"/>
  <c r="U4" i="5"/>
  <c r="T8" i="5"/>
  <c r="M3" i="5" l="1"/>
  <c r="M4" i="5" s="1"/>
  <c r="M5" i="5" s="1"/>
  <c r="M6" i="5" s="1"/>
  <c r="M7" i="5" s="1"/>
  <c r="M8" i="5" s="1"/>
  <c r="M9" i="5" s="1"/>
  <c r="M10" i="5" s="1"/>
  <c r="M11" i="5" s="1"/>
  <c r="M12" i="5" s="1"/>
  <c r="T4" i="5"/>
  <c r="T5" i="5"/>
  <c r="T6" i="5"/>
  <c r="T7" i="5"/>
  <c r="T3" i="5"/>
  <c r="G4" i="5"/>
  <c r="G5" i="5"/>
  <c r="G6" i="5"/>
  <c r="G3" i="5"/>
  <c r="F4" i="5"/>
  <c r="F5" i="5"/>
  <c r="F6" i="5"/>
  <c r="F3" i="5"/>
  <c r="T3" i="2" l="1"/>
  <c r="V3" i="2" s="1"/>
  <c r="U3" i="2"/>
  <c r="W3" i="2" s="1"/>
  <c r="X3" i="2"/>
  <c r="Y3" i="2"/>
  <c r="Z3" i="2"/>
  <c r="AC3" i="2" s="1"/>
  <c r="AA3" i="2"/>
  <c r="AD3" i="2" s="1"/>
  <c r="AB3" i="2"/>
  <c r="T4" i="2"/>
  <c r="V4" i="2" s="1"/>
  <c r="U4" i="2"/>
  <c r="W4" i="2" s="1"/>
  <c r="X4" i="2"/>
  <c r="Y4" i="2"/>
  <c r="Z4" i="2"/>
  <c r="AC4" i="2" s="1"/>
  <c r="AA4" i="2"/>
  <c r="AD4" i="2" s="1"/>
  <c r="AB4" i="2"/>
  <c r="T5" i="2"/>
  <c r="V5" i="2" s="1"/>
  <c r="U5" i="2"/>
  <c r="W5" i="2" s="1"/>
  <c r="X5" i="2"/>
  <c r="Y5" i="2"/>
  <c r="Z5" i="2"/>
  <c r="AC5" i="2" s="1"/>
  <c r="AA5" i="2"/>
  <c r="AD5" i="2" s="1"/>
  <c r="AB5" i="2"/>
  <c r="T6" i="2"/>
  <c r="V6" i="2" s="1"/>
  <c r="U6" i="2"/>
  <c r="W6" i="2" s="1"/>
  <c r="X6" i="2"/>
  <c r="Y6" i="2"/>
  <c r="Z6" i="2"/>
  <c r="AC6" i="2" s="1"/>
  <c r="AA6" i="2"/>
  <c r="AD6" i="2" s="1"/>
  <c r="AB6" i="2"/>
  <c r="T7" i="2"/>
  <c r="V7" i="2" s="1"/>
  <c r="U7" i="2"/>
  <c r="W7" i="2" s="1"/>
  <c r="X7" i="2"/>
  <c r="Y7" i="2"/>
  <c r="Z7" i="2"/>
  <c r="AC7" i="2" s="1"/>
  <c r="AA7" i="2"/>
  <c r="AD7" i="2" s="1"/>
  <c r="AB7" i="2"/>
  <c r="T8" i="2"/>
  <c r="V8" i="2" s="1"/>
  <c r="U8" i="2"/>
  <c r="W8" i="2" s="1"/>
  <c r="X8" i="2"/>
  <c r="Y8" i="2"/>
  <c r="Z8" i="2"/>
  <c r="AC8" i="2" s="1"/>
  <c r="AA8" i="2"/>
  <c r="AD8" i="2" s="1"/>
  <c r="AB8" i="2"/>
  <c r="T9" i="2"/>
  <c r="V9" i="2" s="1"/>
  <c r="U9" i="2"/>
  <c r="W9" i="2" s="1"/>
  <c r="X9" i="2"/>
  <c r="Y9" i="2"/>
  <c r="Z9" i="2"/>
  <c r="AC9" i="2" s="1"/>
  <c r="AA9" i="2"/>
  <c r="AD9" i="2" s="1"/>
  <c r="AB9" i="2"/>
  <c r="T10" i="2"/>
  <c r="V10" i="2" s="1"/>
  <c r="U10" i="2"/>
  <c r="W10" i="2" s="1"/>
  <c r="X10" i="2"/>
  <c r="Y10" i="2"/>
  <c r="Z10" i="2"/>
  <c r="AC10" i="2" s="1"/>
  <c r="AA10" i="2"/>
  <c r="AD10" i="2" s="1"/>
  <c r="AB10" i="2"/>
  <c r="T11" i="2"/>
  <c r="V11" i="2" s="1"/>
  <c r="U11" i="2"/>
  <c r="W11" i="2" s="1"/>
  <c r="X11" i="2"/>
  <c r="Y11" i="2"/>
  <c r="Z11" i="2"/>
  <c r="AC11" i="2" s="1"/>
  <c r="AA11" i="2"/>
  <c r="AD11" i="2" s="1"/>
  <c r="AB11" i="2"/>
  <c r="T12" i="2"/>
  <c r="V12" i="2" s="1"/>
  <c r="U12" i="2"/>
  <c r="W12" i="2" s="1"/>
  <c r="X12" i="2"/>
  <c r="Y12" i="2"/>
  <c r="Z12" i="2"/>
  <c r="AC12" i="2" s="1"/>
  <c r="AA12" i="2"/>
  <c r="AD12" i="2" s="1"/>
  <c r="AB12" i="2"/>
  <c r="T13" i="2"/>
  <c r="V13" i="2" s="1"/>
  <c r="U13" i="2"/>
  <c r="W13" i="2" s="1"/>
  <c r="X13" i="2"/>
  <c r="Y13" i="2"/>
  <c r="Z13" i="2"/>
  <c r="AC13" i="2" s="1"/>
  <c r="AA13" i="2"/>
  <c r="AD13" i="2" s="1"/>
  <c r="AB13" i="2"/>
  <c r="T14" i="2"/>
  <c r="V14" i="2" s="1"/>
  <c r="U14" i="2"/>
  <c r="W14" i="2" s="1"/>
  <c r="X14" i="2"/>
  <c r="Y14" i="2"/>
  <c r="Z14" i="2"/>
  <c r="AC14" i="2" s="1"/>
  <c r="AA14" i="2"/>
  <c r="AD14" i="2" s="1"/>
  <c r="AB14" i="2"/>
  <c r="T15" i="2"/>
  <c r="V15" i="2" s="1"/>
  <c r="U15" i="2"/>
  <c r="W15" i="2" s="1"/>
  <c r="X15" i="2"/>
  <c r="Y15" i="2"/>
  <c r="Z15" i="2"/>
  <c r="AC15" i="2" s="1"/>
  <c r="AA15" i="2"/>
  <c r="AD15" i="2" s="1"/>
  <c r="AB15" i="2"/>
  <c r="T16" i="2"/>
  <c r="V16" i="2" s="1"/>
  <c r="U16" i="2"/>
  <c r="W16" i="2" s="1"/>
  <c r="X16" i="2"/>
  <c r="Y16" i="2"/>
  <c r="Z16" i="2"/>
  <c r="AC16" i="2" s="1"/>
  <c r="AA16" i="2"/>
  <c r="AD16" i="2" s="1"/>
  <c r="AB16" i="2"/>
  <c r="T17" i="2"/>
  <c r="V17" i="2" s="1"/>
  <c r="U17" i="2"/>
  <c r="W17" i="2" s="1"/>
  <c r="X17" i="2"/>
  <c r="Y17" i="2"/>
  <c r="Z17" i="2"/>
  <c r="AC17" i="2" s="1"/>
  <c r="AA17" i="2"/>
  <c r="AD17" i="2" s="1"/>
  <c r="AB17" i="2"/>
  <c r="T18" i="2"/>
  <c r="V18" i="2" s="1"/>
  <c r="U18" i="2"/>
  <c r="W18" i="2" s="1"/>
  <c r="X18" i="2"/>
  <c r="Y18" i="2"/>
  <c r="Z18" i="2"/>
  <c r="AC18" i="2" s="1"/>
  <c r="AA18" i="2"/>
  <c r="AD18" i="2" s="1"/>
  <c r="AB18" i="2"/>
  <c r="T19" i="2"/>
  <c r="V19" i="2" s="1"/>
  <c r="U19" i="2"/>
  <c r="W19" i="2" s="1"/>
  <c r="X19" i="2"/>
  <c r="Y19" i="2"/>
  <c r="Z19" i="2"/>
  <c r="AC19" i="2" s="1"/>
  <c r="AA19" i="2"/>
  <c r="AD19" i="2" s="1"/>
  <c r="AB19" i="2"/>
  <c r="T20" i="2"/>
  <c r="V20" i="2" s="1"/>
  <c r="U20" i="2"/>
  <c r="W20" i="2" s="1"/>
  <c r="X20" i="2"/>
  <c r="Y20" i="2"/>
  <c r="Z20" i="2"/>
  <c r="AC20" i="2" s="1"/>
  <c r="AA20" i="2"/>
  <c r="AD20" i="2" s="1"/>
  <c r="AB20" i="2"/>
  <c r="T21" i="2"/>
  <c r="V21" i="2" s="1"/>
  <c r="U21" i="2"/>
  <c r="W21" i="2" s="1"/>
  <c r="X21" i="2"/>
  <c r="Y21" i="2"/>
  <c r="Z21" i="2"/>
  <c r="AC21" i="2" s="1"/>
  <c r="AA21" i="2"/>
  <c r="AD21" i="2" s="1"/>
  <c r="AB21" i="2"/>
  <c r="U2" i="2"/>
  <c r="W2" i="2" s="1"/>
  <c r="T2" i="2"/>
  <c r="V2" i="2" s="1"/>
  <c r="K14" i="1"/>
  <c r="K15" i="1"/>
  <c r="K16" i="1"/>
  <c r="K17" i="1"/>
  <c r="K13" i="1"/>
  <c r="AF7" i="2" l="1"/>
  <c r="AF15" i="2"/>
  <c r="AE14" i="2"/>
  <c r="AF9" i="2"/>
  <c r="AE11" i="2"/>
  <c r="AF3" i="2"/>
  <c r="AE15" i="2"/>
  <c r="AF10" i="2"/>
  <c r="AF20" i="2"/>
  <c r="AF19" i="2"/>
  <c r="AF18" i="2"/>
  <c r="AE7" i="2"/>
  <c r="AE21" i="2"/>
  <c r="AE20" i="2"/>
  <c r="AF14" i="2"/>
  <c r="AE6" i="2"/>
  <c r="AF5" i="2"/>
  <c r="AE4" i="2"/>
  <c r="AE5" i="2"/>
  <c r="AE3" i="2"/>
  <c r="AE10" i="2"/>
  <c r="AE13" i="2"/>
  <c r="AE19" i="2"/>
  <c r="AE17" i="2"/>
  <c r="AF13" i="2"/>
  <c r="AE12" i="2"/>
  <c r="AF6" i="2"/>
  <c r="AE18" i="2"/>
  <c r="AF17" i="2"/>
  <c r="AE9" i="2"/>
  <c r="AF4" i="2"/>
  <c r="AE8" i="2"/>
  <c r="AF8" i="2"/>
  <c r="AF21" i="2"/>
  <c r="AF12" i="2"/>
  <c r="AF11" i="2"/>
  <c r="AE16" i="2"/>
  <c r="AF16" i="2"/>
  <c r="F4" i="3"/>
  <c r="I4" i="3" s="1"/>
  <c r="E4" i="3"/>
  <c r="G4" i="3"/>
  <c r="J4" i="3" s="1"/>
  <c r="H4" i="3"/>
  <c r="D4" i="3"/>
  <c r="B3" i="3"/>
  <c r="Y2" i="2"/>
  <c r="Z2" i="2"/>
  <c r="AC2" i="2" s="1"/>
  <c r="AA2" i="2"/>
  <c r="AD2" i="2" s="1"/>
  <c r="AB2" i="2"/>
  <c r="X2" i="2"/>
  <c r="AF2" i="2" l="1"/>
  <c r="AE2" i="2"/>
  <c r="K4" i="3"/>
  <c r="L4" i="3"/>
  <c r="J15" i="1" l="1"/>
  <c r="J16" i="1"/>
  <c r="J17" i="1"/>
  <c r="J14" i="1"/>
  <c r="J13" i="1"/>
  <c r="N14" i="1"/>
  <c r="O14" i="1"/>
  <c r="P14" i="1"/>
  <c r="Q14" i="1"/>
  <c r="R14" i="1"/>
  <c r="N15" i="1"/>
  <c r="O15" i="1"/>
  <c r="P15" i="1"/>
  <c r="Q15" i="1"/>
  <c r="R15" i="1"/>
  <c r="N16" i="1"/>
  <c r="O16" i="1"/>
  <c r="P16" i="1"/>
  <c r="Q16" i="1"/>
  <c r="R16" i="1"/>
  <c r="N17" i="1"/>
  <c r="O17" i="1"/>
  <c r="P17" i="1"/>
  <c r="Q17" i="1"/>
  <c r="R17" i="1"/>
  <c r="O13" i="1"/>
  <c r="P13" i="1"/>
  <c r="Q13" i="1"/>
  <c r="R13" i="1"/>
  <c r="N13" i="1"/>
  <c r="P18" i="1" l="1"/>
  <c r="O18" i="1"/>
  <c r="N18" i="1"/>
  <c r="Q18" i="1"/>
  <c r="R18" i="1"/>
</calcChain>
</file>

<file path=xl/sharedStrings.xml><?xml version="1.0" encoding="utf-8"?>
<sst xmlns="http://schemas.openxmlformats.org/spreadsheetml/2006/main" count="252" uniqueCount="223">
  <si>
    <t>属性</t>
    <phoneticPr fontId="1" type="noConversion"/>
  </si>
  <si>
    <t>力量</t>
    <phoneticPr fontId="1" type="noConversion"/>
  </si>
  <si>
    <t>智力</t>
    <phoneticPr fontId="1" type="noConversion"/>
  </si>
  <si>
    <t>敏捷</t>
    <phoneticPr fontId="1" type="noConversion"/>
  </si>
  <si>
    <t>精神</t>
    <phoneticPr fontId="1" type="noConversion"/>
  </si>
  <si>
    <t>体力</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</si>
  <si>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</si>
  <si>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</si>
  <si>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</si>
  <si>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</si>
  <si>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</si>
  <si>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有效攻击</t>
    <phoneticPr fontId="1" type="noConversion"/>
  </si>
  <si>
    <t>有效生命</t>
    <phoneticPr fontId="1" type="noConversion"/>
  </si>
  <si>
    <t>K</t>
    <phoneticPr fontId="1" type="noConversion"/>
  </si>
  <si>
    <t>综合</t>
    <phoneticPr fontId="1" type="noConversion"/>
  </si>
  <si>
    <t>武将ID</t>
    <phoneticPr fontId="1" type="noConversion"/>
  </si>
  <si>
    <t>武将偏重</t>
    <phoneticPr fontId="1" type="noConversion"/>
  </si>
  <si>
    <t>初始攻击</t>
    <phoneticPr fontId="1" type="noConversion"/>
  </si>
  <si>
    <t>初始法强</t>
    <phoneticPr fontId="1" type="noConversion"/>
  </si>
  <si>
    <t>初始护甲</t>
    <phoneticPr fontId="1" type="noConversion"/>
  </si>
  <si>
    <t>初始魔抗</t>
    <phoneticPr fontId="1" type="noConversion"/>
  </si>
  <si>
    <t>初始生命</t>
    <phoneticPr fontId="1" type="noConversion"/>
  </si>
  <si>
    <t>护甲免疫</t>
    <phoneticPr fontId="1" type="noConversion"/>
  </si>
  <si>
    <t>魔法免疫</t>
    <phoneticPr fontId="1" type="noConversion"/>
  </si>
  <si>
    <t>攻击战力</t>
    <phoneticPr fontId="1" type="noConversion"/>
  </si>
  <si>
    <t>法强战力</t>
    <phoneticPr fontId="1" type="noConversion"/>
  </si>
  <si>
    <t>攻击成长</t>
    <phoneticPr fontId="1" type="noConversion"/>
  </si>
  <si>
    <t>法强成长</t>
    <phoneticPr fontId="1" type="noConversion"/>
  </si>
  <si>
    <t>护甲成长</t>
    <phoneticPr fontId="1" type="noConversion"/>
  </si>
  <si>
    <t>魔抗成长</t>
    <phoneticPr fontId="1" type="noConversion"/>
  </si>
  <si>
    <t>生命成长</t>
    <phoneticPr fontId="1" type="noConversion"/>
  </si>
  <si>
    <t>力量</t>
    <phoneticPr fontId="1" type="noConversion"/>
  </si>
  <si>
    <t>满级攻击</t>
  </si>
  <si>
    <t>满级法强</t>
  </si>
  <si>
    <t>满级护甲</t>
  </si>
  <si>
    <t>满级魔抗</t>
  </si>
  <si>
    <t>满级生命</t>
  </si>
  <si>
    <t>满级</t>
    <phoneticPr fontId="1" type="noConversion"/>
  </si>
  <si>
    <t>每级属性</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</si>
  <si>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</si>
  <si>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</si>
  <si>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</si>
  <si>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</si>
  <si>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</si>
  <si>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力量</t>
    <phoneticPr fontId="1" type="noConversion"/>
  </si>
  <si>
    <t>智力</t>
    <phoneticPr fontId="1" type="noConversion"/>
  </si>
  <si>
    <t>精神</t>
    <phoneticPr fontId="1" type="noConversion"/>
  </si>
  <si>
    <t>体质</t>
    <phoneticPr fontId="1" type="noConversion"/>
  </si>
  <si>
    <t>武将ID</t>
    <phoneticPr fontId="1" type="noConversion"/>
  </si>
  <si>
    <t>等级</t>
    <phoneticPr fontId="1" type="noConversion"/>
  </si>
  <si>
    <t>属性点</t>
    <phoneticPr fontId="1" type="noConversion"/>
  </si>
  <si>
    <t>护甲生命</t>
    <phoneticPr fontId="1" type="noConversion"/>
  </si>
  <si>
    <t>魔抗生命</t>
    <phoneticPr fontId="1" type="noConversion"/>
  </si>
  <si>
    <t>标准生命</t>
    <phoneticPr fontId="1" type="noConversion"/>
  </si>
  <si>
    <t>标准减伤</t>
    <phoneticPr fontId="1" type="noConversion"/>
  </si>
  <si>
    <t>五行</t>
    <phoneticPr fontId="1" type="noConversion"/>
  </si>
  <si>
    <t>种族</t>
    <phoneticPr fontId="1" type="noConversion"/>
  </si>
  <si>
    <t>风</t>
    <phoneticPr fontId="1" type="noConversion"/>
  </si>
  <si>
    <t>ID</t>
    <phoneticPr fontId="1" type="noConversion"/>
  </si>
  <si>
    <t>水</t>
    <phoneticPr fontId="1" type="noConversion"/>
  </si>
  <si>
    <t>特点</t>
    <phoneticPr fontId="1" type="noConversion"/>
  </si>
  <si>
    <t>弱点</t>
    <phoneticPr fontId="1" type="noConversion"/>
  </si>
  <si>
    <t>火</t>
    <phoneticPr fontId="1" type="noConversion"/>
  </si>
  <si>
    <t>雷</t>
    <phoneticPr fontId="1" type="noConversion"/>
  </si>
  <si>
    <t>土</t>
    <phoneticPr fontId="1" type="noConversion"/>
  </si>
  <si>
    <t>擅长技能联动</t>
    <phoneticPr fontId="1" type="noConversion"/>
  </si>
  <si>
    <t>可激发内在潜力</t>
    <phoneticPr fontId="1" type="noConversion"/>
  </si>
  <si>
    <t>生存内力强</t>
    <phoneticPr fontId="1" type="noConversion"/>
  </si>
  <si>
    <t>攻击能力超强</t>
    <phoneticPr fontId="1" type="noConversion"/>
  </si>
  <si>
    <t>依靠地形提升能力</t>
    <phoneticPr fontId="1" type="noConversion"/>
  </si>
  <si>
    <t>害怕打断联动效果</t>
    <phoneticPr fontId="1" type="noConversion"/>
  </si>
  <si>
    <t>攻击能力较低</t>
    <phoneticPr fontId="1" type="noConversion"/>
  </si>
  <si>
    <t>比较依赖装备</t>
    <phoneticPr fontId="1" type="noConversion"/>
  </si>
  <si>
    <t>比较依赖地形</t>
    <phoneticPr fontId="1" type="noConversion"/>
  </si>
  <si>
    <t>惧怕魔法</t>
    <phoneticPr fontId="1" type="noConversion"/>
  </si>
  <si>
    <t>属性设计</t>
    <phoneticPr fontId="1" type="noConversion"/>
  </si>
  <si>
    <t>物理伤害、高攻击、魔防极低</t>
    <phoneticPr fontId="1" type="noConversion"/>
  </si>
  <si>
    <t>魔法伤害、高法强、物防极低</t>
    <phoneticPr fontId="1" type="noConversion"/>
  </si>
  <si>
    <t>混合伤害、高血量</t>
    <phoneticPr fontId="1" type="noConversion"/>
  </si>
  <si>
    <t>名称</t>
    <phoneticPr fontId="1" type="noConversion"/>
  </si>
  <si>
    <t>被动</t>
    <phoneticPr fontId="1" type="noConversion"/>
  </si>
  <si>
    <t>技能1</t>
    <phoneticPr fontId="1" type="noConversion"/>
  </si>
  <si>
    <t>技能2</t>
    <phoneticPr fontId="1" type="noConversion"/>
  </si>
  <si>
    <t>敏捷=X，体质=Y，成长系数相同的情况下
初始护甲=DEF,初始血量=HP，X+Y=A常数时
则有效血量的在最大值时(K为常数设定500)：
敏捷=a点护甲，体质=b点血量
护甲=a*X+DEF，血量=b*Y+HP
有效血量=(b*Y+HP)/[1-a*X+DEF/(a*X+DEF+K)]求最大值
X=(a*b*A-b*（DEF+K）+a*HP)/（2a*b）
Y=A-X</t>
    <phoneticPr fontId="1" type="noConversion"/>
  </si>
  <si>
    <t>初始暴击</t>
    <phoneticPr fontId="1" type="noConversion"/>
  </si>
  <si>
    <t>暴击伤害</t>
    <phoneticPr fontId="1" type="noConversion"/>
  </si>
  <si>
    <t>力量系数</t>
    <phoneticPr fontId="1" type="noConversion"/>
  </si>
  <si>
    <t>智力系数</t>
  </si>
  <si>
    <t>敏捷系数</t>
  </si>
  <si>
    <t>精神系数</t>
  </si>
  <si>
    <t>体质系数</t>
  </si>
  <si>
    <r>
      <rPr>
        <b/>
        <sz val="11"/>
        <color theme="1"/>
        <rFont val="宋体"/>
        <family val="3"/>
        <charset val="134"/>
        <scheme val="minor"/>
      </rPr>
      <t>在现有资源下分配有效攻击和有效生命保持战斗力平衡：</t>
    </r>
    <r>
      <rPr>
        <sz val="11"/>
        <color theme="1"/>
        <rFont val="宋体"/>
        <family val="2"/>
        <scheme val="minor"/>
      </rPr>
      <t xml:space="preserve">
战斗力=有效攻击*有效生命：F=ATK*HP*(1-a)*(1+b)
a:有效攻击变化率，b:有效生命变化率
1-a=1/(1+b)，a=b/(1+b)
设定战斗基本回合6回合,则ATK*10=HP
有效攻击变化值Atk与有效生命变化值Hp
Atk=ATK*a，Hp=HP*b
Hp/Atk=6*（1+b)
可见有效攻击和有效生命互换的比率跟换算值占原值的比率b有线性关系，又加点系统互换比率保持在某一设定常数，所以属性加点系统的平衡随着加点带来的加成变多而会逐渐偏离设定平衡。
则我们可以这样来设计加点玩法：
1、若加点属性带来的属性值占基础数值的比率b变化范围在0-1之间
2、设定基本比率为0-1之间偏中间的一个值
3、则加点前期有效攻击偏重加点会带来战斗力最大化
4、慢慢趋近于加点平均
5、后期趋近于偏重有效生命加点</t>
    </r>
    <phoneticPr fontId="1" type="noConversion"/>
  </si>
  <si>
    <t>技能3</t>
  </si>
  <si>
    <t>攻击节奏：普攻回能量，能量够进行技能攻击</t>
    <phoneticPr fontId="1" type="noConversion"/>
  </si>
  <si>
    <t>属性点</t>
    <phoneticPr fontId="1" type="noConversion"/>
  </si>
  <si>
    <t>魂魄等级</t>
    <phoneticPr fontId="1" type="noConversion"/>
  </si>
  <si>
    <t>装备等阶</t>
    <phoneticPr fontId="1" type="noConversion"/>
  </si>
  <si>
    <t>宝石等级限制</t>
    <phoneticPr fontId="1" type="noConversion"/>
  </si>
  <si>
    <t>成长阶段</t>
    <phoneticPr fontId="1" type="noConversion"/>
  </si>
  <si>
    <t>卡牌升级能力</t>
    <phoneticPr fontId="1" type="noConversion"/>
  </si>
  <si>
    <t>卡牌初始能力</t>
    <phoneticPr fontId="1" type="noConversion"/>
  </si>
  <si>
    <t>装备能力</t>
    <phoneticPr fontId="1" type="noConversion"/>
  </si>
  <si>
    <t>宝石能力</t>
    <phoneticPr fontId="1" type="noConversion"/>
  </si>
  <si>
    <t>宝石等级</t>
    <phoneticPr fontId="1" type="noConversion"/>
  </si>
  <si>
    <t>装备总点</t>
    <phoneticPr fontId="1" type="noConversion"/>
  </si>
  <si>
    <t>魂魄等级</t>
    <phoneticPr fontId="1" type="noConversion"/>
  </si>
  <si>
    <t>0、1、2</t>
    <phoneticPr fontId="1" type="noConversion"/>
  </si>
  <si>
    <t>3、4</t>
    <phoneticPr fontId="1" type="noConversion"/>
  </si>
  <si>
    <t>5、6</t>
    <phoneticPr fontId="1" type="noConversion"/>
  </si>
  <si>
    <t>7、8</t>
    <phoneticPr fontId="1" type="noConversion"/>
  </si>
  <si>
    <t>9、10</t>
    <phoneticPr fontId="1" type="noConversion"/>
  </si>
  <si>
    <t>装备等阶</t>
    <phoneticPr fontId="1" type="noConversion"/>
  </si>
  <si>
    <t>最高5维成长</t>
    <phoneticPr fontId="1" type="noConversion"/>
  </si>
  <si>
    <t>5维成长</t>
    <phoneticPr fontId="1" type="noConversion"/>
  </si>
  <si>
    <t>差值</t>
    <phoneticPr fontId="1" type="noConversion"/>
  </si>
  <si>
    <t>属性比率</t>
    <phoneticPr fontId="1" type="noConversion"/>
  </si>
  <si>
    <t>人族</t>
  </si>
  <si>
    <t>鬼族</t>
  </si>
  <si>
    <t>神族</t>
  </si>
  <si>
    <t>魔族</t>
  </si>
  <si>
    <t>妖族</t>
  </si>
  <si>
    <t>龙族</t>
  </si>
  <si>
    <t>魔法伤害、血量偏高、高物防</t>
    <phoneticPr fontId="1" type="noConversion"/>
  </si>
  <si>
    <t>物理伤害、攻击较高、高魔防</t>
    <phoneticPr fontId="1" type="noConversion"/>
  </si>
  <si>
    <t>魔法攻击高</t>
    <phoneticPr fontId="1" type="noConversion"/>
  </si>
  <si>
    <t>生存能力低</t>
    <phoneticPr fontId="1" type="noConversion"/>
  </si>
  <si>
    <t>魔法伤害、攻击超高、血量低</t>
    <phoneticPr fontId="1" type="noConversion"/>
  </si>
  <si>
    <t>力量/体质</t>
    <phoneticPr fontId="1" type="noConversion"/>
  </si>
  <si>
    <t>土</t>
    <phoneticPr fontId="1" type="noConversion"/>
  </si>
  <si>
    <t>人族</t>
    <phoneticPr fontId="1" type="noConversion"/>
  </si>
  <si>
    <t>路飞</t>
    <phoneticPr fontId="1" type="noConversion"/>
  </si>
  <si>
    <t>橡胶能力:雷属性英雄造成的伤害额外减免50%</t>
    <phoneticPr fontId="1" type="noConversion"/>
  </si>
  <si>
    <t>杨过</t>
    <phoneticPr fontId="1" type="noConversion"/>
  </si>
  <si>
    <t>小龙女</t>
    <phoneticPr fontId="1" type="noConversion"/>
  </si>
  <si>
    <t>智力</t>
    <phoneticPr fontId="1" type="noConversion"/>
  </si>
  <si>
    <t>力量</t>
    <phoneticPr fontId="1" type="noConversion"/>
  </si>
  <si>
    <t>火</t>
    <phoneticPr fontId="1" type="noConversion"/>
  </si>
  <si>
    <t>风</t>
    <phoneticPr fontId="1" type="noConversion"/>
  </si>
  <si>
    <t>玉女心经：普攻攻击附加1个透体标记</t>
    <phoneticPr fontId="1" type="noConversion"/>
  </si>
  <si>
    <t>力量/敏捷</t>
    <phoneticPr fontId="1" type="noConversion"/>
  </si>
  <si>
    <t>索隆</t>
    <phoneticPr fontId="1" type="noConversion"/>
  </si>
  <si>
    <t>水</t>
    <phoneticPr fontId="1" type="noConversion"/>
  </si>
  <si>
    <t>人族</t>
    <phoneticPr fontId="1" type="noConversion"/>
  </si>
  <si>
    <t>嗜杀：每次普攻后攻击提升10%</t>
    <phoneticPr fontId="1" type="noConversion"/>
  </si>
  <si>
    <t>黯然销魂掌：对敌方单体造成固定值+（攻击一定百分比）的物理伤害，附加2个透体标记</t>
    <phoneticPr fontId="1" type="noConversion"/>
  </si>
  <si>
    <t>寸劲拳：对敌方单体造成固定值+（攻击一定百分比）的物理伤害，攻击携带透体标记的英雄时，每存在一个标记附加10%的破甲效果</t>
    <phoneticPr fontId="1" type="noConversion"/>
  </si>
  <si>
    <t>七伤拳：对敌方单体造成固定值+（攻击一定百分比）的物理伤害，攻击携带透体标记的英雄时，每存在一个标记附加10%的物理增伤</t>
    <phoneticPr fontId="1" type="noConversion"/>
  </si>
  <si>
    <t>玉女剑法：对敌方单体造成固定值+（法术一定百分比）的法术伤害，附加2个透体标记</t>
    <phoneticPr fontId="1" type="noConversion"/>
  </si>
  <si>
    <t>淑女剑：对敌方单体造成固定值+（法术一定百分比）的法术伤害，攻击携带透体标记的英雄时，每消耗一个标记附加10%的破魔效果</t>
    <phoneticPr fontId="1" type="noConversion"/>
  </si>
  <si>
    <t>玉峰针：对敌方单体造成固定值+（法术一定百分比）的法术伤害，攻击携带透体标记的英雄时，每消耗一个标记附加10%的法术增伤</t>
    <phoneticPr fontId="1" type="noConversion"/>
  </si>
  <si>
    <t>橡皮枪：对敌方单体造成固定值+（攻击一定百分比）的物理伤害</t>
    <phoneticPr fontId="1" type="noConversion"/>
  </si>
  <si>
    <t>黑龙卷：对敌方单体造成固定值+（攻击一定百分比）的物理伤害，提升护甲值10%</t>
    <phoneticPr fontId="1" type="noConversion"/>
  </si>
  <si>
    <t>居合：对敌方单体造成固定值+（攻击一定百分比）的物理伤害</t>
    <phoneticPr fontId="1" type="noConversion"/>
  </si>
  <si>
    <t>一大三千世界：对敌方全体造成固定值+（攻击一定百分比）的物理伤害</t>
    <phoneticPr fontId="1" type="noConversion"/>
  </si>
  <si>
    <t>山治</t>
    <phoneticPr fontId="1" type="noConversion"/>
  </si>
  <si>
    <t>敏捷/体质</t>
    <phoneticPr fontId="1" type="noConversion"/>
  </si>
  <si>
    <t>绅士：场上每存在一位女性英雄，提升10%护甲</t>
    <phoneticPr fontId="1" type="noConversion"/>
  </si>
  <si>
    <t>回旋踢：对敌方单体造成固定值+（攻击一定百分比）的物理伤害</t>
    <phoneticPr fontId="1" type="noConversion"/>
  </si>
  <si>
    <t>碎踢：对敌方单体造成固定值+（攻击一定百分比）的物理伤害，眩晕目标一回合</t>
    <phoneticPr fontId="1" type="noConversion"/>
  </si>
  <si>
    <t>橡皮矛：对敌方单体造成固定值+（攻击一定百分比）的法术伤害</t>
    <phoneticPr fontId="1" type="noConversion"/>
  </si>
  <si>
    <t>烈焰恶魔:对敌方全体造成固定值+（攻击一定百分比）的物理伤害</t>
    <phoneticPr fontId="1" type="noConversion"/>
  </si>
  <si>
    <t>罗</t>
    <phoneticPr fontId="1" type="noConversion"/>
  </si>
  <si>
    <t>精神</t>
    <phoneticPr fontId="1" type="noConversion"/>
  </si>
  <si>
    <t>屠宰场：随机攻击敌方1位英雄造成固定值+（攻击一定百分比）的物理伤害</t>
    <phoneticPr fontId="1" type="noConversion"/>
  </si>
  <si>
    <t>橡胶乱打：对敌方全体造成固定值+（体质一定百分比）的物理伤害</t>
    <phoneticPr fontId="1" type="noConversion"/>
  </si>
  <si>
    <t>混乱空间：对敌方全体造成固定值+（攻击一定百分比）的法术伤害，额外增加1层Room</t>
    <phoneticPr fontId="1" type="noConversion"/>
  </si>
  <si>
    <t>指挥棒：对敌方单体造成固定值+（精神一定百分比）的物理伤害，每携带1层Room伤害提升10%</t>
    <phoneticPr fontId="1" type="noConversion"/>
  </si>
  <si>
    <t>Room：每次普攻增加1层Room，被攻击时，消耗1层Room可以将本次攻击无效化</t>
    <phoneticPr fontId="1" type="noConversion"/>
  </si>
  <si>
    <t>参数</t>
    <phoneticPr fontId="1" type="noConversion"/>
  </si>
  <si>
    <t>意义</t>
    <phoneticPr fontId="1" type="noConversion"/>
  </si>
  <si>
    <t>Atk</t>
    <phoneticPr fontId="1" type="noConversion"/>
  </si>
  <si>
    <t>攻击</t>
    <phoneticPr fontId="1" type="noConversion"/>
  </si>
  <si>
    <t>Ap</t>
    <phoneticPr fontId="1" type="noConversion"/>
  </si>
  <si>
    <t>法术</t>
    <phoneticPr fontId="1" type="noConversion"/>
  </si>
  <si>
    <t>Def</t>
    <phoneticPr fontId="1" type="noConversion"/>
  </si>
  <si>
    <t>护甲</t>
    <phoneticPr fontId="1" type="noConversion"/>
  </si>
  <si>
    <t>Res</t>
    <phoneticPr fontId="1" type="noConversion"/>
  </si>
  <si>
    <t>魔抗</t>
    <phoneticPr fontId="1" type="noConversion"/>
  </si>
  <si>
    <t>普攻物理伤害率</t>
    <phoneticPr fontId="1" type="noConversion"/>
  </si>
  <si>
    <t>普攻法术伤害率</t>
    <phoneticPr fontId="1" type="noConversion"/>
  </si>
  <si>
    <t>物理增伤</t>
    <phoneticPr fontId="1" type="noConversion"/>
  </si>
  <si>
    <t>法术增伤</t>
    <phoneticPr fontId="1" type="noConversion"/>
  </si>
  <si>
    <t>伤害增加</t>
    <phoneticPr fontId="1" type="noConversion"/>
  </si>
  <si>
    <t>物理减伤</t>
    <phoneticPr fontId="1" type="noConversion"/>
  </si>
  <si>
    <t>法术减伤</t>
    <phoneticPr fontId="1" type="noConversion"/>
  </si>
  <si>
    <t>伤害减免</t>
    <phoneticPr fontId="1" type="noConversion"/>
  </si>
  <si>
    <t>De_All</t>
    <phoneticPr fontId="1" type="noConversion"/>
  </si>
  <si>
    <t>Cri_Hit</t>
    <phoneticPr fontId="1" type="noConversion"/>
  </si>
  <si>
    <t>暴击伤害系数</t>
    <phoneticPr fontId="1" type="noConversion"/>
  </si>
  <si>
    <t>Hit_Up</t>
    <phoneticPr fontId="1" type="noConversion"/>
  </si>
  <si>
    <t>普攻增伤率</t>
    <phoneticPr fontId="1" type="noConversion"/>
  </si>
  <si>
    <t>技能增伤率</t>
    <phoneticPr fontId="1" type="noConversion"/>
  </si>
  <si>
    <t>All_Up</t>
    <phoneticPr fontId="1" type="noConversion"/>
  </si>
  <si>
    <t>Skill_Up</t>
    <phoneticPr fontId="1" type="noConversion"/>
  </si>
  <si>
    <t>Skill_Ap</t>
    <phoneticPr fontId="1" type="noConversion"/>
  </si>
  <si>
    <t>Skill_Ad</t>
    <phoneticPr fontId="1" type="noConversion"/>
  </si>
  <si>
    <t>Hit_Ad</t>
    <phoneticPr fontId="1" type="noConversion"/>
  </si>
  <si>
    <t>Hit_Ap</t>
    <phoneticPr fontId="1" type="noConversion"/>
  </si>
  <si>
    <t>De_Ad</t>
    <phoneticPr fontId="1" type="noConversion"/>
  </si>
  <si>
    <t>De_Ap</t>
    <phoneticPr fontId="1" type="noConversion"/>
  </si>
  <si>
    <t>物理类型伤害总值</t>
    <phoneticPr fontId="1" type="noConversion"/>
  </si>
  <si>
    <t>法术类型伤害总值</t>
    <phoneticPr fontId="1" type="noConversion"/>
  </si>
  <si>
    <t>Truth</t>
    <phoneticPr fontId="1" type="noConversion"/>
  </si>
  <si>
    <t>真实伤害</t>
    <phoneticPr fontId="1" type="noConversion"/>
  </si>
  <si>
    <t>Ad_Up</t>
    <phoneticPr fontId="1" type="noConversion"/>
  </si>
  <si>
    <t>Ap_Up</t>
    <phoneticPr fontId="1" type="noConversion"/>
  </si>
  <si>
    <t>Cri_Rate</t>
    <phoneticPr fontId="1" type="noConversion"/>
  </si>
  <si>
    <t>暴击率</t>
    <phoneticPr fontId="1" type="noConversion"/>
  </si>
  <si>
    <t>Def_Down</t>
    <phoneticPr fontId="1" type="noConversion"/>
  </si>
  <si>
    <t>Res_Down</t>
    <phoneticPr fontId="1" type="noConversion"/>
  </si>
  <si>
    <t>百分比破甲</t>
    <phoneticPr fontId="1" type="noConversion"/>
  </si>
  <si>
    <t>百分比破魔</t>
    <phoneticPr fontId="1" type="noConversion"/>
  </si>
  <si>
    <t>Hp</t>
    <phoneticPr fontId="1" type="noConversion"/>
  </si>
  <si>
    <t>生命</t>
    <phoneticPr fontId="1" type="noConversion"/>
  </si>
  <si>
    <t>Power_get</t>
    <phoneticPr fontId="1" type="noConversion"/>
  </si>
  <si>
    <t>Power_need</t>
    <phoneticPr fontId="1" type="noConversion"/>
  </si>
  <si>
    <t>能量恢复</t>
    <phoneticPr fontId="1" type="noConversion"/>
  </si>
  <si>
    <t>能量需求</t>
    <phoneticPr fontId="1" type="noConversion"/>
  </si>
  <si>
    <t>Atk_Down</t>
    <phoneticPr fontId="1" type="noConversion"/>
  </si>
  <si>
    <t>Ap_Down</t>
    <phoneticPr fontId="1" type="noConversion"/>
  </si>
  <si>
    <t>攻击降低</t>
    <phoneticPr fontId="1" type="noConversion"/>
  </si>
  <si>
    <t>法术降低</t>
    <phoneticPr fontId="1" type="noConversion"/>
  </si>
  <si>
    <t xml:space="preserve">战斗力公式=有效攻击*有效生命
M=0.3
有效攻击=
[Atk*Hit_Ad*（1+Hit_Up+Ad_Up+All_Up)+                       物理伤害普攻行为部分
Skill_Ad*（1+Skill_Up+Ad_Up+All_Up）*Power_get/Power_nned]* 物理伤害技能行为部分
[(Cri_Hit-1)*Cri_Rate+1]*                                   暴击效果伤害期望影响
（1+Def_Down*M）+                                           破甲效果换算影响
[Atk*Hit_Ap*（1+Hit_Up+Ap_Up+All_Up)+                       法术伤害普攻行为部分
Skill_Ap*（1+Skill_Up+Ap_Up+All_Up）*Power_get/Power_nned]* 法术伤害技能行为部分
（1+Res_Down*M）+                                           破魔效果换算影响
Truth                                                       真实伤害部分
核心思想，看一些属性对有效攻击的提升幅度，这样就可以把这个属性效果公式表现
有效生命=
Hp*                                                         生命本身影响
（Def+Re+2K）/2K/                                           护甲魔抗效果影响
(1-De_Ad*0.5-De_Ap*0.5-De_All-Atk_Down*0.25-Ap_Down*0.25)  各种减伤和降低敌方伤害
核心思想，看一些属性对有效生命的提升幅度
技能能量/普攻恢复能量=定值M(不同技能M不同)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</si>
</sst>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1"/>
      <color rgb="FFFF0000"/>
      <name val="宋体"/>
      <family val="2"/>
      <scheme val="minor"/>
    </font>
    <font>
      <b/>
      <sz val="11"/>
      <color rgb="FFFF0000"/>
      <name val="宋体"/>
      <family val="3"/>
      <charset val="134"/>
      <scheme val="minor"/>
    </font>
    <font>
      <sz val="11"/>
      <color theme="1"/>
      <name val="宋体"/>
      <family val="2"/>
      <scheme val="minor"/>
    </font>
    <font>
      <sz val="12"/>
      <color theme="1"/>
      <name val="华文新魏"/>
      <family val="3"/>
      <charset val="134"/>
    </font>
    <font>
      <b/>
      <sz val="12"/>
      <color rgb="FFFF0000"/>
      <name val="华文新魏"/>
      <family val="3"/>
      <charset val="134"/>
    </font>
    <font>
      <sz val="12"/>
      <color rgb="FFFF0000"/>
      <name val="华文新魏"/>
      <family val="3"/>
      <charset val="134"/>
    </font>
    <font>
      <sz val="12"/>
      <name val="华文新魏"/>
      <family val="3"/>
      <charset val="134"/>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dashed">
        <color auto="1"/>
      </left>
      <right style="dashed">
        <color auto="1"/>
      </right>
      <top style="dashed">
        <color auto="1"/>
      </top>
      <bottom style="dashed">
        <color auto="1"/>
      </bottom>
      <diagonal/>
    </border>
    <border>
      <left/>
      <right/>
      <top/>
      <bottom style="dashed">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6" fillId="0" borderId="0" applyFont="0" applyFill="0" applyBorder="0" applyAlignment="0" applyProtection="0">
      <alignment vertical="center"/>
    </xf>
  </cellStyleXfs>
  <cellXfs count="51">
    <xf numFmtId="0" fontId="0" fillId="0" borderId="0" xfId="0"/>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xf>
    <xf numFmtId="0" fontId="5" fillId="0" borderId="1" xfId="0" applyFont="1" applyBorder="1" applyAlignment="1">
      <alignment horizontal="left" vertical="top" wrapText="1"/>
    </xf>
    <xf numFmtId="0" fontId="0" fillId="2" borderId="1" xfId="0"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Alignment="1">
      <alignment horizontal="left" vertical="top"/>
    </xf>
    <xf numFmtId="0" fontId="5"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7" fillId="2" borderId="0" xfId="0" applyFont="1" applyFill="1" applyAlignment="1">
      <alignment horizontal="center" vertical="center"/>
    </xf>
    <xf numFmtId="10" fontId="7" fillId="0" borderId="0" xfId="1" applyNumberFormat="1"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center" vertical="center"/>
    </xf>
    <xf numFmtId="0" fontId="7" fillId="0" borderId="0" xfId="1" applyNumberFormat="1" applyFont="1" applyAlignment="1">
      <alignment horizontal="center" vertical="center"/>
    </xf>
    <xf numFmtId="0" fontId="9" fillId="0" borderId="0" xfId="1" applyNumberFormat="1" applyFont="1" applyAlignment="1">
      <alignment horizontal="center" vertical="center"/>
    </xf>
    <xf numFmtId="0" fontId="9" fillId="0" borderId="0" xfId="0" applyNumberFormat="1" applyFont="1" applyAlignment="1">
      <alignment horizontal="center" vertical="center"/>
    </xf>
    <xf numFmtId="0" fontId="7" fillId="0" borderId="4" xfId="0" applyFont="1" applyBorder="1" applyAlignment="1">
      <alignment horizontal="center" vertical="center"/>
    </xf>
    <xf numFmtId="0" fontId="7" fillId="2" borderId="4" xfId="0" applyFont="1" applyFill="1" applyBorder="1" applyAlignment="1">
      <alignment horizontal="center" vertical="center"/>
    </xf>
    <xf numFmtId="9" fontId="9" fillId="0" borderId="0" xfId="1" applyFont="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Font="1" applyBorder="1" applyAlignment="1">
      <alignment horizontal="center" vertical="center"/>
    </xf>
    <xf numFmtId="0" fontId="0" fillId="0" borderId="0" xfId="0" applyAlignment="1">
      <alignment horizontal="left" vertical="top"/>
    </xf>
    <xf numFmtId="0" fontId="7" fillId="2" borderId="0" xfId="0" applyFont="1" applyFill="1" applyAlignment="1">
      <alignment horizontal="left" vertical="center" wrapText="1"/>
    </xf>
    <xf numFmtId="0" fontId="0" fillId="0" borderId="0" xfId="0" applyAlignment="1">
      <alignment horizontal="left" wrapText="1"/>
    </xf>
    <xf numFmtId="0" fontId="7" fillId="0" borderId="0" xfId="0" applyFont="1" applyAlignment="1">
      <alignment horizontal="left" vertical="center" wrapText="1"/>
    </xf>
    <xf numFmtId="0" fontId="0" fillId="0" borderId="0" xfId="0"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xf>
    <xf numFmtId="0" fontId="3" fillId="0" borderId="2" xfId="0" applyFont="1" applyBorder="1" applyAlignment="1">
      <alignment vertical="top" wrapText="1"/>
    </xf>
    <xf numFmtId="0" fontId="0" fillId="0" borderId="0" xfId="0" applyAlignment="1">
      <alignment vertical="top"/>
    </xf>
    <xf numFmtId="0" fontId="3" fillId="0" borderId="0" xfId="0" applyFont="1" applyBorder="1"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5" fillId="0" borderId="5" xfId="0" applyFont="1" applyBorder="1" applyAlignment="1">
      <alignment horizontal="center"/>
    </xf>
    <xf numFmtId="0" fontId="5" fillId="0" borderId="0" xfId="0" applyFont="1" applyAlignment="1">
      <alignment horizontal="left" vertical="top"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9526</xdr:rowOff>
    </xdr:from>
    <xdr:ext cx="12325350" cy="1685924"/>
    <mc:AlternateContent xmlns:mc="http://schemas.openxmlformats.org/markup-compatibility/2006" xmlns:a14="http://schemas.microsoft.com/office/drawing/2010/main">
      <mc:Choice Requires="a14">
        <xdr:sp macro="" textlink="">
          <xdr:nvSpPr>
            <xdr:cNvPr id="4" name="TextBox 3"/>
            <xdr:cNvSpPr txBox="1"/>
          </xdr:nvSpPr>
          <xdr:spPr>
            <a:xfrm>
              <a:off x="2724150" y="9526"/>
              <a:ext cx="12325350"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Cri_Hit=100% </a:t>
              </a:r>
              <a:r>
                <a:rPr lang="zh-CN" altLang="en-US" sz="1200"/>
                <a:t>暴击：</a:t>
              </a:r>
              <a:r>
                <a:rPr lang="en-US" altLang="zh-CN" sz="1200"/>
                <a:t>Cri_HIt=200%,K</a:t>
              </a:r>
              <a:r>
                <a:rPr lang="zh-CN" altLang="en-US" sz="1200"/>
                <a:t>为常数</a:t>
              </a:r>
              <a:r>
                <a:rPr lang="en-US" altLang="zh-CN" sz="1200"/>
                <a:t>500(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Arm=125</a:t>
              </a:r>
              <a:r>
                <a:rPr lang="zh-CN" altLang="en-US" sz="1200">
                  <a:solidFill>
                    <a:srgbClr val="FF0000"/>
                  </a:solidFill>
                </a:rPr>
                <a:t>、</a:t>
              </a:r>
              <a:r>
                <a:rPr lang="en-US" altLang="zh-CN" sz="1200">
                  <a:solidFill>
                    <a:srgbClr val="FF0000"/>
                  </a:solidFill>
                </a:rPr>
                <a:t>Res=125</a:t>
              </a:r>
              <a:r>
                <a:rPr lang="zh-CN" altLang="en-US" sz="1200"/>
                <a:t>）普攻可以产生暴击</a:t>
              </a:r>
              <a:endParaRPr lang="en-US" altLang="zh-CN" sz="1200"/>
            </a:p>
            <a:p>
              <a:r>
                <a:rPr lang="zh-CN" altLang="en-US" sz="1200"/>
                <a:t>伤害</a:t>
              </a:r>
              <a:r>
                <a:rPr lang="en-US" altLang="zh-CN" sz="1200"/>
                <a: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i="0">
                  <a:solidFill>
                    <a:schemeClr val="tx1"/>
                  </a:solidFill>
                  <a:effectLst/>
                  <a:latin typeface="+mn-lt"/>
                  <a:ea typeface="+mn-ea"/>
                  <a:cs typeface="+mn-cs"/>
                </a:rPr>
                <a:t>Atk</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Hit_Ad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1+Hit_Up+Ad_Up+All_Up)+Skill_Ad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1+Skill_Up+Ad_Up+All_Up</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a:t>
              </a:r>
              <a14:m>
                <m:oMath xmlns:m="http://schemas.openxmlformats.org/officeDocument/2006/math">
                  <m:f>
                    <m:fPr>
                      <m:ctrlPr>
                        <a:rPr lang="en-US" altLang="zh-CN" sz="1100" i="1">
                          <a:solidFill>
                            <a:schemeClr val="tx1"/>
                          </a:solidFill>
                          <a:effectLst/>
                          <a:latin typeface="Cambria Math"/>
                          <a:ea typeface="+mn-ea"/>
                          <a:cs typeface="+mn-cs"/>
                        </a:rPr>
                      </m:ctrlPr>
                    </m:fPr>
                    <m:num>
                      <m:r>
                        <m:rPr>
                          <m:sty m:val="p"/>
                        </m:rPr>
                        <a:rPr lang="en-US" altLang="zh-CN" sz="1100" i="0">
                          <a:solidFill>
                            <a:schemeClr val="tx1"/>
                          </a:solidFill>
                          <a:effectLst/>
                          <a:latin typeface="Cambria Math"/>
                          <a:ea typeface="+mn-ea"/>
                          <a:cs typeface="+mn-cs"/>
                        </a:rPr>
                        <m:t>Def</m:t>
                      </m:r>
                    </m:num>
                    <m:den>
                      <m:r>
                        <m:rPr>
                          <m:sty m:val="p"/>
                        </m:rPr>
                        <a:rPr lang="en-US" altLang="zh-CN" sz="1100" i="0">
                          <a:solidFill>
                            <a:schemeClr val="tx1"/>
                          </a:solidFill>
                          <a:effectLst/>
                          <a:latin typeface="Cambria Math"/>
                          <a:ea typeface="+mn-ea"/>
                          <a:cs typeface="+mn-cs"/>
                        </a:rPr>
                        <m:t>Def</m:t>
                      </m:r>
                      <m:r>
                        <a:rPr lang="en-US" altLang="zh-CN" sz="1100" i="0">
                          <a:solidFill>
                            <a:schemeClr val="tx1"/>
                          </a:solidFill>
                          <a:effectLst/>
                          <a:latin typeface="Cambria Math"/>
                          <a:ea typeface="+mn-ea"/>
                          <a:cs typeface="+mn-cs"/>
                        </a:rPr>
                        <m:t>+</m:t>
                      </m:r>
                      <m:r>
                        <m:rPr>
                          <m:sty m:val="p"/>
                        </m:rPr>
                        <a:rPr lang="en-US" altLang="zh-CN" sz="1100" i="0">
                          <a:solidFill>
                            <a:schemeClr val="tx1"/>
                          </a:solidFill>
                          <a:effectLst/>
                          <a:latin typeface="Cambria Math"/>
                          <a:ea typeface="+mn-ea"/>
                          <a:cs typeface="+mn-cs"/>
                        </a:rPr>
                        <m:t>K</m:t>
                      </m:r>
                    </m:den>
                  </m:f>
                  <m:r>
                    <a:rPr lang="en-US" altLang="zh-CN" sz="1100" i="0">
                      <a:solidFill>
                        <a:schemeClr val="tx1"/>
                      </a:solidFill>
                      <a:effectLst/>
                      <a:latin typeface="Cambria Math"/>
                      <a:ea typeface="+mn-ea"/>
                      <a:cs typeface="+mn-cs"/>
                    </a:rPr>
                    <m:t>−</m:t>
                  </m:r>
                </m:oMath>
              </a14:m>
              <a:r>
                <a:rPr lang="en-US" altLang="zh-CN" sz="1100" i="0">
                  <a:solidFill>
                    <a:schemeClr val="tx1"/>
                  </a:solidFill>
                  <a:effectLst/>
                  <a:latin typeface="+mn-lt"/>
                  <a:ea typeface="+mn-ea"/>
                  <a:cs typeface="+mn-cs"/>
                </a:rPr>
                <a:t>De_Ad-De_All)*Cri_Hit+     ------------</a:t>
              </a:r>
              <a:r>
                <a:rPr lang="zh-CN" altLang="en-US" sz="1100" i="0">
                  <a:solidFill>
                    <a:schemeClr val="tx1"/>
                  </a:solidFill>
                  <a:effectLst/>
                  <a:latin typeface="+mn-lt"/>
                  <a:ea typeface="+mn-ea"/>
                  <a:cs typeface="+mn-cs"/>
                </a:rPr>
                <a:t>物理伤害类型部分有暴击加成（普攻和技能</a:t>
              </a:r>
              <a:r>
                <a:rPr lang="en-US" altLang="zh-CN" sz="1100" i="0">
                  <a:solidFill>
                    <a:schemeClr val="tx1"/>
                  </a:solidFill>
                  <a:effectLst/>
                  <a:latin typeface="+mn-lt"/>
                  <a:ea typeface="+mn-ea"/>
                  <a:cs typeface="+mn-cs"/>
                </a:rPr>
                <a:t>BUFF</a:t>
              </a:r>
              <a:r>
                <a:rPr lang="zh-CN" altLang="en-US" sz="1100" i="0">
                  <a:solidFill>
                    <a:schemeClr val="tx1"/>
                  </a:solidFill>
                  <a:effectLst/>
                  <a:latin typeface="+mn-lt"/>
                  <a:ea typeface="+mn-ea"/>
                  <a:cs typeface="+mn-cs"/>
                </a:rPr>
                <a:t>伤害）</a:t>
              </a:r>
              <a:endParaRPr lang="en-US" altLang="zh-CN" sz="1100" i="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i="0">
                  <a:solidFill>
                    <a:schemeClr val="tx1"/>
                  </a:solidFill>
                  <a:effectLst/>
                  <a:latin typeface="+mn-lt"/>
                  <a:ea typeface="+mn-ea"/>
                  <a:cs typeface="+mn-cs"/>
                </a:rPr>
                <a:t>Atk</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Hit_Ap*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1+Hit_Up+Ap_Up+All_Up)+Skill_Ap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1+Skill_Up+Ap_Up+All_Up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a:t>
              </a:r>
              <a14:m>
                <m:oMath xmlns:m="http://schemas.openxmlformats.org/officeDocument/2006/math">
                  <m:f>
                    <m:fPr>
                      <m:ctrlPr>
                        <a:rPr lang="en-US" altLang="zh-CN" sz="1100" i="1">
                          <a:solidFill>
                            <a:schemeClr val="tx1"/>
                          </a:solidFill>
                          <a:effectLst/>
                          <a:latin typeface="Cambria Math"/>
                          <a:ea typeface="+mn-ea"/>
                          <a:cs typeface="+mn-cs"/>
                        </a:rPr>
                      </m:ctrlPr>
                    </m:fPr>
                    <m:num>
                      <m:r>
                        <m:rPr>
                          <m:sty m:val="p"/>
                        </m:rPr>
                        <a:rPr lang="en-US" altLang="zh-CN" sz="1100" i="0">
                          <a:solidFill>
                            <a:schemeClr val="tx1"/>
                          </a:solidFill>
                          <a:effectLst/>
                          <a:latin typeface="Cambria Math"/>
                          <a:ea typeface="+mn-ea"/>
                          <a:cs typeface="+mn-cs"/>
                        </a:rPr>
                        <m:t>Res</m:t>
                      </m:r>
                    </m:num>
                    <m:den>
                      <m:r>
                        <m:rPr>
                          <m:sty m:val="p"/>
                        </m:rPr>
                        <a:rPr lang="en-US" altLang="zh-CN" sz="1100" i="0">
                          <a:solidFill>
                            <a:schemeClr val="tx1"/>
                          </a:solidFill>
                          <a:effectLst/>
                          <a:latin typeface="Cambria Math"/>
                          <a:ea typeface="+mn-ea"/>
                          <a:cs typeface="+mn-cs"/>
                        </a:rPr>
                        <m:t>Res</m:t>
                      </m:r>
                      <m:r>
                        <a:rPr lang="en-US" altLang="zh-CN" sz="1100" i="0">
                          <a:solidFill>
                            <a:schemeClr val="tx1"/>
                          </a:solidFill>
                          <a:effectLst/>
                          <a:latin typeface="Cambria Math"/>
                          <a:ea typeface="+mn-ea"/>
                          <a:cs typeface="+mn-cs"/>
                        </a:rPr>
                        <m:t>+</m:t>
                      </m:r>
                      <m:r>
                        <m:rPr>
                          <m:sty m:val="p"/>
                        </m:rPr>
                        <a:rPr lang="en-US" altLang="zh-CN" sz="1100" i="0">
                          <a:solidFill>
                            <a:schemeClr val="tx1"/>
                          </a:solidFill>
                          <a:effectLst/>
                          <a:latin typeface="Cambria Math"/>
                          <a:ea typeface="+mn-ea"/>
                          <a:cs typeface="+mn-cs"/>
                        </a:rPr>
                        <m:t>K</m:t>
                      </m:r>
                    </m:den>
                  </m:f>
                  <m:r>
                    <a:rPr lang="en-US" altLang="zh-CN" sz="1100" i="0">
                      <a:solidFill>
                        <a:schemeClr val="tx1"/>
                      </a:solidFill>
                      <a:effectLst/>
                      <a:latin typeface="Cambria Math"/>
                      <a:ea typeface="+mn-ea"/>
                      <a:cs typeface="+mn-cs"/>
                    </a:rPr>
                    <m:t>−</m:t>
                  </m:r>
                </m:oMath>
              </a14:m>
              <a:r>
                <a:rPr lang="en-US" altLang="zh-CN" sz="1100" i="0">
                  <a:solidFill>
                    <a:schemeClr val="tx1"/>
                  </a:solidFill>
                  <a:effectLst/>
                  <a:latin typeface="+mn-lt"/>
                  <a:ea typeface="+mn-ea"/>
                  <a:cs typeface="+mn-cs"/>
                </a:rPr>
                <a:t>De_Ap-De_All)+                     ------------</a:t>
              </a:r>
              <a:r>
                <a:rPr lang="zh-CN" altLang="en-US" sz="1100" i="0">
                  <a:solidFill>
                    <a:schemeClr val="tx1"/>
                  </a:solidFill>
                  <a:effectLst/>
                  <a:latin typeface="+mn-lt"/>
                  <a:ea typeface="+mn-ea"/>
                  <a:cs typeface="+mn-cs"/>
                </a:rPr>
                <a:t>法术</a:t>
              </a:r>
              <a:r>
                <a:rPr lang="zh-CN" altLang="zh-CN" sz="1100" i="0">
                  <a:solidFill>
                    <a:schemeClr val="tx1"/>
                  </a:solidFill>
                  <a:effectLst/>
                  <a:latin typeface="+mn-lt"/>
                  <a:ea typeface="+mn-ea"/>
                  <a:cs typeface="+mn-cs"/>
                </a:rPr>
                <a:t>伤害类型部分</a:t>
              </a:r>
              <a:r>
                <a:rPr lang="zh-CN" altLang="en-US" sz="1100" i="0">
                  <a:solidFill>
                    <a:schemeClr val="tx1"/>
                  </a:solidFill>
                  <a:effectLst/>
                  <a:latin typeface="+mn-lt"/>
                  <a:ea typeface="+mn-ea"/>
                  <a:cs typeface="+mn-cs"/>
                </a:rPr>
                <a:t>无暴击加成</a:t>
              </a:r>
              <a:r>
                <a:rPr lang="zh-CN" altLang="zh-CN" sz="1100" i="0">
                  <a:solidFill>
                    <a:schemeClr val="tx1"/>
                  </a:solidFill>
                  <a:effectLst/>
                  <a:latin typeface="+mn-lt"/>
                  <a:ea typeface="+mn-ea"/>
                  <a:cs typeface="+mn-cs"/>
                </a:rPr>
                <a:t>（普攻和技能</a:t>
              </a:r>
              <a:r>
                <a:rPr lang="en-US" altLang="zh-CN" sz="1100" i="0">
                  <a:solidFill>
                    <a:schemeClr val="tx1"/>
                  </a:solidFill>
                  <a:effectLst/>
                  <a:latin typeface="+mn-lt"/>
                  <a:ea typeface="+mn-ea"/>
                  <a:cs typeface="+mn-cs"/>
                </a:rPr>
                <a:t>BUFF</a:t>
              </a:r>
              <a:r>
                <a:rPr lang="zh-CN" altLang="zh-CN" sz="1100" i="0">
                  <a:solidFill>
                    <a:schemeClr val="tx1"/>
                  </a:solidFill>
                  <a:effectLst/>
                  <a:latin typeface="+mn-lt"/>
                  <a:ea typeface="+mn-ea"/>
                  <a:cs typeface="+mn-cs"/>
                </a:rPr>
                <a:t>伤害）</a:t>
              </a:r>
            </a:p>
            <a:p>
              <a:r>
                <a:rPr lang="en-US" altLang="zh-CN" sz="1200" i="0"/>
                <a:t>Truth                                                                                                                                                                                                 </a:t>
              </a:r>
              <a:r>
                <a:rPr lang="en-US" altLang="zh-CN" sz="1200"/>
                <a:t>------------</a:t>
              </a:r>
              <a:r>
                <a:rPr lang="zh-CN" altLang="en-US" sz="1200"/>
                <a:t>真实伤害值总和</a:t>
              </a:r>
              <a:endParaRPr lang="en-US" altLang="zh-CN" sz="1200"/>
            </a:p>
            <a:p>
              <a:r>
                <a:rPr lang="zh-CN" altLang="en-US" sz="1200">
                  <a:solidFill>
                    <a:srgbClr val="FF0000"/>
                  </a:solidFill>
                </a:rPr>
                <a:t>有效生命</a:t>
              </a:r>
              <a:r>
                <a:rPr lang="en-US" altLang="zh-CN" sz="1200">
                  <a:solidFill>
                    <a:srgbClr val="FF0000"/>
                  </a:solidFill>
                </a:rPr>
                <a:t>=Hp/(1-</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𝐴𝑟𝑚</m:t>
                      </m:r>
                    </m:num>
                    <m:den>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den>
                  </m:f>
                </m:oMath>
              </a14:m>
              <a:r>
                <a:rPr lang="en-US" altLang="zh-CN" sz="1200">
                  <a:solidFill>
                    <a:srgbClr val="FF0000"/>
                  </a:solidFill>
                </a:rPr>
                <a:t>)=</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𝐻𝑝</m:t>
                      </m:r>
                    </m:num>
                    <m:den>
                      <m:r>
                        <a:rPr lang="en-US" altLang="zh-CN" sz="1200" b="0" i="1">
                          <a:solidFill>
                            <a:srgbClr val="FF0000"/>
                          </a:solidFill>
                          <a:effectLst/>
                          <a:latin typeface="Cambria Math"/>
                          <a:ea typeface="+mn-ea"/>
                          <a:cs typeface="+mn-cs"/>
                        </a:rPr>
                        <m:t>𝐾</m:t>
                      </m:r>
                    </m:den>
                  </m:f>
                </m:oMath>
              </a14:m>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𝐴𝑟𝑚</m:t>
                      </m:r>
                      <m:r>
                        <a:rPr lang="en-US" altLang="zh-CN" sz="1200" b="0" i="1">
                          <a:solidFill>
                            <a:schemeClr val="tx1"/>
                          </a:solidFill>
                          <a:effectLst/>
                          <a:latin typeface="Cambria Math"/>
                          <a:ea typeface="+mn-ea"/>
                          <a:cs typeface="+mn-cs"/>
                        </a:rPr>
                        <m:t>+</m:t>
                      </m:r>
                      <m:r>
                        <a:rPr lang="en-US" altLang="zh-CN" sz="1200" b="0" i="1">
                          <a:solidFill>
                            <a:schemeClr val="tx1"/>
                          </a:solidFill>
                          <a:effectLst/>
                          <a:latin typeface="Cambria Math"/>
                          <a:ea typeface="+mn-ea"/>
                          <a:cs typeface="+mn-cs"/>
                        </a:rPr>
                        <m:t>𝐾</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𝐻𝑝</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Choice>
      <mc:Fallback xmlns="">
        <xdr:sp macro="" textlink="">
          <xdr:nvSpPr>
            <xdr:cNvPr id="4" name="TextBox 3"/>
            <xdr:cNvSpPr txBox="1"/>
          </xdr:nvSpPr>
          <xdr:spPr>
            <a:xfrm>
              <a:off x="2724150" y="9526"/>
              <a:ext cx="12325350"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Cri_Hit=100% </a:t>
              </a:r>
              <a:r>
                <a:rPr lang="zh-CN" altLang="en-US" sz="1200"/>
                <a:t>暴击：</a:t>
              </a:r>
              <a:r>
                <a:rPr lang="en-US" altLang="zh-CN" sz="1200"/>
                <a:t>Cri_HIt=200%,K</a:t>
              </a:r>
              <a:r>
                <a:rPr lang="zh-CN" altLang="en-US" sz="1200"/>
                <a:t>为常数</a:t>
              </a:r>
              <a:r>
                <a:rPr lang="en-US" altLang="zh-CN" sz="1200"/>
                <a:t>500(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Arm=125</a:t>
              </a:r>
              <a:r>
                <a:rPr lang="zh-CN" altLang="en-US" sz="1200">
                  <a:solidFill>
                    <a:srgbClr val="FF0000"/>
                  </a:solidFill>
                </a:rPr>
                <a:t>、</a:t>
              </a:r>
              <a:r>
                <a:rPr lang="en-US" altLang="zh-CN" sz="1200">
                  <a:solidFill>
                    <a:srgbClr val="FF0000"/>
                  </a:solidFill>
                </a:rPr>
                <a:t>Res=125</a:t>
              </a:r>
              <a:r>
                <a:rPr lang="zh-CN" altLang="en-US" sz="1200"/>
                <a:t>）普攻可以产生暴击</a:t>
              </a:r>
              <a:endParaRPr lang="en-US" altLang="zh-CN" sz="1200"/>
            </a:p>
            <a:p>
              <a:r>
                <a:rPr lang="zh-CN" altLang="en-US" sz="1200"/>
                <a:t>伤害</a:t>
              </a:r>
              <a:r>
                <a:rPr lang="en-US" altLang="zh-CN" sz="1200"/>
                <a: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i="0">
                  <a:solidFill>
                    <a:schemeClr val="tx1"/>
                  </a:solidFill>
                  <a:effectLst/>
                  <a:latin typeface="+mn-lt"/>
                  <a:ea typeface="+mn-ea"/>
                  <a:cs typeface="+mn-cs"/>
                </a:rPr>
                <a:t>Atk</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Hit_Ad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1+Hit_Up+Ad_Up+All_Up)+Skill_Ad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1+Skill_Up+Ad_Up+All_Up</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1-Def/(Def+K)−</a:t>
              </a:r>
              <a:r>
                <a:rPr lang="en-US" altLang="zh-CN" sz="1100" i="0">
                  <a:solidFill>
                    <a:schemeClr val="tx1"/>
                  </a:solidFill>
                  <a:effectLst/>
                  <a:latin typeface="+mn-lt"/>
                  <a:ea typeface="+mn-ea"/>
                  <a:cs typeface="+mn-cs"/>
                </a:rPr>
                <a:t>De_Ad-De_All)*Cri_Hit+     ------------</a:t>
              </a:r>
              <a:r>
                <a:rPr lang="zh-CN" altLang="en-US" sz="1100" i="0">
                  <a:solidFill>
                    <a:schemeClr val="tx1"/>
                  </a:solidFill>
                  <a:effectLst/>
                  <a:latin typeface="+mn-lt"/>
                  <a:ea typeface="+mn-ea"/>
                  <a:cs typeface="+mn-cs"/>
                </a:rPr>
                <a:t>物理伤害类型部分有暴击加成（普攻和技能</a:t>
              </a:r>
              <a:r>
                <a:rPr lang="en-US" altLang="zh-CN" sz="1100" i="0">
                  <a:solidFill>
                    <a:schemeClr val="tx1"/>
                  </a:solidFill>
                  <a:effectLst/>
                  <a:latin typeface="+mn-lt"/>
                  <a:ea typeface="+mn-ea"/>
                  <a:cs typeface="+mn-cs"/>
                </a:rPr>
                <a:t>BUFF</a:t>
              </a:r>
              <a:r>
                <a:rPr lang="zh-CN" altLang="en-US" sz="1100" i="0">
                  <a:solidFill>
                    <a:schemeClr val="tx1"/>
                  </a:solidFill>
                  <a:effectLst/>
                  <a:latin typeface="+mn-lt"/>
                  <a:ea typeface="+mn-ea"/>
                  <a:cs typeface="+mn-cs"/>
                </a:rPr>
                <a:t>伤害）</a:t>
              </a:r>
              <a:endParaRPr lang="en-US" altLang="zh-CN" sz="1100" i="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i="0">
                  <a:solidFill>
                    <a:schemeClr val="tx1"/>
                  </a:solidFill>
                  <a:effectLst/>
                  <a:latin typeface="+mn-lt"/>
                  <a:ea typeface="+mn-ea"/>
                  <a:cs typeface="+mn-cs"/>
                </a:rPr>
                <a:t>Atk</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Hit_Ap*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1+Hit_Up+Ap_Up+All_Up)+Skill_Ap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1+Skill_Up+Ap_Up+All_Up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1-Res/(Res+K)−De_Ap-De_All)+                     ------------</a:t>
              </a:r>
              <a:r>
                <a:rPr lang="zh-CN" altLang="en-US" sz="1100" i="0">
                  <a:solidFill>
                    <a:schemeClr val="tx1"/>
                  </a:solidFill>
                  <a:effectLst/>
                  <a:latin typeface="+mn-lt"/>
                  <a:ea typeface="+mn-ea"/>
                  <a:cs typeface="+mn-cs"/>
                </a:rPr>
                <a:t>法术</a:t>
              </a:r>
              <a:r>
                <a:rPr lang="zh-CN" altLang="zh-CN" sz="1100" i="0">
                  <a:solidFill>
                    <a:schemeClr val="tx1"/>
                  </a:solidFill>
                  <a:effectLst/>
                  <a:latin typeface="+mn-lt"/>
                  <a:ea typeface="+mn-ea"/>
                  <a:cs typeface="+mn-cs"/>
                </a:rPr>
                <a:t>伤害类型部分</a:t>
              </a:r>
              <a:r>
                <a:rPr lang="zh-CN" altLang="en-US" sz="1100" i="0">
                  <a:solidFill>
                    <a:schemeClr val="tx1"/>
                  </a:solidFill>
                  <a:effectLst/>
                  <a:latin typeface="+mn-lt"/>
                  <a:ea typeface="+mn-ea"/>
                  <a:cs typeface="+mn-cs"/>
                </a:rPr>
                <a:t>无暴击加成</a:t>
              </a:r>
              <a:r>
                <a:rPr lang="zh-CN" altLang="zh-CN" sz="1100" i="0">
                  <a:solidFill>
                    <a:schemeClr val="tx1"/>
                  </a:solidFill>
                  <a:effectLst/>
                  <a:latin typeface="+mn-lt"/>
                  <a:ea typeface="+mn-ea"/>
                  <a:cs typeface="+mn-cs"/>
                </a:rPr>
                <a:t>（普攻和技能</a:t>
              </a:r>
              <a:r>
                <a:rPr lang="en-US" altLang="zh-CN" sz="1100" i="0">
                  <a:solidFill>
                    <a:schemeClr val="tx1"/>
                  </a:solidFill>
                  <a:effectLst/>
                  <a:latin typeface="+mn-lt"/>
                  <a:ea typeface="+mn-ea"/>
                  <a:cs typeface="+mn-cs"/>
                </a:rPr>
                <a:t>BUFF</a:t>
              </a:r>
              <a:r>
                <a:rPr lang="zh-CN" altLang="zh-CN" sz="1100" i="0">
                  <a:solidFill>
                    <a:schemeClr val="tx1"/>
                  </a:solidFill>
                  <a:effectLst/>
                  <a:latin typeface="+mn-lt"/>
                  <a:ea typeface="+mn-ea"/>
                  <a:cs typeface="+mn-cs"/>
                </a:rPr>
                <a:t>伤害）</a:t>
              </a:r>
            </a:p>
            <a:p>
              <a:r>
                <a:rPr lang="en-US" altLang="zh-CN" sz="1200" i="0"/>
                <a:t>Truth                                                                                                                                                                                                 </a:t>
              </a:r>
              <a:r>
                <a:rPr lang="en-US" altLang="zh-CN" sz="1200"/>
                <a:t>------------</a:t>
              </a:r>
              <a:r>
                <a:rPr lang="zh-CN" altLang="en-US" sz="1200"/>
                <a:t>真实伤害值总和</a:t>
              </a:r>
              <a:endParaRPr lang="en-US" altLang="zh-CN" sz="1200"/>
            </a:p>
            <a:p>
              <a:r>
                <a:rPr lang="zh-CN" altLang="en-US" sz="1200">
                  <a:solidFill>
                    <a:srgbClr val="FF0000"/>
                  </a:solidFill>
                </a:rPr>
                <a:t>有效生命</a:t>
              </a:r>
              <a:r>
                <a:rPr lang="en-US" altLang="zh-CN" sz="1200">
                  <a:solidFill>
                    <a:srgbClr val="FF0000"/>
                  </a:solidFill>
                </a:rPr>
                <a:t>=Hp/(1-</a:t>
              </a:r>
              <a:r>
                <a:rPr lang="en-US" altLang="zh-CN" sz="1200" b="0" i="0">
                  <a:solidFill>
                    <a:srgbClr val="FF0000"/>
                  </a:solidFill>
                  <a:effectLst/>
                  <a:latin typeface="Cambria Math"/>
                  <a:ea typeface="+mn-ea"/>
                  <a:cs typeface="+mn-cs"/>
                </a:rPr>
                <a:t>𝐴𝑟𝑚/(𝐴𝑟𝑚+𝐾)</a:t>
              </a:r>
              <a:r>
                <a:rPr lang="en-US" altLang="zh-CN" sz="1200">
                  <a:solidFill>
                    <a:srgbClr val="FF0000"/>
                  </a:solidFill>
                </a:rPr>
                <a:t>)=</a:t>
              </a:r>
              <a:r>
                <a:rPr lang="en-US" altLang="zh-CN" sz="1200" i="0">
                  <a:solidFill>
                    <a:srgbClr val="FF0000"/>
                  </a:solidFill>
                  <a:effectLst/>
                  <a:latin typeface="Cambria Math"/>
                  <a:ea typeface="+mn-ea"/>
                  <a:cs typeface="+mn-cs"/>
                </a:rPr>
                <a:t>(</a:t>
              </a:r>
              <a:r>
                <a:rPr lang="en-US" altLang="zh-CN" sz="1200" b="0" i="0">
                  <a:solidFill>
                    <a:srgbClr val="FF0000"/>
                  </a:solidFill>
                  <a:effectLst/>
                  <a:latin typeface="Cambria Math"/>
                  <a:ea typeface="+mn-ea"/>
                  <a:cs typeface="+mn-cs"/>
                </a:rPr>
                <a:t>(𝐴𝑟𝑚+𝐾)∗𝐻𝑝)/𝐾</a:t>
              </a:r>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r>
                <a:rPr lang="en-US" altLang="zh-CN" sz="1200" i="0">
                  <a:solidFill>
                    <a:schemeClr val="tx1"/>
                  </a:solidFill>
                  <a:effectLst/>
                  <a:latin typeface="Cambria Math"/>
                  <a:ea typeface="+mn-ea"/>
                  <a:cs typeface="+mn-cs"/>
                </a:rPr>
                <a:t>(</a:t>
              </a:r>
              <a:r>
                <a:rPr lang="en-US" altLang="zh-CN" sz="1200" b="0" i="0">
                  <a:solidFill>
                    <a:schemeClr val="tx1"/>
                  </a:solidFill>
                  <a:effectLst/>
                  <a:latin typeface="Cambria Math"/>
                  <a:ea typeface="+mn-ea"/>
                  <a:cs typeface="+mn-cs"/>
                </a:rPr>
                <a:t>𝐴𝑟𝑚+𝐾)/𝐾</a:t>
              </a:r>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r>
                <a:rPr lang="en-US" altLang="zh-CN" sz="1200" b="0" i="0">
                  <a:solidFill>
                    <a:schemeClr val="tx1"/>
                  </a:solidFill>
                  <a:effectLst/>
                  <a:latin typeface="Cambria Math"/>
                  <a:ea typeface="+mn-ea"/>
                  <a:cs typeface="+mn-cs"/>
                </a:rPr>
                <a:t>𝐻𝑝/𝐾</a:t>
              </a:r>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B53"/>
  <sheetViews>
    <sheetView workbookViewId="0">
      <selection activeCell="C22" sqref="C22"/>
    </sheetView>
  </sheetViews>
  <sheetFormatPr defaultColWidth="9" defaultRowHeight="14.4" x14ac:dyDescent="0.25"/>
  <cols>
    <col min="1" max="1" width="11.6640625" style="30" bestFit="1" customWidth="1"/>
    <col min="2" max="2" width="17.21875" style="30" bestFit="1" customWidth="1"/>
    <col min="3" max="3" width="9" style="30"/>
    <col min="4" max="16384" width="9" style="3"/>
  </cols>
  <sheetData>
    <row r="1" spans="1:28" ht="13.5" customHeight="1" x14ac:dyDescent="0.25">
      <c r="A1" s="35" t="s">
        <v>168</v>
      </c>
      <c r="B1" s="35" t="s">
        <v>169</v>
      </c>
      <c r="D1" s="39"/>
      <c r="E1" s="39"/>
      <c r="F1" s="39"/>
      <c r="G1" s="39"/>
      <c r="H1" s="39"/>
      <c r="I1" s="39"/>
      <c r="J1" s="39"/>
      <c r="K1" s="39"/>
      <c r="L1" s="39"/>
      <c r="M1" s="39"/>
      <c r="N1" s="39"/>
      <c r="O1" s="39"/>
      <c r="P1" s="39"/>
      <c r="Q1" s="39"/>
      <c r="R1" s="39"/>
      <c r="S1" s="39"/>
      <c r="T1" s="39"/>
      <c r="U1" s="39"/>
      <c r="V1" s="38"/>
      <c r="W1" s="38"/>
      <c r="X1" s="38"/>
      <c r="Y1" s="38"/>
      <c r="Z1" s="38"/>
      <c r="AA1" s="38"/>
      <c r="AB1" s="38"/>
    </row>
    <row r="2" spans="1:28" x14ac:dyDescent="0.25">
      <c r="A2" s="36" t="s">
        <v>170</v>
      </c>
      <c r="B2" s="36" t="s">
        <v>171</v>
      </c>
      <c r="D2" s="39"/>
      <c r="E2" s="39"/>
      <c r="F2" s="39"/>
      <c r="G2" s="39"/>
      <c r="H2" s="39"/>
      <c r="I2" s="39"/>
      <c r="J2" s="39"/>
      <c r="K2" s="39"/>
      <c r="L2" s="39"/>
      <c r="M2" s="39"/>
      <c r="N2" s="39"/>
      <c r="O2" s="39"/>
      <c r="P2" s="39"/>
      <c r="Q2" s="39"/>
      <c r="R2" s="39"/>
      <c r="S2" s="39"/>
      <c r="T2" s="39"/>
      <c r="U2" s="39"/>
      <c r="V2" s="38"/>
      <c r="W2" s="38"/>
      <c r="X2" s="38"/>
      <c r="Y2" s="38"/>
      <c r="Z2" s="38"/>
      <c r="AA2" s="38"/>
      <c r="AB2" s="38"/>
    </row>
    <row r="3" spans="1:28" x14ac:dyDescent="0.25">
      <c r="A3" s="36" t="s">
        <v>172</v>
      </c>
      <c r="B3" s="36" t="s">
        <v>173</v>
      </c>
      <c r="D3" s="39"/>
      <c r="E3" s="39"/>
      <c r="F3" s="39"/>
      <c r="G3" s="39"/>
      <c r="H3" s="39"/>
      <c r="I3" s="39"/>
      <c r="J3" s="39"/>
      <c r="K3" s="39"/>
      <c r="L3" s="39"/>
      <c r="M3" s="39"/>
      <c r="N3" s="39"/>
      <c r="O3" s="39"/>
      <c r="P3" s="39"/>
      <c r="Q3" s="39"/>
      <c r="R3" s="39"/>
      <c r="S3" s="39"/>
      <c r="T3" s="39"/>
      <c r="U3" s="39"/>
      <c r="V3" s="38"/>
      <c r="W3" s="38"/>
      <c r="X3" s="38"/>
      <c r="Y3" s="38"/>
      <c r="Z3" s="38"/>
      <c r="AA3" s="38"/>
      <c r="AB3" s="38"/>
    </row>
    <row r="4" spans="1:28" x14ac:dyDescent="0.25">
      <c r="A4" s="36" t="s">
        <v>174</v>
      </c>
      <c r="B4" s="36" t="s">
        <v>175</v>
      </c>
      <c r="D4" s="39"/>
      <c r="E4" s="39"/>
      <c r="F4" s="39"/>
      <c r="G4" s="39"/>
      <c r="H4" s="39"/>
      <c r="I4" s="39"/>
      <c r="J4" s="39"/>
      <c r="K4" s="39"/>
      <c r="L4" s="39"/>
      <c r="M4" s="39"/>
      <c r="N4" s="39"/>
      <c r="O4" s="39"/>
      <c r="P4" s="39"/>
      <c r="Q4" s="39"/>
      <c r="R4" s="39"/>
      <c r="S4" s="39"/>
      <c r="T4" s="39"/>
      <c r="U4" s="39"/>
      <c r="V4" s="38"/>
      <c r="W4" s="38"/>
      <c r="X4" s="38"/>
      <c r="Y4" s="38"/>
      <c r="Z4" s="38"/>
      <c r="AA4" s="38"/>
      <c r="AB4" s="38"/>
    </row>
    <row r="5" spans="1:28" x14ac:dyDescent="0.25">
      <c r="A5" s="36" t="s">
        <v>176</v>
      </c>
      <c r="B5" s="36" t="s">
        <v>177</v>
      </c>
      <c r="D5" s="39"/>
      <c r="E5" s="39"/>
      <c r="F5" s="39"/>
      <c r="G5" s="39"/>
      <c r="H5" s="39"/>
      <c r="I5" s="39"/>
      <c r="J5" s="39"/>
      <c r="K5" s="39"/>
      <c r="L5" s="39"/>
      <c r="M5" s="39"/>
      <c r="N5" s="39"/>
      <c r="O5" s="39"/>
      <c r="P5" s="39"/>
      <c r="Q5" s="39"/>
      <c r="R5" s="39"/>
      <c r="S5" s="39"/>
      <c r="T5" s="39"/>
      <c r="U5" s="39"/>
      <c r="V5" s="38"/>
      <c r="W5" s="38"/>
      <c r="X5" s="38"/>
      <c r="Y5" s="38"/>
      <c r="Z5" s="38"/>
      <c r="AA5" s="38"/>
      <c r="AB5" s="38"/>
    </row>
    <row r="6" spans="1:28" x14ac:dyDescent="0.25">
      <c r="A6" s="36" t="s">
        <v>196</v>
      </c>
      <c r="B6" s="36" t="s">
        <v>178</v>
      </c>
      <c r="D6" s="39"/>
      <c r="E6" s="39"/>
      <c r="F6" s="39"/>
      <c r="G6" s="39"/>
      <c r="H6" s="39"/>
      <c r="I6" s="39"/>
      <c r="J6" s="39"/>
      <c r="K6" s="39"/>
      <c r="L6" s="39"/>
      <c r="M6" s="39"/>
      <c r="N6" s="39"/>
      <c r="O6" s="39"/>
      <c r="P6" s="39"/>
      <c r="Q6" s="39"/>
      <c r="R6" s="39"/>
      <c r="S6" s="39"/>
      <c r="T6" s="39"/>
      <c r="U6" s="39"/>
      <c r="V6" s="38"/>
      <c r="W6" s="38"/>
      <c r="X6" s="38"/>
      <c r="Y6" s="38"/>
      <c r="Z6" s="38"/>
      <c r="AA6" s="38"/>
      <c r="AB6" s="38"/>
    </row>
    <row r="7" spans="1:28" x14ac:dyDescent="0.25">
      <c r="A7" s="36" t="s">
        <v>197</v>
      </c>
      <c r="B7" s="36" t="s">
        <v>179</v>
      </c>
      <c r="D7" s="39"/>
      <c r="E7" s="39"/>
      <c r="F7" s="39"/>
      <c r="G7" s="39"/>
      <c r="H7" s="39"/>
      <c r="I7" s="39"/>
      <c r="J7" s="39"/>
      <c r="K7" s="39"/>
      <c r="L7" s="39"/>
      <c r="M7" s="39"/>
      <c r="N7" s="39"/>
      <c r="O7" s="39"/>
      <c r="P7" s="39"/>
      <c r="Q7" s="39"/>
      <c r="R7" s="39"/>
      <c r="S7" s="39"/>
      <c r="T7" s="39"/>
      <c r="U7" s="39"/>
      <c r="V7" s="38"/>
      <c r="W7" s="38"/>
      <c r="X7" s="38"/>
      <c r="Y7" s="38"/>
      <c r="Z7" s="38"/>
      <c r="AA7" s="38"/>
      <c r="AB7" s="38"/>
    </row>
    <row r="8" spans="1:28" x14ac:dyDescent="0.25">
      <c r="A8" s="36" t="s">
        <v>204</v>
      </c>
      <c r="B8" s="36" t="s">
        <v>180</v>
      </c>
      <c r="D8" s="39"/>
      <c r="E8" s="39"/>
      <c r="F8" s="39"/>
      <c r="G8" s="39"/>
      <c r="H8" s="39"/>
      <c r="I8" s="39"/>
      <c r="J8" s="39"/>
      <c r="K8" s="39"/>
      <c r="L8" s="39"/>
      <c r="M8" s="39"/>
      <c r="N8" s="39"/>
      <c r="O8" s="39"/>
      <c r="P8" s="39"/>
      <c r="Q8" s="39"/>
      <c r="R8" s="39"/>
      <c r="S8" s="39"/>
      <c r="T8" s="39"/>
      <c r="U8" s="39"/>
      <c r="V8" s="38"/>
      <c r="W8" s="38"/>
      <c r="X8" s="38"/>
      <c r="Y8" s="38"/>
      <c r="Z8" s="38"/>
      <c r="AA8" s="38"/>
      <c r="AB8" s="38"/>
    </row>
    <row r="9" spans="1:28" x14ac:dyDescent="0.25">
      <c r="A9" s="36" t="s">
        <v>205</v>
      </c>
      <c r="B9" s="36" t="s">
        <v>181</v>
      </c>
      <c r="D9" s="39"/>
      <c r="E9" s="39"/>
      <c r="F9" s="39"/>
      <c r="G9" s="39"/>
      <c r="H9" s="39"/>
      <c r="I9" s="39"/>
      <c r="J9" s="39"/>
      <c r="K9" s="39"/>
      <c r="L9" s="39"/>
      <c r="M9" s="39"/>
      <c r="N9" s="39"/>
      <c r="O9" s="39"/>
      <c r="P9" s="39"/>
      <c r="Q9" s="39"/>
      <c r="R9" s="39"/>
      <c r="S9" s="39"/>
      <c r="T9" s="39"/>
      <c r="U9" s="39"/>
      <c r="V9" s="38"/>
      <c r="W9" s="38"/>
      <c r="X9" s="38"/>
      <c r="Y9" s="38"/>
      <c r="Z9" s="38"/>
      <c r="AA9" s="38"/>
      <c r="AB9" s="38"/>
    </row>
    <row r="10" spans="1:28" x14ac:dyDescent="0.25">
      <c r="A10" s="36" t="s">
        <v>192</v>
      </c>
      <c r="B10" s="36" t="s">
        <v>182</v>
      </c>
      <c r="D10" s="39"/>
      <c r="E10" s="39"/>
      <c r="F10" s="39"/>
      <c r="G10" s="39"/>
      <c r="H10" s="39"/>
      <c r="I10" s="39"/>
      <c r="J10" s="39"/>
      <c r="K10" s="39"/>
      <c r="L10" s="39"/>
      <c r="M10" s="39"/>
      <c r="N10" s="39"/>
      <c r="O10" s="39"/>
      <c r="P10" s="39"/>
      <c r="Q10" s="39"/>
      <c r="R10" s="39"/>
      <c r="S10" s="39"/>
      <c r="T10" s="39"/>
      <c r="U10" s="39"/>
      <c r="V10" s="38"/>
      <c r="W10" s="38"/>
      <c r="X10" s="38"/>
      <c r="Y10" s="38"/>
      <c r="Z10" s="38"/>
      <c r="AA10" s="38"/>
      <c r="AB10" s="38"/>
    </row>
    <row r="11" spans="1:28" ht="13.5" customHeight="1" x14ac:dyDescent="0.25">
      <c r="A11" s="36" t="s">
        <v>198</v>
      </c>
      <c r="B11" s="36" t="s">
        <v>183</v>
      </c>
      <c r="D11" s="37"/>
      <c r="E11" s="37"/>
      <c r="F11" s="37"/>
      <c r="G11" s="37"/>
      <c r="H11" s="37"/>
      <c r="I11" s="37"/>
      <c r="S11" s="30"/>
      <c r="T11" s="30"/>
      <c r="U11" s="30"/>
      <c r="V11" s="30"/>
      <c r="W11" s="30"/>
      <c r="X11" s="30"/>
      <c r="Y11" s="30"/>
      <c r="Z11" s="30"/>
      <c r="AA11" s="30"/>
      <c r="AB11" s="30"/>
    </row>
    <row r="12" spans="1:28" x14ac:dyDescent="0.25">
      <c r="A12" s="36" t="s">
        <v>199</v>
      </c>
      <c r="B12" s="36" t="s">
        <v>184</v>
      </c>
      <c r="D12" s="5" t="s">
        <v>0</v>
      </c>
      <c r="E12" s="5" t="s">
        <v>6</v>
      </c>
      <c r="F12" s="5" t="s">
        <v>7</v>
      </c>
      <c r="G12" s="5" t="s">
        <v>8</v>
      </c>
      <c r="H12" s="5" t="s">
        <v>9</v>
      </c>
      <c r="I12" s="5" t="s">
        <v>10</v>
      </c>
      <c r="J12" s="5" t="s">
        <v>11</v>
      </c>
      <c r="K12" s="5" t="s">
        <v>12</v>
      </c>
      <c r="M12" s="5" t="s">
        <v>0</v>
      </c>
      <c r="N12" s="5" t="s">
        <v>6</v>
      </c>
      <c r="O12" s="5" t="s">
        <v>7</v>
      </c>
      <c r="P12" s="5" t="s">
        <v>8</v>
      </c>
      <c r="Q12" s="5" t="s">
        <v>9</v>
      </c>
      <c r="R12" s="5" t="s">
        <v>10</v>
      </c>
      <c r="S12" s="30"/>
      <c r="T12" s="30"/>
      <c r="U12" s="30"/>
      <c r="V12" s="30"/>
      <c r="W12" s="30"/>
      <c r="X12" s="30"/>
      <c r="Y12" s="30"/>
      <c r="Z12" s="30"/>
      <c r="AA12" s="30"/>
      <c r="AB12" s="30"/>
    </row>
    <row r="13" spans="1:28" x14ac:dyDescent="0.25">
      <c r="A13" s="36" t="s">
        <v>186</v>
      </c>
      <c r="B13" s="36" t="s">
        <v>185</v>
      </c>
      <c r="D13" s="1" t="s">
        <v>1</v>
      </c>
      <c r="E13" s="2">
        <v>10</v>
      </c>
      <c r="F13" s="2"/>
      <c r="G13" s="2"/>
      <c r="H13" s="2"/>
      <c r="I13" s="2"/>
      <c r="J13" s="1">
        <f>(E13+F13)*0.8</f>
        <v>8</v>
      </c>
      <c r="K13" s="1">
        <f>(G13+H13)*$G$19/$D$19+I13/(1-$H$19)</f>
        <v>0</v>
      </c>
      <c r="L13" s="6"/>
      <c r="M13" s="1" t="s">
        <v>1</v>
      </c>
      <c r="N13" s="1">
        <f t="shared" ref="N13:R17" si="0">E13*$L13</f>
        <v>0</v>
      </c>
      <c r="O13" s="1">
        <f t="shared" si="0"/>
        <v>0</v>
      </c>
      <c r="P13" s="1">
        <f t="shared" si="0"/>
        <v>0</v>
      </c>
      <c r="Q13" s="1">
        <f t="shared" si="0"/>
        <v>0</v>
      </c>
      <c r="R13" s="1">
        <f t="shared" si="0"/>
        <v>0</v>
      </c>
      <c r="S13" s="30"/>
      <c r="T13" s="30"/>
      <c r="U13" s="30"/>
      <c r="V13" s="30"/>
      <c r="W13" s="30"/>
      <c r="X13" s="30"/>
      <c r="Y13" s="30"/>
      <c r="Z13" s="30"/>
      <c r="AA13" s="30"/>
      <c r="AB13" s="30"/>
    </row>
    <row r="14" spans="1:28" x14ac:dyDescent="0.25">
      <c r="A14" s="36" t="s">
        <v>187</v>
      </c>
      <c r="B14" s="36" t="s">
        <v>188</v>
      </c>
      <c r="D14" s="1" t="s">
        <v>2</v>
      </c>
      <c r="E14" s="2"/>
      <c r="F14" s="2">
        <v>10</v>
      </c>
      <c r="G14" s="2"/>
      <c r="H14" s="2"/>
      <c r="I14" s="2"/>
      <c r="J14" s="1">
        <f>(E14+F14)*0.8</f>
        <v>8</v>
      </c>
      <c r="K14" s="1">
        <f>(G14+H14)*$G$19/$D$19+I14/(1-$H$19)</f>
        <v>0</v>
      </c>
      <c r="L14" s="7"/>
      <c r="M14" s="1" t="s">
        <v>2</v>
      </c>
      <c r="N14" s="1">
        <f t="shared" si="0"/>
        <v>0</v>
      </c>
      <c r="O14" s="1">
        <f t="shared" si="0"/>
        <v>0</v>
      </c>
      <c r="P14" s="1">
        <f t="shared" si="0"/>
        <v>0</v>
      </c>
      <c r="Q14" s="1">
        <f t="shared" si="0"/>
        <v>0</v>
      </c>
      <c r="R14" s="1">
        <f t="shared" si="0"/>
        <v>0</v>
      </c>
      <c r="S14" s="30"/>
      <c r="T14" s="30"/>
      <c r="U14" s="30"/>
      <c r="V14" s="30"/>
      <c r="W14" s="30"/>
      <c r="X14" s="30"/>
      <c r="Y14" s="30"/>
      <c r="Z14" s="30"/>
      <c r="AA14" s="30"/>
      <c r="AB14" s="30"/>
    </row>
    <row r="15" spans="1:28" x14ac:dyDescent="0.25">
      <c r="A15" s="36" t="s">
        <v>189</v>
      </c>
      <c r="B15" s="36" t="s">
        <v>190</v>
      </c>
      <c r="D15" s="1" t="s">
        <v>3</v>
      </c>
      <c r="E15" s="2"/>
      <c r="F15" s="2"/>
      <c r="G15" s="2">
        <v>5</v>
      </c>
      <c r="H15" s="2"/>
      <c r="I15" s="2"/>
      <c r="J15" s="1">
        <f t="shared" ref="J15:J17" si="1">(E15+F15)*0.8</f>
        <v>0</v>
      </c>
      <c r="K15" s="1">
        <f>(G15+H15)*$G$19/$D$19+I15/(1-$H$19)</f>
        <v>20</v>
      </c>
      <c r="L15" s="6">
        <v>24</v>
      </c>
      <c r="M15" s="1" t="s">
        <v>3</v>
      </c>
      <c r="N15" s="1">
        <f t="shared" si="0"/>
        <v>0</v>
      </c>
      <c r="O15" s="1">
        <f t="shared" si="0"/>
        <v>0</v>
      </c>
      <c r="P15" s="1">
        <f t="shared" si="0"/>
        <v>120</v>
      </c>
      <c r="Q15" s="1">
        <f t="shared" si="0"/>
        <v>0</v>
      </c>
      <c r="R15" s="1">
        <f t="shared" si="0"/>
        <v>0</v>
      </c>
      <c r="S15" s="30"/>
      <c r="T15" s="30"/>
      <c r="U15" s="30"/>
      <c r="V15" s="30"/>
      <c r="W15" s="30"/>
      <c r="X15" s="30"/>
      <c r="Y15" s="30"/>
      <c r="Z15" s="30"/>
      <c r="AA15" s="30"/>
      <c r="AB15" s="30"/>
    </row>
    <row r="16" spans="1:28" x14ac:dyDescent="0.25">
      <c r="A16" s="36" t="s">
        <v>193</v>
      </c>
      <c r="B16" s="36" t="s">
        <v>191</v>
      </c>
      <c r="D16" s="1" t="s">
        <v>4</v>
      </c>
      <c r="E16" s="2"/>
      <c r="F16" s="2"/>
      <c r="G16" s="2"/>
      <c r="H16" s="2">
        <v>5</v>
      </c>
      <c r="I16" s="2"/>
      <c r="J16" s="1">
        <f t="shared" si="1"/>
        <v>0</v>
      </c>
      <c r="K16" s="1">
        <f>(G16+H16)*$G$19/$D$19+I16/(1-$H$19)</f>
        <v>20</v>
      </c>
      <c r="L16" s="7"/>
      <c r="M16" s="1" t="s">
        <v>4</v>
      </c>
      <c r="N16" s="1">
        <f t="shared" si="0"/>
        <v>0</v>
      </c>
      <c r="O16" s="1">
        <f t="shared" si="0"/>
        <v>0</v>
      </c>
      <c r="P16" s="1">
        <f t="shared" si="0"/>
        <v>0</v>
      </c>
      <c r="Q16" s="1">
        <f t="shared" si="0"/>
        <v>0</v>
      </c>
      <c r="R16" s="1">
        <f t="shared" si="0"/>
        <v>0</v>
      </c>
      <c r="S16" s="30"/>
      <c r="T16" s="30"/>
      <c r="U16" s="30"/>
      <c r="V16" s="30"/>
      <c r="W16" s="30"/>
      <c r="X16" s="30"/>
      <c r="Y16" s="30"/>
      <c r="Z16" s="30"/>
      <c r="AA16" s="30"/>
      <c r="AB16" s="30"/>
    </row>
    <row r="17" spans="1:28" x14ac:dyDescent="0.25">
      <c r="A17" s="36" t="s">
        <v>195</v>
      </c>
      <c r="B17" s="36" t="s">
        <v>200</v>
      </c>
      <c r="D17" s="1" t="s">
        <v>5</v>
      </c>
      <c r="E17" s="2"/>
      <c r="F17" s="2"/>
      <c r="G17" s="2"/>
      <c r="H17" s="2"/>
      <c r="I17" s="2">
        <v>30</v>
      </c>
      <c r="J17" s="1">
        <f t="shared" si="1"/>
        <v>0</v>
      </c>
      <c r="K17" s="1">
        <f>(G17+H17)*$G$19/$D$19+I17/(1-$H$19)</f>
        <v>37.5</v>
      </c>
      <c r="L17" s="7"/>
      <c r="M17" s="1" t="s">
        <v>5</v>
      </c>
      <c r="N17" s="1">
        <f t="shared" si="0"/>
        <v>0</v>
      </c>
      <c r="O17" s="1">
        <f t="shared" si="0"/>
        <v>0</v>
      </c>
      <c r="P17" s="1">
        <f t="shared" si="0"/>
        <v>0</v>
      </c>
      <c r="Q17" s="1">
        <f t="shared" si="0"/>
        <v>0</v>
      </c>
      <c r="R17" s="1">
        <f t="shared" si="0"/>
        <v>0</v>
      </c>
      <c r="S17" s="30"/>
      <c r="T17" s="30"/>
      <c r="U17" s="30"/>
      <c r="V17" s="30"/>
      <c r="W17" s="30"/>
      <c r="X17" s="30"/>
      <c r="Y17" s="30"/>
      <c r="Z17" s="30"/>
      <c r="AA17" s="30"/>
      <c r="AB17" s="30"/>
    </row>
    <row r="18" spans="1:28" x14ac:dyDescent="0.25">
      <c r="A18" s="36" t="s">
        <v>194</v>
      </c>
      <c r="B18" s="36" t="s">
        <v>201</v>
      </c>
      <c r="D18" s="5" t="s">
        <v>13</v>
      </c>
      <c r="E18" s="5" t="s">
        <v>37</v>
      </c>
      <c r="F18" s="5" t="s">
        <v>38</v>
      </c>
      <c r="G18" s="5" t="s">
        <v>53</v>
      </c>
      <c r="H18" s="5" t="s">
        <v>54</v>
      </c>
      <c r="M18" s="8" t="s">
        <v>14</v>
      </c>
      <c r="N18" s="5">
        <f>SUM(N13:N17)</f>
        <v>0</v>
      </c>
      <c r="O18" s="5">
        <f t="shared" ref="O18:R18" si="2">SUM(O13:O17)</f>
        <v>0</v>
      </c>
      <c r="P18" s="5">
        <f t="shared" si="2"/>
        <v>120</v>
      </c>
      <c r="Q18" s="5">
        <f t="shared" si="2"/>
        <v>0</v>
      </c>
      <c r="R18" s="5">
        <f t="shared" si="2"/>
        <v>0</v>
      </c>
      <c r="S18" s="30"/>
      <c r="T18" s="30"/>
      <c r="U18" s="30"/>
      <c r="V18" s="30"/>
      <c r="W18" s="30"/>
      <c r="X18" s="30"/>
      <c r="Y18" s="30"/>
      <c r="Z18" s="30"/>
      <c r="AA18" s="30"/>
      <c r="AB18" s="30"/>
    </row>
    <row r="19" spans="1:28" x14ac:dyDescent="0.25">
      <c r="A19" s="36" t="s">
        <v>202</v>
      </c>
      <c r="B19" s="36" t="s">
        <v>203</v>
      </c>
      <c r="D19" s="4">
        <v>500</v>
      </c>
      <c r="E19" s="4">
        <v>30</v>
      </c>
      <c r="F19" s="4">
        <v>5</v>
      </c>
      <c r="G19" s="4">
        <v>2000</v>
      </c>
      <c r="H19" s="4">
        <v>0.2</v>
      </c>
      <c r="S19" s="30"/>
      <c r="T19" s="30"/>
      <c r="U19" s="30"/>
      <c r="V19" s="30"/>
      <c r="W19" s="30"/>
      <c r="X19" s="30"/>
      <c r="Y19" s="30"/>
      <c r="Z19" s="30"/>
      <c r="AA19" s="30"/>
      <c r="AB19" s="30"/>
    </row>
    <row r="20" spans="1:28" ht="15" thickBot="1" x14ac:dyDescent="0.3">
      <c r="A20" s="36" t="s">
        <v>206</v>
      </c>
      <c r="B20" s="36" t="s">
        <v>207</v>
      </c>
      <c r="D20" s="9"/>
      <c r="E20" s="9"/>
      <c r="F20" s="9"/>
      <c r="G20" s="9"/>
      <c r="H20" s="9"/>
      <c r="I20" s="9"/>
      <c r="J20" s="9"/>
      <c r="S20" s="30"/>
      <c r="T20" s="30"/>
      <c r="U20" s="30"/>
      <c r="V20" s="30"/>
      <c r="W20" s="30"/>
      <c r="X20" s="30"/>
      <c r="Y20" s="30"/>
      <c r="Z20" s="30"/>
      <c r="AA20" s="30"/>
      <c r="AB20" s="30"/>
    </row>
    <row r="21" spans="1:28" ht="13.5" customHeight="1" x14ac:dyDescent="0.25">
      <c r="A21" s="36" t="s">
        <v>208</v>
      </c>
      <c r="B21" s="36" t="s">
        <v>210</v>
      </c>
      <c r="D21" s="40" t="s">
        <v>222</v>
      </c>
      <c r="E21" s="41"/>
      <c r="F21" s="41"/>
      <c r="G21" s="41"/>
      <c r="H21" s="41"/>
      <c r="I21" s="41"/>
      <c r="J21" s="41"/>
      <c r="K21" s="41"/>
      <c r="L21" s="42"/>
      <c r="N21" s="40" t="s">
        <v>91</v>
      </c>
      <c r="O21" s="41"/>
      <c r="P21" s="41"/>
      <c r="Q21" s="41"/>
      <c r="R21" s="41"/>
      <c r="S21" s="41"/>
      <c r="T21" s="41"/>
      <c r="U21" s="42"/>
      <c r="V21" s="30"/>
      <c r="W21" s="30"/>
      <c r="X21" s="30"/>
      <c r="Y21" s="30"/>
      <c r="Z21" s="30"/>
      <c r="AA21" s="30"/>
      <c r="AB21" s="30"/>
    </row>
    <row r="22" spans="1:28" ht="13.5" customHeight="1" x14ac:dyDescent="0.25">
      <c r="A22" s="36" t="s">
        <v>209</v>
      </c>
      <c r="B22" s="36" t="s">
        <v>211</v>
      </c>
      <c r="D22" s="43"/>
      <c r="E22" s="44"/>
      <c r="F22" s="44"/>
      <c r="G22" s="44"/>
      <c r="H22" s="44"/>
      <c r="I22" s="44"/>
      <c r="J22" s="44"/>
      <c r="K22" s="44"/>
      <c r="L22" s="45"/>
      <c r="M22" s="34"/>
      <c r="N22" s="43"/>
      <c r="O22" s="44"/>
      <c r="P22" s="44"/>
      <c r="Q22" s="44"/>
      <c r="R22" s="44"/>
      <c r="S22" s="44"/>
      <c r="T22" s="44"/>
      <c r="U22" s="45"/>
      <c r="V22" s="30"/>
      <c r="W22" s="30"/>
      <c r="X22" s="30"/>
      <c r="Y22" s="30"/>
      <c r="Z22" s="30"/>
      <c r="AA22" s="30"/>
      <c r="AB22" s="30"/>
    </row>
    <row r="23" spans="1:28" ht="13.5" customHeight="1" x14ac:dyDescent="0.25">
      <c r="A23" s="36" t="s">
        <v>212</v>
      </c>
      <c r="B23" s="36" t="s">
        <v>213</v>
      </c>
      <c r="D23" s="43"/>
      <c r="E23" s="44"/>
      <c r="F23" s="44"/>
      <c r="G23" s="44"/>
      <c r="H23" s="44"/>
      <c r="I23" s="44"/>
      <c r="J23" s="44"/>
      <c r="K23" s="44"/>
      <c r="L23" s="45"/>
      <c r="M23" s="34"/>
      <c r="N23" s="43"/>
      <c r="O23" s="44"/>
      <c r="P23" s="44"/>
      <c r="Q23" s="44"/>
      <c r="R23" s="44"/>
      <c r="S23" s="44"/>
      <c r="T23" s="44"/>
      <c r="U23" s="45"/>
      <c r="V23" s="30"/>
      <c r="W23" s="30"/>
      <c r="X23" s="30"/>
      <c r="Y23" s="30"/>
      <c r="Z23" s="30"/>
      <c r="AA23" s="30"/>
      <c r="AB23" s="30"/>
    </row>
    <row r="24" spans="1:28" ht="13.5" customHeight="1" x14ac:dyDescent="0.25">
      <c r="A24" s="36" t="s">
        <v>214</v>
      </c>
      <c r="B24" s="36" t="s">
        <v>216</v>
      </c>
      <c r="D24" s="43"/>
      <c r="E24" s="44"/>
      <c r="F24" s="44"/>
      <c r="G24" s="44"/>
      <c r="H24" s="44"/>
      <c r="I24" s="44"/>
      <c r="J24" s="44"/>
      <c r="K24" s="44"/>
      <c r="L24" s="45"/>
      <c r="M24" s="34"/>
      <c r="N24" s="43"/>
      <c r="O24" s="44"/>
      <c r="P24" s="44"/>
      <c r="Q24" s="44"/>
      <c r="R24" s="44"/>
      <c r="S24" s="44"/>
      <c r="T24" s="44"/>
      <c r="U24" s="45"/>
      <c r="V24" s="30"/>
      <c r="W24" s="30"/>
      <c r="X24" s="30"/>
      <c r="Y24" s="30"/>
      <c r="Z24" s="30"/>
      <c r="AA24" s="30"/>
      <c r="AB24" s="30"/>
    </row>
    <row r="25" spans="1:28" ht="13.5" customHeight="1" x14ac:dyDescent="0.25">
      <c r="A25" s="36" t="s">
        <v>215</v>
      </c>
      <c r="B25" s="36" t="s">
        <v>217</v>
      </c>
      <c r="D25" s="43"/>
      <c r="E25" s="44"/>
      <c r="F25" s="44"/>
      <c r="G25" s="44"/>
      <c r="H25" s="44"/>
      <c r="I25" s="44"/>
      <c r="J25" s="44"/>
      <c r="K25" s="44"/>
      <c r="L25" s="45"/>
      <c r="M25" s="34"/>
      <c r="N25" s="43"/>
      <c r="O25" s="44"/>
      <c r="P25" s="44"/>
      <c r="Q25" s="44"/>
      <c r="R25" s="44"/>
      <c r="S25" s="44"/>
      <c r="T25" s="44"/>
      <c r="U25" s="45"/>
      <c r="V25" s="30"/>
      <c r="W25" s="30"/>
      <c r="X25" s="30"/>
      <c r="Y25" s="30"/>
      <c r="Z25" s="30"/>
      <c r="AA25" s="30"/>
      <c r="AB25" s="30"/>
    </row>
    <row r="26" spans="1:28" ht="13.5" customHeight="1" x14ac:dyDescent="0.25">
      <c r="A26" s="36" t="s">
        <v>218</v>
      </c>
      <c r="B26" s="36" t="s">
        <v>220</v>
      </c>
      <c r="D26" s="43"/>
      <c r="E26" s="44"/>
      <c r="F26" s="44"/>
      <c r="G26" s="44"/>
      <c r="H26" s="44"/>
      <c r="I26" s="44"/>
      <c r="J26" s="44"/>
      <c r="K26" s="44"/>
      <c r="L26" s="45"/>
      <c r="M26" s="34"/>
      <c r="N26" s="43"/>
      <c r="O26" s="44"/>
      <c r="P26" s="44"/>
      <c r="Q26" s="44"/>
      <c r="R26" s="44"/>
      <c r="S26" s="44"/>
      <c r="T26" s="44"/>
      <c r="U26" s="45"/>
      <c r="V26" s="30"/>
      <c r="W26" s="30"/>
      <c r="X26" s="30"/>
      <c r="Y26" s="30"/>
      <c r="Z26" s="30"/>
      <c r="AA26" s="30"/>
      <c r="AB26" s="30"/>
    </row>
    <row r="27" spans="1:28" ht="13.5" customHeight="1" x14ac:dyDescent="0.25">
      <c r="A27" s="36" t="s">
        <v>219</v>
      </c>
      <c r="B27" s="36" t="s">
        <v>221</v>
      </c>
      <c r="D27" s="43"/>
      <c r="E27" s="44"/>
      <c r="F27" s="44"/>
      <c r="G27" s="44"/>
      <c r="H27" s="44"/>
      <c r="I27" s="44"/>
      <c r="J27" s="44"/>
      <c r="K27" s="44"/>
      <c r="L27" s="45"/>
      <c r="M27" s="34"/>
      <c r="N27" s="43"/>
      <c r="O27" s="44"/>
      <c r="P27" s="44"/>
      <c r="Q27" s="44"/>
      <c r="R27" s="44"/>
      <c r="S27" s="44"/>
      <c r="T27" s="44"/>
      <c r="U27" s="45"/>
      <c r="V27" s="30"/>
      <c r="W27" s="30"/>
      <c r="X27" s="30"/>
      <c r="Y27" s="30"/>
      <c r="Z27" s="30"/>
      <c r="AA27" s="30"/>
      <c r="AB27" s="30"/>
    </row>
    <row r="28" spans="1:28" ht="13.5" customHeight="1" x14ac:dyDescent="0.25">
      <c r="A28" s="36"/>
      <c r="B28" s="36"/>
      <c r="D28" s="43"/>
      <c r="E28" s="44"/>
      <c r="F28" s="44"/>
      <c r="G28" s="44"/>
      <c r="H28" s="44"/>
      <c r="I28" s="44"/>
      <c r="J28" s="44"/>
      <c r="K28" s="44"/>
      <c r="L28" s="45"/>
      <c r="M28" s="34"/>
      <c r="N28" s="43"/>
      <c r="O28" s="44"/>
      <c r="P28" s="44"/>
      <c r="Q28" s="44"/>
      <c r="R28" s="44"/>
      <c r="S28" s="44"/>
      <c r="T28" s="44"/>
      <c r="U28" s="45"/>
      <c r="V28" s="30"/>
      <c r="W28" s="30"/>
      <c r="X28" s="30"/>
      <c r="Y28" s="30"/>
      <c r="Z28" s="30"/>
      <c r="AA28" s="30"/>
      <c r="AB28" s="30"/>
    </row>
    <row r="29" spans="1:28" ht="13.5" customHeight="1" x14ac:dyDescent="0.25">
      <c r="A29" s="36"/>
      <c r="B29" s="36"/>
      <c r="D29" s="43"/>
      <c r="E29" s="44"/>
      <c r="F29" s="44"/>
      <c r="G29" s="44"/>
      <c r="H29" s="44"/>
      <c r="I29" s="44"/>
      <c r="J29" s="44"/>
      <c r="K29" s="44"/>
      <c r="L29" s="45"/>
      <c r="M29" s="34"/>
      <c r="N29" s="43"/>
      <c r="O29" s="44"/>
      <c r="P29" s="44"/>
      <c r="Q29" s="44"/>
      <c r="R29" s="44"/>
      <c r="S29" s="44"/>
      <c r="T29" s="44"/>
      <c r="U29" s="45"/>
      <c r="V29" s="30"/>
      <c r="W29" s="30"/>
      <c r="X29" s="30"/>
      <c r="Y29" s="30"/>
      <c r="Z29" s="30"/>
      <c r="AA29" s="30"/>
      <c r="AB29" s="30"/>
    </row>
    <row r="30" spans="1:28" ht="13.5" customHeight="1" x14ac:dyDescent="0.25">
      <c r="A30" s="36"/>
      <c r="B30" s="36"/>
      <c r="D30" s="43"/>
      <c r="E30" s="44"/>
      <c r="F30" s="44"/>
      <c r="G30" s="44"/>
      <c r="H30" s="44"/>
      <c r="I30" s="44"/>
      <c r="J30" s="44"/>
      <c r="K30" s="44"/>
      <c r="L30" s="45"/>
      <c r="M30" s="34"/>
      <c r="N30" s="43"/>
      <c r="O30" s="44"/>
      <c r="P30" s="44"/>
      <c r="Q30" s="44"/>
      <c r="R30" s="44"/>
      <c r="S30" s="44"/>
      <c r="T30" s="44"/>
      <c r="U30" s="45"/>
      <c r="V30" s="30"/>
      <c r="W30" s="30"/>
      <c r="X30" s="30"/>
      <c r="Y30" s="30"/>
      <c r="Z30" s="30"/>
      <c r="AA30" s="30"/>
      <c r="AB30" s="30"/>
    </row>
    <row r="31" spans="1:28" ht="13.5" customHeight="1" x14ac:dyDescent="0.25">
      <c r="A31" s="36"/>
      <c r="B31" s="36"/>
      <c r="D31" s="43"/>
      <c r="E31" s="44"/>
      <c r="F31" s="44"/>
      <c r="G31" s="44"/>
      <c r="H31" s="44"/>
      <c r="I31" s="44"/>
      <c r="J31" s="44"/>
      <c r="K31" s="44"/>
      <c r="L31" s="45"/>
      <c r="M31" s="34"/>
      <c r="N31" s="43"/>
      <c r="O31" s="44"/>
      <c r="P31" s="44"/>
      <c r="Q31" s="44"/>
      <c r="R31" s="44"/>
      <c r="S31" s="44"/>
      <c r="T31" s="44"/>
      <c r="U31" s="45"/>
      <c r="V31" s="30"/>
      <c r="W31" s="30"/>
      <c r="X31" s="30"/>
      <c r="Y31" s="30"/>
      <c r="Z31" s="30"/>
      <c r="AA31" s="30"/>
      <c r="AB31" s="30"/>
    </row>
    <row r="32" spans="1:28" ht="13.5" customHeight="1" x14ac:dyDescent="0.25">
      <c r="A32" s="36"/>
      <c r="B32" s="36"/>
      <c r="D32" s="43"/>
      <c r="E32" s="44"/>
      <c r="F32" s="44"/>
      <c r="G32" s="44"/>
      <c r="H32" s="44"/>
      <c r="I32" s="44"/>
      <c r="J32" s="44"/>
      <c r="K32" s="44"/>
      <c r="L32" s="45"/>
      <c r="M32" s="34"/>
      <c r="N32" s="43"/>
      <c r="O32" s="44"/>
      <c r="P32" s="44"/>
      <c r="Q32" s="44"/>
      <c r="R32" s="44"/>
      <c r="S32" s="44"/>
      <c r="T32" s="44"/>
      <c r="U32" s="45"/>
      <c r="V32" s="30"/>
      <c r="W32" s="30"/>
      <c r="X32" s="30"/>
      <c r="Y32" s="30"/>
      <c r="Z32" s="30"/>
      <c r="AA32" s="30"/>
      <c r="AB32" s="30"/>
    </row>
    <row r="33" spans="1:21" ht="13.5" customHeight="1" x14ac:dyDescent="0.25">
      <c r="A33" s="36"/>
      <c r="B33" s="36"/>
      <c r="D33" s="43"/>
      <c r="E33" s="44"/>
      <c r="F33" s="44"/>
      <c r="G33" s="44"/>
      <c r="H33" s="44"/>
      <c r="I33" s="44"/>
      <c r="J33" s="44"/>
      <c r="K33" s="44"/>
      <c r="L33" s="45"/>
      <c r="M33" s="34"/>
      <c r="N33" s="43"/>
      <c r="O33" s="44"/>
      <c r="P33" s="44"/>
      <c r="Q33" s="44"/>
      <c r="R33" s="44"/>
      <c r="S33" s="44"/>
      <c r="T33" s="44"/>
      <c r="U33" s="45"/>
    </row>
    <row r="34" spans="1:21" ht="13.5" customHeight="1" x14ac:dyDescent="0.25">
      <c r="A34" s="36"/>
      <c r="B34" s="36"/>
      <c r="D34" s="43"/>
      <c r="E34" s="44"/>
      <c r="F34" s="44"/>
      <c r="G34" s="44"/>
      <c r="H34" s="44"/>
      <c r="I34" s="44"/>
      <c r="J34" s="44"/>
      <c r="K34" s="44"/>
      <c r="L34" s="45"/>
      <c r="M34" s="34"/>
      <c r="N34" s="43"/>
      <c r="O34" s="44"/>
      <c r="P34" s="44"/>
      <c r="Q34" s="44"/>
      <c r="R34" s="44"/>
      <c r="S34" s="44"/>
      <c r="T34" s="44"/>
      <c r="U34" s="45"/>
    </row>
    <row r="35" spans="1:21" ht="13.5" customHeight="1" x14ac:dyDescent="0.25">
      <c r="A35" s="36"/>
      <c r="B35" s="36"/>
      <c r="D35" s="43"/>
      <c r="E35" s="44"/>
      <c r="F35" s="44"/>
      <c r="G35" s="44"/>
      <c r="H35" s="44"/>
      <c r="I35" s="44"/>
      <c r="J35" s="44"/>
      <c r="K35" s="44"/>
      <c r="L35" s="45"/>
      <c r="M35" s="34"/>
      <c r="N35" s="43"/>
      <c r="O35" s="44"/>
      <c r="P35" s="44"/>
      <c r="Q35" s="44"/>
      <c r="R35" s="44"/>
      <c r="S35" s="44"/>
      <c r="T35" s="44"/>
      <c r="U35" s="45"/>
    </row>
    <row r="36" spans="1:21" ht="13.5" customHeight="1" x14ac:dyDescent="0.25">
      <c r="A36" s="36"/>
      <c r="B36" s="36"/>
      <c r="D36" s="43"/>
      <c r="E36" s="44"/>
      <c r="F36" s="44"/>
      <c r="G36" s="44"/>
      <c r="H36" s="44"/>
      <c r="I36" s="44"/>
      <c r="J36" s="44"/>
      <c r="K36" s="44"/>
      <c r="L36" s="45"/>
      <c r="M36" s="34"/>
      <c r="N36" s="43"/>
      <c r="O36" s="44"/>
      <c r="P36" s="44"/>
      <c r="Q36" s="44"/>
      <c r="R36" s="44"/>
      <c r="S36" s="44"/>
      <c r="T36" s="44"/>
      <c r="U36" s="45"/>
    </row>
    <row r="37" spans="1:21" ht="13.5" customHeight="1" x14ac:dyDescent="0.25">
      <c r="A37" s="36"/>
      <c r="B37" s="36"/>
      <c r="D37" s="43"/>
      <c r="E37" s="44"/>
      <c r="F37" s="44"/>
      <c r="G37" s="44"/>
      <c r="H37" s="44"/>
      <c r="I37" s="44"/>
      <c r="J37" s="44"/>
      <c r="K37" s="44"/>
      <c r="L37" s="45"/>
      <c r="M37" s="34"/>
      <c r="N37" s="43"/>
      <c r="O37" s="44"/>
      <c r="P37" s="44"/>
      <c r="Q37" s="44"/>
      <c r="R37" s="44"/>
      <c r="S37" s="44"/>
      <c r="T37" s="44"/>
      <c r="U37" s="45"/>
    </row>
    <row r="38" spans="1:21" ht="13.5" customHeight="1" x14ac:dyDescent="0.25">
      <c r="A38" s="36"/>
      <c r="B38" s="36"/>
      <c r="D38" s="43"/>
      <c r="E38" s="44"/>
      <c r="F38" s="44"/>
      <c r="G38" s="44"/>
      <c r="H38" s="44"/>
      <c r="I38" s="44"/>
      <c r="J38" s="44"/>
      <c r="K38" s="44"/>
      <c r="L38" s="45"/>
      <c r="M38" s="34"/>
      <c r="N38" s="43"/>
      <c r="O38" s="44"/>
      <c r="P38" s="44"/>
      <c r="Q38" s="44"/>
      <c r="R38" s="44"/>
      <c r="S38" s="44"/>
      <c r="T38" s="44"/>
      <c r="U38" s="45"/>
    </row>
    <row r="39" spans="1:21" ht="13.5" customHeight="1" x14ac:dyDescent="0.25">
      <c r="A39" s="36"/>
      <c r="B39" s="36"/>
      <c r="D39" s="43"/>
      <c r="E39" s="44"/>
      <c r="F39" s="44"/>
      <c r="G39" s="44"/>
      <c r="H39" s="44"/>
      <c r="I39" s="44"/>
      <c r="J39" s="44"/>
      <c r="K39" s="44"/>
      <c r="L39" s="45"/>
      <c r="M39" s="34"/>
      <c r="N39" s="43"/>
      <c r="O39" s="44"/>
      <c r="P39" s="44"/>
      <c r="Q39" s="44"/>
      <c r="R39" s="44"/>
      <c r="S39" s="44"/>
      <c r="T39" s="44"/>
      <c r="U39" s="45"/>
    </row>
    <row r="40" spans="1:21" ht="13.5" customHeight="1" x14ac:dyDescent="0.25">
      <c r="A40" s="36"/>
      <c r="B40" s="36"/>
      <c r="D40" s="43"/>
      <c r="E40" s="44"/>
      <c r="F40" s="44"/>
      <c r="G40" s="44"/>
      <c r="H40" s="44"/>
      <c r="I40" s="44"/>
      <c r="J40" s="44"/>
      <c r="K40" s="44"/>
      <c r="L40" s="45"/>
      <c r="M40" s="34"/>
      <c r="N40" s="43"/>
      <c r="O40" s="44"/>
      <c r="P40" s="44"/>
      <c r="Q40" s="44"/>
      <c r="R40" s="44"/>
      <c r="S40" s="44"/>
      <c r="T40" s="44"/>
      <c r="U40" s="45"/>
    </row>
    <row r="41" spans="1:21" ht="13.5" customHeight="1" x14ac:dyDescent="0.25">
      <c r="A41" s="36"/>
      <c r="B41" s="36"/>
      <c r="D41" s="43"/>
      <c r="E41" s="44"/>
      <c r="F41" s="44"/>
      <c r="G41" s="44"/>
      <c r="H41" s="44"/>
      <c r="I41" s="44"/>
      <c r="J41" s="44"/>
      <c r="K41" s="44"/>
      <c r="L41" s="45"/>
      <c r="M41" s="34"/>
      <c r="N41" s="43"/>
      <c r="O41" s="44"/>
      <c r="P41" s="44"/>
      <c r="Q41" s="44"/>
      <c r="R41" s="44"/>
      <c r="S41" s="44"/>
      <c r="T41" s="44"/>
      <c r="U41" s="45"/>
    </row>
    <row r="42" spans="1:21" ht="13.5" customHeight="1" x14ac:dyDescent="0.25">
      <c r="A42" s="36"/>
      <c r="B42" s="36"/>
      <c r="D42" s="43"/>
      <c r="E42" s="44"/>
      <c r="F42" s="44"/>
      <c r="G42" s="44"/>
      <c r="H42" s="44"/>
      <c r="I42" s="44"/>
      <c r="J42" s="44"/>
      <c r="K42" s="44"/>
      <c r="L42" s="45"/>
      <c r="M42" s="34"/>
      <c r="N42" s="43"/>
      <c r="O42" s="44"/>
      <c r="P42" s="44"/>
      <c r="Q42" s="44"/>
      <c r="R42" s="44"/>
      <c r="S42" s="44"/>
      <c r="T42" s="44"/>
      <c r="U42" s="45"/>
    </row>
    <row r="43" spans="1:21" ht="14.25" customHeight="1" thickBot="1" x14ac:dyDescent="0.3">
      <c r="A43" s="36"/>
      <c r="B43" s="36"/>
      <c r="D43" s="46"/>
      <c r="E43" s="47"/>
      <c r="F43" s="47"/>
      <c r="G43" s="47"/>
      <c r="H43" s="47"/>
      <c r="I43" s="47"/>
      <c r="J43" s="47"/>
      <c r="K43" s="47"/>
      <c r="L43" s="48"/>
      <c r="M43" s="34"/>
      <c r="N43" s="46"/>
      <c r="O43" s="47"/>
      <c r="P43" s="47"/>
      <c r="Q43" s="47"/>
      <c r="R43" s="47"/>
      <c r="S43" s="47"/>
      <c r="T43" s="47"/>
      <c r="U43" s="48"/>
    </row>
    <row r="44" spans="1:21" x14ac:dyDescent="0.25">
      <c r="D44" s="9"/>
      <c r="E44" s="9"/>
      <c r="F44" s="9"/>
      <c r="G44" s="9"/>
      <c r="H44" s="9"/>
      <c r="I44" s="9"/>
      <c r="J44" s="9"/>
    </row>
    <row r="45" spans="1:21" x14ac:dyDescent="0.25">
      <c r="D45" s="9"/>
      <c r="E45" s="9"/>
      <c r="F45" s="9"/>
      <c r="G45" s="9"/>
      <c r="H45" s="9"/>
      <c r="I45" s="9"/>
      <c r="J45" s="9"/>
    </row>
    <row r="46" spans="1:21" x14ac:dyDescent="0.25">
      <c r="D46" s="9"/>
      <c r="E46" s="9"/>
      <c r="F46" s="9"/>
      <c r="G46" s="9"/>
      <c r="H46" s="9"/>
      <c r="I46" s="9"/>
      <c r="J46" s="9"/>
    </row>
    <row r="47" spans="1:21" x14ac:dyDescent="0.25">
      <c r="D47" s="9"/>
      <c r="E47" s="9"/>
      <c r="F47" s="9"/>
      <c r="G47" s="9"/>
      <c r="H47" s="9"/>
      <c r="I47" s="9"/>
      <c r="J47" s="9"/>
    </row>
    <row r="48" spans="1:21" x14ac:dyDescent="0.25">
      <c r="D48" s="9"/>
      <c r="E48" s="9"/>
      <c r="F48" s="9"/>
      <c r="G48" s="9"/>
      <c r="H48" s="9"/>
      <c r="I48" s="9"/>
      <c r="J48" s="9"/>
    </row>
    <row r="49" spans="4:10" x14ac:dyDescent="0.25">
      <c r="D49" s="9"/>
      <c r="E49" s="9"/>
      <c r="F49" s="9"/>
      <c r="G49" s="9"/>
      <c r="H49" s="9"/>
      <c r="I49" s="9"/>
      <c r="J49" s="9"/>
    </row>
    <row r="50" spans="4:10" x14ac:dyDescent="0.25">
      <c r="D50" s="9"/>
      <c r="E50" s="9"/>
      <c r="F50" s="9"/>
      <c r="G50" s="9"/>
      <c r="H50" s="9"/>
      <c r="I50" s="9"/>
      <c r="J50" s="9"/>
    </row>
    <row r="51" spans="4:10" x14ac:dyDescent="0.25">
      <c r="D51" s="9"/>
      <c r="E51" s="9"/>
      <c r="F51" s="9"/>
      <c r="G51" s="9"/>
      <c r="H51" s="9"/>
      <c r="I51" s="9"/>
      <c r="J51" s="9"/>
    </row>
    <row r="52" spans="4:10" x14ac:dyDescent="0.25">
      <c r="D52" s="9"/>
      <c r="E52" s="9"/>
      <c r="F52" s="9"/>
      <c r="G52" s="9"/>
      <c r="H52" s="9"/>
      <c r="I52" s="9"/>
      <c r="J52" s="9"/>
    </row>
    <row r="53" spans="4:10" x14ac:dyDescent="0.25">
      <c r="D53" s="9"/>
      <c r="E53" s="9"/>
      <c r="F53" s="9"/>
      <c r="G53" s="9"/>
      <c r="H53" s="9"/>
      <c r="I53" s="9"/>
      <c r="J53" s="9"/>
    </row>
  </sheetData>
  <mergeCells count="3">
    <mergeCell ref="D1:U10"/>
    <mergeCell ref="N21:U43"/>
    <mergeCell ref="D21:L43"/>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6"/>
  <sheetViews>
    <sheetView tabSelected="1" workbookViewId="0">
      <selection activeCell="F9" sqref="F9"/>
    </sheetView>
  </sheetViews>
  <sheetFormatPr defaultRowHeight="14.4" x14ac:dyDescent="0.25"/>
  <cols>
    <col min="2" max="2" width="7.77734375" bestFit="1" customWidth="1"/>
    <col min="3" max="3" width="10.44140625" bestFit="1" customWidth="1"/>
    <col min="4" max="5" width="5.77734375" bestFit="1" customWidth="1"/>
    <col min="6" max="6" width="33.88671875" style="32" customWidth="1"/>
    <col min="7" max="7" width="33.33203125" style="32" bestFit="1" customWidth="1"/>
    <col min="8" max="9" width="34.109375" style="32" bestFit="1" customWidth="1"/>
    <col min="12" max="13" width="18.6640625" bestFit="1" customWidth="1"/>
    <col min="14" max="14" width="30.109375" customWidth="1"/>
  </cols>
  <sheetData>
    <row r="1" spans="1:15" ht="15.6" x14ac:dyDescent="0.25">
      <c r="A1" s="14" t="s">
        <v>15</v>
      </c>
      <c r="B1" s="14" t="s">
        <v>79</v>
      </c>
      <c r="C1" s="14" t="s">
        <v>16</v>
      </c>
      <c r="D1" s="14" t="s">
        <v>55</v>
      </c>
      <c r="E1" s="14" t="s">
        <v>56</v>
      </c>
      <c r="F1" s="31" t="s">
        <v>80</v>
      </c>
      <c r="G1" s="31" t="s">
        <v>81</v>
      </c>
      <c r="H1" s="31" t="s">
        <v>82</v>
      </c>
      <c r="I1" s="31" t="s">
        <v>92</v>
      </c>
      <c r="J1" s="49" t="s">
        <v>93</v>
      </c>
      <c r="K1" s="49"/>
      <c r="L1" s="49"/>
      <c r="M1" s="49"/>
      <c r="N1" s="49"/>
    </row>
    <row r="2" spans="1:15" ht="62.4" x14ac:dyDescent="0.25">
      <c r="A2" s="11">
        <v>1</v>
      </c>
      <c r="B2" s="11" t="s">
        <v>132</v>
      </c>
      <c r="C2" s="11" t="s">
        <v>135</v>
      </c>
      <c r="D2" s="11" t="s">
        <v>136</v>
      </c>
      <c r="E2" s="11" t="s">
        <v>129</v>
      </c>
      <c r="F2" s="33" t="s">
        <v>138</v>
      </c>
      <c r="G2" s="33" t="s">
        <v>144</v>
      </c>
      <c r="H2" s="33" t="s">
        <v>145</v>
      </c>
      <c r="I2" s="33" t="s">
        <v>146</v>
      </c>
      <c r="J2" s="22" t="s">
        <v>58</v>
      </c>
      <c r="K2" s="22" t="s">
        <v>56</v>
      </c>
      <c r="L2" s="22" t="s">
        <v>60</v>
      </c>
      <c r="M2" s="22" t="s">
        <v>61</v>
      </c>
      <c r="N2" s="22" t="s">
        <v>75</v>
      </c>
      <c r="O2" s="13" t="s">
        <v>55</v>
      </c>
    </row>
    <row r="3" spans="1:15" ht="62.4" x14ac:dyDescent="0.25">
      <c r="A3" s="11">
        <v>2</v>
      </c>
      <c r="B3" s="11" t="s">
        <v>133</v>
      </c>
      <c r="C3" s="11" t="s">
        <v>134</v>
      </c>
      <c r="D3" s="11" t="s">
        <v>137</v>
      </c>
      <c r="E3" s="11" t="s">
        <v>129</v>
      </c>
      <c r="F3" s="33" t="s">
        <v>138</v>
      </c>
      <c r="G3" s="33" t="s">
        <v>147</v>
      </c>
      <c r="H3" s="33" t="s">
        <v>148</v>
      </c>
      <c r="I3" s="33" t="s">
        <v>149</v>
      </c>
      <c r="J3" s="21">
        <v>1</v>
      </c>
      <c r="K3" s="21" t="s">
        <v>116</v>
      </c>
      <c r="L3" s="21" t="s">
        <v>68</v>
      </c>
      <c r="M3" s="21" t="s">
        <v>72</v>
      </c>
      <c r="N3" s="21" t="s">
        <v>76</v>
      </c>
      <c r="O3" s="13" t="s">
        <v>57</v>
      </c>
    </row>
    <row r="4" spans="1:15" ht="31.2" x14ac:dyDescent="0.25">
      <c r="A4" s="11">
        <v>3</v>
      </c>
      <c r="B4" s="11" t="s">
        <v>130</v>
      </c>
      <c r="C4" s="11" t="s">
        <v>127</v>
      </c>
      <c r="D4" s="11" t="s">
        <v>128</v>
      </c>
      <c r="E4" s="11" t="s">
        <v>129</v>
      </c>
      <c r="F4" s="33" t="s">
        <v>131</v>
      </c>
      <c r="G4" s="33" t="s">
        <v>150</v>
      </c>
      <c r="H4" s="33" t="s">
        <v>159</v>
      </c>
      <c r="I4" s="33" t="s">
        <v>164</v>
      </c>
      <c r="J4" s="21">
        <v>2</v>
      </c>
      <c r="K4" s="21" t="s">
        <v>117</v>
      </c>
      <c r="L4" s="21" t="s">
        <v>69</v>
      </c>
      <c r="M4" s="21" t="s">
        <v>73</v>
      </c>
      <c r="N4" s="21" t="s">
        <v>122</v>
      </c>
      <c r="O4" s="13" t="s">
        <v>62</v>
      </c>
    </row>
    <row r="5" spans="1:15" ht="46.8" x14ac:dyDescent="0.25">
      <c r="A5" s="11">
        <v>4</v>
      </c>
      <c r="B5" s="11" t="s">
        <v>140</v>
      </c>
      <c r="C5" s="11" t="s">
        <v>139</v>
      </c>
      <c r="D5" s="11" t="s">
        <v>141</v>
      </c>
      <c r="E5" s="11" t="s">
        <v>142</v>
      </c>
      <c r="F5" s="33" t="s">
        <v>143</v>
      </c>
      <c r="G5" s="33" t="s">
        <v>151</v>
      </c>
      <c r="H5" s="33" t="s">
        <v>152</v>
      </c>
      <c r="I5" s="33" t="s">
        <v>153</v>
      </c>
      <c r="J5" s="21">
        <v>3</v>
      </c>
      <c r="K5" s="21" t="s">
        <v>118</v>
      </c>
      <c r="L5" s="21" t="s">
        <v>124</v>
      </c>
      <c r="M5" s="21" t="s">
        <v>125</v>
      </c>
      <c r="N5" s="21" t="s">
        <v>126</v>
      </c>
      <c r="O5" s="13" t="s">
        <v>63</v>
      </c>
    </row>
    <row r="6" spans="1:15" ht="46.8" x14ac:dyDescent="0.25">
      <c r="A6" s="11">
        <v>5</v>
      </c>
      <c r="B6" s="11" t="s">
        <v>154</v>
      </c>
      <c r="C6" s="11" t="s">
        <v>155</v>
      </c>
      <c r="D6" s="11" t="s">
        <v>136</v>
      </c>
      <c r="E6" s="11" t="s">
        <v>129</v>
      </c>
      <c r="F6" s="33" t="s">
        <v>156</v>
      </c>
      <c r="G6" s="33" t="s">
        <v>157</v>
      </c>
      <c r="H6" s="33" t="s">
        <v>158</v>
      </c>
      <c r="I6" s="33" t="s">
        <v>160</v>
      </c>
      <c r="J6" s="21">
        <v>4</v>
      </c>
      <c r="K6" s="21" t="s">
        <v>119</v>
      </c>
      <c r="L6" s="21" t="s">
        <v>65</v>
      </c>
      <c r="M6" s="21" t="s">
        <v>70</v>
      </c>
      <c r="N6" s="21" t="s">
        <v>77</v>
      </c>
      <c r="O6" s="13" t="s">
        <v>64</v>
      </c>
    </row>
    <row r="7" spans="1:15" ht="46.8" x14ac:dyDescent="0.25">
      <c r="A7" s="11">
        <v>6</v>
      </c>
      <c r="B7" s="11" t="s">
        <v>161</v>
      </c>
      <c r="C7" s="11" t="s">
        <v>162</v>
      </c>
      <c r="D7" s="11" t="s">
        <v>137</v>
      </c>
      <c r="E7" s="11" t="s">
        <v>129</v>
      </c>
      <c r="F7" s="33" t="s">
        <v>167</v>
      </c>
      <c r="G7" s="33" t="s">
        <v>163</v>
      </c>
      <c r="H7" s="33" t="s">
        <v>166</v>
      </c>
      <c r="I7" s="33" t="s">
        <v>165</v>
      </c>
      <c r="J7" s="21">
        <v>5</v>
      </c>
      <c r="K7" s="21" t="s">
        <v>120</v>
      </c>
      <c r="L7" s="21" t="s">
        <v>66</v>
      </c>
      <c r="M7" s="21" t="s">
        <v>74</v>
      </c>
      <c r="N7" s="21" t="s">
        <v>78</v>
      </c>
      <c r="O7" s="13" t="s">
        <v>59</v>
      </c>
    </row>
    <row r="8" spans="1:15" ht="15.6" x14ac:dyDescent="0.25">
      <c r="A8" s="11">
        <v>7</v>
      </c>
      <c r="B8" s="11"/>
      <c r="C8" s="11"/>
      <c r="D8" s="11"/>
      <c r="E8" s="11"/>
      <c r="F8" s="33"/>
      <c r="G8" s="33"/>
      <c r="H8" s="33"/>
      <c r="I8" s="33"/>
      <c r="J8" s="21">
        <v>6</v>
      </c>
      <c r="K8" s="21" t="s">
        <v>121</v>
      </c>
      <c r="L8" s="21" t="s">
        <v>67</v>
      </c>
      <c r="M8" s="21" t="s">
        <v>71</v>
      </c>
      <c r="N8" s="21" t="s">
        <v>123</v>
      </c>
    </row>
    <row r="9" spans="1:15" ht="15.6" x14ac:dyDescent="0.25">
      <c r="A9" s="11">
        <v>8</v>
      </c>
      <c r="B9" s="11"/>
      <c r="C9" s="11"/>
      <c r="D9" s="11"/>
      <c r="E9" s="11"/>
      <c r="F9" s="33"/>
      <c r="G9" s="33"/>
      <c r="H9" s="33"/>
      <c r="I9" s="33"/>
      <c r="J9" s="21"/>
      <c r="K9" s="21"/>
      <c r="L9" s="21"/>
      <c r="M9" s="21"/>
      <c r="N9" s="21"/>
    </row>
    <row r="10" spans="1:15" ht="15.6" x14ac:dyDescent="0.25">
      <c r="A10" s="11">
        <v>9</v>
      </c>
      <c r="B10" s="11"/>
      <c r="C10" s="11"/>
      <c r="D10" s="11"/>
      <c r="E10" s="11"/>
      <c r="F10" s="33"/>
      <c r="G10" s="33"/>
      <c r="H10" s="33"/>
      <c r="I10" s="33"/>
      <c r="J10" s="21"/>
      <c r="K10" s="21"/>
      <c r="L10" s="21"/>
      <c r="M10" s="21"/>
      <c r="N10" s="21"/>
    </row>
    <row r="11" spans="1:15" ht="15.6" x14ac:dyDescent="0.25">
      <c r="A11" s="11">
        <v>10</v>
      </c>
      <c r="B11" s="11"/>
      <c r="C11" s="11"/>
      <c r="D11" s="11"/>
      <c r="E11" s="11"/>
      <c r="F11" s="33"/>
      <c r="G11" s="33"/>
      <c r="H11" s="33"/>
      <c r="I11" s="33"/>
      <c r="J11" s="21"/>
      <c r="K11" s="21"/>
      <c r="L11" s="21"/>
      <c r="M11" s="21"/>
      <c r="N11" s="21"/>
    </row>
    <row r="12" spans="1:15" ht="15.6" x14ac:dyDescent="0.25">
      <c r="A12" s="11">
        <v>11</v>
      </c>
      <c r="B12" s="11"/>
      <c r="C12" s="11"/>
      <c r="D12" s="11"/>
      <c r="E12" s="11"/>
      <c r="F12" s="33"/>
      <c r="G12" s="33"/>
      <c r="H12" s="33"/>
      <c r="I12" s="33"/>
      <c r="J12" s="21"/>
      <c r="K12" s="21"/>
      <c r="L12" s="21"/>
      <c r="M12" s="21"/>
      <c r="N12" s="21"/>
    </row>
    <row r="13" spans="1:15" ht="15.6" x14ac:dyDescent="0.25">
      <c r="A13" s="11">
        <v>12</v>
      </c>
      <c r="B13" s="11"/>
      <c r="C13" s="11"/>
      <c r="D13" s="11"/>
      <c r="E13" s="11"/>
      <c r="F13" s="33"/>
      <c r="G13" s="33"/>
      <c r="H13" s="33"/>
      <c r="I13" s="33"/>
      <c r="J13" s="13"/>
      <c r="K13" s="13"/>
    </row>
    <row r="14" spans="1:15" ht="15.6" x14ac:dyDescent="0.25">
      <c r="A14" s="11">
        <v>13</v>
      </c>
      <c r="B14" s="11"/>
      <c r="C14" s="11"/>
      <c r="D14" s="11"/>
      <c r="E14" s="11"/>
      <c r="F14" s="33"/>
      <c r="G14" s="33"/>
      <c r="H14" s="33"/>
      <c r="I14" s="33"/>
      <c r="J14" s="13"/>
      <c r="K14" s="13"/>
    </row>
    <row r="15" spans="1:15" ht="15.6" x14ac:dyDescent="0.25">
      <c r="A15" s="11">
        <v>14</v>
      </c>
      <c r="B15" s="11"/>
      <c r="C15" s="11"/>
      <c r="D15" s="11"/>
      <c r="E15" s="11"/>
      <c r="F15" s="33"/>
      <c r="G15" s="33"/>
      <c r="H15" s="33"/>
      <c r="I15" s="33"/>
      <c r="J15" s="13"/>
      <c r="K15" s="13"/>
    </row>
    <row r="16" spans="1:15" ht="15.6" x14ac:dyDescent="0.25">
      <c r="A16" s="11">
        <v>15</v>
      </c>
      <c r="B16" s="11"/>
      <c r="C16" s="11"/>
      <c r="D16" s="11"/>
      <c r="E16" s="11"/>
      <c r="F16" s="33"/>
      <c r="G16" s="33"/>
      <c r="H16" s="33"/>
      <c r="I16" s="33"/>
      <c r="J16" s="13"/>
      <c r="K16" s="13"/>
    </row>
    <row r="17" spans="1:11" ht="15.6" x14ac:dyDescent="0.25">
      <c r="A17" s="11">
        <v>16</v>
      </c>
      <c r="B17" s="11"/>
      <c r="C17" s="11"/>
      <c r="D17" s="11"/>
      <c r="E17" s="11"/>
      <c r="F17" s="33"/>
      <c r="G17" s="33"/>
      <c r="H17" s="33"/>
      <c r="I17" s="33"/>
      <c r="J17" s="13"/>
      <c r="K17" s="13"/>
    </row>
    <row r="18" spans="1:11" ht="15.6" x14ac:dyDescent="0.25">
      <c r="A18" s="11">
        <v>17</v>
      </c>
      <c r="B18" s="11"/>
      <c r="C18" s="11"/>
      <c r="D18" s="11"/>
      <c r="E18" s="11"/>
      <c r="F18" s="33"/>
      <c r="G18" s="33"/>
      <c r="H18" s="33"/>
      <c r="I18" s="33"/>
      <c r="J18" s="13"/>
      <c r="K18" s="13"/>
    </row>
    <row r="19" spans="1:11" ht="15.6" x14ac:dyDescent="0.25">
      <c r="A19" s="11">
        <v>18</v>
      </c>
      <c r="B19" s="11"/>
      <c r="C19" s="11"/>
      <c r="D19" s="11"/>
      <c r="E19" s="11"/>
      <c r="F19" s="33"/>
      <c r="G19" s="33"/>
      <c r="H19" s="33"/>
      <c r="I19" s="33"/>
      <c r="J19" s="13"/>
      <c r="K19" s="13"/>
    </row>
    <row r="20" spans="1:11" ht="15.6" x14ac:dyDescent="0.25">
      <c r="A20" s="11">
        <v>19</v>
      </c>
      <c r="B20" s="11"/>
      <c r="C20" s="11"/>
      <c r="D20" s="11"/>
      <c r="E20" s="11"/>
      <c r="F20" s="33"/>
      <c r="G20" s="33"/>
      <c r="H20" s="33"/>
      <c r="I20" s="33"/>
      <c r="J20" s="13"/>
      <c r="K20" s="13"/>
    </row>
    <row r="21" spans="1:11" ht="15.6" x14ac:dyDescent="0.25">
      <c r="A21" s="11">
        <v>20</v>
      </c>
      <c r="B21" s="11"/>
      <c r="C21" s="11"/>
      <c r="D21" s="11"/>
      <c r="E21" s="11"/>
      <c r="F21" s="33"/>
      <c r="G21" s="33"/>
      <c r="H21" s="33"/>
      <c r="I21" s="33"/>
      <c r="J21" s="13"/>
      <c r="K21" s="13"/>
    </row>
    <row r="22" spans="1:11" ht="15.6" x14ac:dyDescent="0.25">
      <c r="A22" s="11">
        <v>21</v>
      </c>
      <c r="B22" s="11"/>
      <c r="C22" s="11"/>
      <c r="D22" s="11"/>
      <c r="E22" s="11"/>
      <c r="F22" s="33"/>
      <c r="G22" s="33"/>
      <c r="H22" s="33"/>
      <c r="I22" s="33"/>
    </row>
    <row r="23" spans="1:11" ht="15.6" x14ac:dyDescent="0.25">
      <c r="A23" s="11">
        <v>22</v>
      </c>
      <c r="B23" s="11"/>
      <c r="C23" s="11"/>
      <c r="D23" s="11"/>
      <c r="E23" s="11"/>
      <c r="F23" s="33"/>
      <c r="G23" s="33"/>
      <c r="H23" s="33"/>
      <c r="I23" s="33"/>
    </row>
    <row r="24" spans="1:11" ht="15.6" x14ac:dyDescent="0.25">
      <c r="A24" s="11">
        <v>23</v>
      </c>
      <c r="B24" s="11"/>
      <c r="C24" s="11"/>
      <c r="D24" s="11"/>
      <c r="E24" s="11"/>
      <c r="F24" s="33"/>
      <c r="G24" s="33"/>
      <c r="H24" s="33"/>
      <c r="I24" s="33"/>
    </row>
    <row r="25" spans="1:11" ht="15.6" x14ac:dyDescent="0.25">
      <c r="A25" s="11">
        <v>24</v>
      </c>
      <c r="B25" s="11"/>
      <c r="C25" s="11"/>
      <c r="D25" s="11"/>
      <c r="E25" s="11"/>
      <c r="F25" s="33"/>
      <c r="G25" s="33"/>
      <c r="H25" s="33"/>
      <c r="I25" s="33"/>
    </row>
    <row r="26" spans="1:11" ht="15.6" x14ac:dyDescent="0.25">
      <c r="A26" s="11">
        <v>25</v>
      </c>
      <c r="B26" s="11"/>
      <c r="C26" s="11"/>
      <c r="D26" s="11"/>
      <c r="E26" s="11"/>
      <c r="F26" s="33"/>
      <c r="G26" s="33"/>
      <c r="H26" s="33"/>
      <c r="I26" s="33"/>
    </row>
  </sheetData>
  <mergeCells count="1">
    <mergeCell ref="J1:N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AF21"/>
  <sheetViews>
    <sheetView workbookViewId="0">
      <selection activeCell="G10" sqref="G10"/>
    </sheetView>
  </sheetViews>
  <sheetFormatPr defaultColWidth="9" defaultRowHeight="15.6" x14ac:dyDescent="0.25"/>
  <cols>
    <col min="1" max="12" width="9" style="11"/>
    <col min="13" max="13" width="9.6640625" style="11" bestFit="1" customWidth="1"/>
    <col min="14" max="16384" width="9" style="11"/>
  </cols>
  <sheetData>
    <row r="1" spans="1:32" x14ac:dyDescent="0.25">
      <c r="A1" s="14" t="s">
        <v>15</v>
      </c>
      <c r="B1" s="14" t="s">
        <v>16</v>
      </c>
      <c r="C1" s="14" t="s">
        <v>86</v>
      </c>
      <c r="D1" s="14" t="s">
        <v>87</v>
      </c>
      <c r="E1" s="14" t="s">
        <v>88</v>
      </c>
      <c r="F1" s="14" t="s">
        <v>89</v>
      </c>
      <c r="G1" s="14" t="s">
        <v>90</v>
      </c>
      <c r="H1" s="14" t="s">
        <v>26</v>
      </c>
      <c r="I1" s="14" t="s">
        <v>27</v>
      </c>
      <c r="J1" s="14" t="s">
        <v>28</v>
      </c>
      <c r="K1" s="14" t="s">
        <v>29</v>
      </c>
      <c r="L1" s="14" t="s">
        <v>30</v>
      </c>
      <c r="M1" s="14" t="s">
        <v>17</v>
      </c>
      <c r="N1" s="14" t="s">
        <v>18</v>
      </c>
      <c r="O1" s="14" t="s">
        <v>19</v>
      </c>
      <c r="P1" s="14" t="s">
        <v>20</v>
      </c>
      <c r="Q1" s="14" t="s">
        <v>21</v>
      </c>
      <c r="R1" s="14" t="s">
        <v>84</v>
      </c>
      <c r="S1" s="14" t="s">
        <v>85</v>
      </c>
      <c r="T1" s="14" t="s">
        <v>22</v>
      </c>
      <c r="U1" s="14" t="s">
        <v>23</v>
      </c>
      <c r="V1" s="14" t="s">
        <v>24</v>
      </c>
      <c r="W1" s="14" t="s">
        <v>25</v>
      </c>
      <c r="X1" s="14" t="s">
        <v>32</v>
      </c>
      <c r="Y1" s="14" t="s">
        <v>33</v>
      </c>
      <c r="Z1" s="14" t="s">
        <v>34</v>
      </c>
      <c r="AA1" s="14" t="s">
        <v>35</v>
      </c>
      <c r="AB1" s="14" t="s">
        <v>36</v>
      </c>
      <c r="AC1" s="14" t="s">
        <v>22</v>
      </c>
      <c r="AD1" s="14" t="s">
        <v>23</v>
      </c>
      <c r="AE1" s="14" t="s">
        <v>24</v>
      </c>
      <c r="AF1" s="14" t="s">
        <v>25</v>
      </c>
    </row>
    <row r="2" spans="1:32" x14ac:dyDescent="0.25">
      <c r="A2" s="11">
        <v>1</v>
      </c>
      <c r="B2" s="12" t="s">
        <v>31</v>
      </c>
      <c r="C2" s="13">
        <v>0.3</v>
      </c>
      <c r="D2" s="13">
        <v>1</v>
      </c>
      <c r="E2" s="13">
        <v>1</v>
      </c>
      <c r="F2" s="13">
        <v>1</v>
      </c>
      <c r="G2" s="20">
        <v>1</v>
      </c>
      <c r="H2" s="13">
        <v>5</v>
      </c>
      <c r="I2" s="13">
        <v>0</v>
      </c>
      <c r="J2" s="13">
        <v>4</v>
      </c>
      <c r="K2" s="13">
        <v>0</v>
      </c>
      <c r="L2" s="13">
        <v>30</v>
      </c>
      <c r="M2" s="13">
        <v>120</v>
      </c>
      <c r="N2" s="13">
        <v>0</v>
      </c>
      <c r="O2" s="13">
        <v>125</v>
      </c>
      <c r="P2" s="13">
        <v>100</v>
      </c>
      <c r="Q2" s="13">
        <v>1800</v>
      </c>
      <c r="R2" s="13">
        <v>0</v>
      </c>
      <c r="S2" s="23">
        <v>2</v>
      </c>
      <c r="T2" s="15">
        <f>O2/(O2+战斗公式!$D$19)</f>
        <v>0.2</v>
      </c>
      <c r="U2" s="15">
        <f>P2/(P2+战斗公式!$D$19)</f>
        <v>0.16666666666666666</v>
      </c>
      <c r="V2" s="11">
        <f>MAX(M2*($Q2/(1-$T2)),N2*($Q2/(1-$T2)))</f>
        <v>270000</v>
      </c>
      <c r="W2" s="11">
        <f>MAX(M2*($Q2/(1-$U2)),N2*($Q2/(1-$U2)))</f>
        <v>259200</v>
      </c>
      <c r="X2" s="17">
        <f>M2+H2*战斗公式!$E$19</f>
        <v>270</v>
      </c>
      <c r="Y2" s="17">
        <f>N2+I2*战斗公式!$E$19</f>
        <v>0</v>
      </c>
      <c r="Z2" s="17">
        <f>O2+J2*战斗公式!$E$19</f>
        <v>245</v>
      </c>
      <c r="AA2" s="17">
        <f>P2+K2*战斗公式!$E$19</f>
        <v>100</v>
      </c>
      <c r="AB2" s="17">
        <f>Q2+L2*战斗公式!$E$19</f>
        <v>2700</v>
      </c>
      <c r="AC2" s="15">
        <f>Z2/(Z2+战斗公式!$D$19)</f>
        <v>0.32885906040268459</v>
      </c>
      <c r="AD2" s="15">
        <f>AA2/(AA2+战斗公式!$D$19)</f>
        <v>0.16666666666666666</v>
      </c>
      <c r="AE2" s="11">
        <f>MAX(X2*($AB2/(1-$AC2)),Y2*($AB2/(1-$AC2)))</f>
        <v>1086210.0000000002</v>
      </c>
      <c r="AF2" s="11">
        <f>MAX(X2*($AB2/(1-$AD2)),Y2*($AB2/(1-$AD2)))</f>
        <v>874800</v>
      </c>
    </row>
    <row r="3" spans="1:32" x14ac:dyDescent="0.25">
      <c r="A3" s="11">
        <v>2</v>
      </c>
      <c r="B3" s="12"/>
      <c r="C3" s="13"/>
      <c r="D3" s="13"/>
      <c r="E3" s="13"/>
      <c r="F3" s="13"/>
      <c r="G3" s="13"/>
      <c r="H3" s="13"/>
      <c r="I3" s="13"/>
      <c r="J3" s="13"/>
      <c r="K3" s="13"/>
      <c r="L3" s="13"/>
      <c r="M3" s="13"/>
      <c r="N3" s="13"/>
      <c r="O3" s="13"/>
      <c r="P3" s="13"/>
      <c r="Q3" s="13"/>
      <c r="R3" s="13"/>
      <c r="S3" s="13"/>
      <c r="T3" s="15">
        <f>O3/(O3+战斗公式!$D$19)</f>
        <v>0</v>
      </c>
      <c r="U3" s="15">
        <f>P3/(P3+战斗公式!$D$19)</f>
        <v>0</v>
      </c>
      <c r="V3" s="11">
        <f t="shared" ref="V3:V21" si="0">MAX(M3*($Q3/(1-$T3)),N3*($Q3/(1-$T3)))</f>
        <v>0</v>
      </c>
      <c r="W3" s="11">
        <f t="shared" ref="W3:W21" si="1">MAX(M3*($Q3/(1-$U3)),N3*($Q3/(1-$U3)))</f>
        <v>0</v>
      </c>
      <c r="X3" s="17">
        <f>M3+H3*战斗公式!$E$19</f>
        <v>0</v>
      </c>
      <c r="Y3" s="17">
        <f>N3+I3*战斗公式!$E$19</f>
        <v>0</v>
      </c>
      <c r="Z3" s="17">
        <f>O3+J3*战斗公式!$E$19</f>
        <v>0</v>
      </c>
      <c r="AA3" s="17">
        <f>P3+K3*战斗公式!$E$19</f>
        <v>0</v>
      </c>
      <c r="AB3" s="17">
        <f>Q3+L3*战斗公式!$E$19</f>
        <v>0</v>
      </c>
      <c r="AC3" s="15">
        <f>Z3/(Z3+战斗公式!$D$19)</f>
        <v>0</v>
      </c>
      <c r="AD3" s="15">
        <f>AA3/(AA3+战斗公式!$D$19)</f>
        <v>0</v>
      </c>
      <c r="AE3" s="11">
        <f t="shared" ref="AE3:AE21" si="2">MAX(X3*($AB3/(1-$AC3)),Y3*($AB3/(1-$AC3)))</f>
        <v>0</v>
      </c>
      <c r="AF3" s="11">
        <f t="shared" ref="AF3:AF21" si="3">MAX(Y3*($AB3/(1-$AC3)),Z3*($AB3/(1-$AC3)))</f>
        <v>0</v>
      </c>
    </row>
    <row r="4" spans="1:32" x14ac:dyDescent="0.25">
      <c r="A4" s="11">
        <v>3</v>
      </c>
      <c r="B4" s="12"/>
      <c r="C4" s="13"/>
      <c r="D4" s="13"/>
      <c r="E4" s="13"/>
      <c r="F4" s="13"/>
      <c r="G4" s="13"/>
      <c r="H4" s="13"/>
      <c r="I4" s="13"/>
      <c r="J4" s="13"/>
      <c r="K4" s="13"/>
      <c r="L4" s="13"/>
      <c r="M4" s="13"/>
      <c r="N4" s="13"/>
      <c r="O4" s="13"/>
      <c r="P4" s="13"/>
      <c r="Q4" s="13"/>
      <c r="R4" s="13"/>
      <c r="S4" s="13"/>
      <c r="T4" s="15">
        <f>O4/(O4+战斗公式!$D$19)</f>
        <v>0</v>
      </c>
      <c r="U4" s="15">
        <f>P4/(P4+战斗公式!$D$19)</f>
        <v>0</v>
      </c>
      <c r="V4" s="11">
        <f t="shared" si="0"/>
        <v>0</v>
      </c>
      <c r="W4" s="11">
        <f t="shared" si="1"/>
        <v>0</v>
      </c>
      <c r="X4" s="17">
        <f>M4+H4*战斗公式!$E$19</f>
        <v>0</v>
      </c>
      <c r="Y4" s="17">
        <f>N4+I4*战斗公式!$E$19</f>
        <v>0</v>
      </c>
      <c r="Z4" s="17">
        <f>O4+J4*战斗公式!$E$19</f>
        <v>0</v>
      </c>
      <c r="AA4" s="17">
        <f>P4+K4*战斗公式!$E$19</f>
        <v>0</v>
      </c>
      <c r="AB4" s="17">
        <f>Q4+L4*战斗公式!$E$19</f>
        <v>0</v>
      </c>
      <c r="AC4" s="15">
        <f>Z4/(Z4+战斗公式!$D$19)</f>
        <v>0</v>
      </c>
      <c r="AD4" s="15">
        <f>AA4/(AA4+战斗公式!$D$19)</f>
        <v>0</v>
      </c>
      <c r="AE4" s="11">
        <f t="shared" si="2"/>
        <v>0</v>
      </c>
      <c r="AF4" s="11">
        <f t="shared" si="3"/>
        <v>0</v>
      </c>
    </row>
    <row r="5" spans="1:32" x14ac:dyDescent="0.25">
      <c r="A5" s="11">
        <v>4</v>
      </c>
      <c r="B5" s="12"/>
      <c r="C5" s="13"/>
      <c r="D5" s="13"/>
      <c r="E5" s="13"/>
      <c r="F5" s="13"/>
      <c r="G5" s="13"/>
      <c r="H5" s="13"/>
      <c r="I5" s="13"/>
      <c r="J5" s="13"/>
      <c r="K5" s="13"/>
      <c r="L5" s="13"/>
      <c r="M5" s="13"/>
      <c r="N5" s="13"/>
      <c r="O5" s="13"/>
      <c r="P5" s="13"/>
      <c r="Q5" s="13"/>
      <c r="R5" s="13"/>
      <c r="S5" s="13"/>
      <c r="T5" s="15">
        <f>O5/(O5+战斗公式!$D$19)</f>
        <v>0</v>
      </c>
      <c r="U5" s="15">
        <f>P5/(P5+战斗公式!$D$19)</f>
        <v>0</v>
      </c>
      <c r="V5" s="11">
        <f t="shared" si="0"/>
        <v>0</v>
      </c>
      <c r="W5" s="11">
        <f t="shared" si="1"/>
        <v>0</v>
      </c>
      <c r="X5" s="17">
        <f>M5+H5*战斗公式!$E$19</f>
        <v>0</v>
      </c>
      <c r="Y5" s="17">
        <f>N5+I5*战斗公式!$E$19</f>
        <v>0</v>
      </c>
      <c r="Z5" s="17">
        <f>O5+J5*战斗公式!$E$19</f>
        <v>0</v>
      </c>
      <c r="AA5" s="17">
        <f>P5+K5*战斗公式!$E$19</f>
        <v>0</v>
      </c>
      <c r="AB5" s="17">
        <f>Q5+L5*战斗公式!$E$19</f>
        <v>0</v>
      </c>
      <c r="AC5" s="15">
        <f>Z5/(Z5+战斗公式!$D$19)</f>
        <v>0</v>
      </c>
      <c r="AD5" s="15">
        <f>AA5/(AA5+战斗公式!$D$19)</f>
        <v>0</v>
      </c>
      <c r="AE5" s="11">
        <f t="shared" si="2"/>
        <v>0</v>
      </c>
      <c r="AF5" s="11">
        <f t="shared" si="3"/>
        <v>0</v>
      </c>
    </row>
    <row r="6" spans="1:32" x14ac:dyDescent="0.25">
      <c r="A6" s="11">
        <v>5</v>
      </c>
      <c r="B6" s="12"/>
      <c r="C6" s="13"/>
      <c r="D6" s="13"/>
      <c r="E6" s="13"/>
      <c r="F6" s="13"/>
      <c r="G6" s="13"/>
      <c r="H6" s="13"/>
      <c r="I6" s="13"/>
      <c r="J6" s="13"/>
      <c r="K6" s="13"/>
      <c r="L6" s="13"/>
      <c r="M6" s="13"/>
      <c r="N6" s="13"/>
      <c r="O6" s="13"/>
      <c r="P6" s="13"/>
      <c r="Q6" s="13"/>
      <c r="R6" s="13"/>
      <c r="S6" s="13"/>
      <c r="T6" s="15">
        <f>O6/(O6+战斗公式!$D$19)</f>
        <v>0</v>
      </c>
      <c r="U6" s="15">
        <f>P6/(P6+战斗公式!$D$19)</f>
        <v>0</v>
      </c>
      <c r="V6" s="11">
        <f t="shared" si="0"/>
        <v>0</v>
      </c>
      <c r="W6" s="11">
        <f t="shared" si="1"/>
        <v>0</v>
      </c>
      <c r="X6" s="17">
        <f>M6+H6*战斗公式!$E$19</f>
        <v>0</v>
      </c>
      <c r="Y6" s="17">
        <f>N6+I6*战斗公式!$E$19</f>
        <v>0</v>
      </c>
      <c r="Z6" s="17">
        <f>O6+J6*战斗公式!$E$19</f>
        <v>0</v>
      </c>
      <c r="AA6" s="17">
        <f>P6+K6*战斗公式!$E$19</f>
        <v>0</v>
      </c>
      <c r="AB6" s="17">
        <f>Q6+L6*战斗公式!$E$19</f>
        <v>0</v>
      </c>
      <c r="AC6" s="15">
        <f>Z6/(Z6+战斗公式!$D$19)</f>
        <v>0</v>
      </c>
      <c r="AD6" s="15">
        <f>AA6/(AA6+战斗公式!$D$19)</f>
        <v>0</v>
      </c>
      <c r="AE6" s="11">
        <f t="shared" si="2"/>
        <v>0</v>
      </c>
      <c r="AF6" s="11">
        <f t="shared" si="3"/>
        <v>0</v>
      </c>
    </row>
    <row r="7" spans="1:32" x14ac:dyDescent="0.25">
      <c r="A7" s="11">
        <v>6</v>
      </c>
      <c r="B7" s="12"/>
      <c r="C7" s="13"/>
      <c r="D7" s="13"/>
      <c r="E7" s="13"/>
      <c r="F7" s="13"/>
      <c r="G7" s="13"/>
      <c r="H7" s="13"/>
      <c r="I7" s="13"/>
      <c r="J7" s="13"/>
      <c r="K7" s="13"/>
      <c r="L7" s="13"/>
      <c r="M7" s="13"/>
      <c r="N7" s="13"/>
      <c r="O7" s="13"/>
      <c r="P7" s="13"/>
      <c r="Q7" s="13"/>
      <c r="R7" s="13"/>
      <c r="S7" s="13"/>
      <c r="T7" s="15">
        <f>O7/(O7+战斗公式!$D$19)</f>
        <v>0</v>
      </c>
      <c r="U7" s="15">
        <f>P7/(P7+战斗公式!$D$19)</f>
        <v>0</v>
      </c>
      <c r="V7" s="11">
        <f t="shared" si="0"/>
        <v>0</v>
      </c>
      <c r="W7" s="11">
        <f t="shared" si="1"/>
        <v>0</v>
      </c>
      <c r="X7" s="17">
        <f>M7+H7*战斗公式!$E$19</f>
        <v>0</v>
      </c>
      <c r="Y7" s="17">
        <f>N7+I7*战斗公式!$E$19</f>
        <v>0</v>
      </c>
      <c r="Z7" s="17">
        <f>O7+J7*战斗公式!$E$19</f>
        <v>0</v>
      </c>
      <c r="AA7" s="17">
        <f>P7+K7*战斗公式!$E$19</f>
        <v>0</v>
      </c>
      <c r="AB7" s="17">
        <f>Q7+L7*战斗公式!$E$19</f>
        <v>0</v>
      </c>
      <c r="AC7" s="15">
        <f>Z7/(Z7+战斗公式!$D$19)</f>
        <v>0</v>
      </c>
      <c r="AD7" s="15">
        <f>AA7/(AA7+战斗公式!$D$19)</f>
        <v>0</v>
      </c>
      <c r="AE7" s="11">
        <f t="shared" si="2"/>
        <v>0</v>
      </c>
      <c r="AF7" s="11">
        <f t="shared" si="3"/>
        <v>0</v>
      </c>
    </row>
    <row r="8" spans="1:32" x14ac:dyDescent="0.25">
      <c r="A8" s="11">
        <v>7</v>
      </c>
      <c r="B8" s="12"/>
      <c r="C8" s="13"/>
      <c r="D8" s="13"/>
      <c r="E8" s="13"/>
      <c r="F8" s="13"/>
      <c r="G8" s="13"/>
      <c r="H8" s="13"/>
      <c r="I8" s="13"/>
      <c r="J8" s="13"/>
      <c r="K8" s="13"/>
      <c r="L8" s="13"/>
      <c r="M8" s="13"/>
      <c r="N8" s="13"/>
      <c r="O8" s="13"/>
      <c r="P8" s="13"/>
      <c r="Q8" s="13"/>
      <c r="R8" s="13"/>
      <c r="S8" s="13"/>
      <c r="T8" s="15">
        <f>O8/(O8+战斗公式!$D$19)</f>
        <v>0</v>
      </c>
      <c r="U8" s="15">
        <f>P8/(P8+战斗公式!$D$19)</f>
        <v>0</v>
      </c>
      <c r="V8" s="11">
        <f t="shared" si="0"/>
        <v>0</v>
      </c>
      <c r="W8" s="11">
        <f t="shared" si="1"/>
        <v>0</v>
      </c>
      <c r="X8" s="17">
        <f>M8+H8*战斗公式!$E$19</f>
        <v>0</v>
      </c>
      <c r="Y8" s="17">
        <f>N8+I8*战斗公式!$E$19</f>
        <v>0</v>
      </c>
      <c r="Z8" s="17">
        <f>O8+J8*战斗公式!$E$19</f>
        <v>0</v>
      </c>
      <c r="AA8" s="17">
        <f>P8+K8*战斗公式!$E$19</f>
        <v>0</v>
      </c>
      <c r="AB8" s="17">
        <f>Q8+L8*战斗公式!$E$19</f>
        <v>0</v>
      </c>
      <c r="AC8" s="15">
        <f>Z8/(Z8+战斗公式!$D$19)</f>
        <v>0</v>
      </c>
      <c r="AD8" s="15">
        <f>AA8/(AA8+战斗公式!$D$19)</f>
        <v>0</v>
      </c>
      <c r="AE8" s="11">
        <f t="shared" si="2"/>
        <v>0</v>
      </c>
      <c r="AF8" s="11">
        <f t="shared" si="3"/>
        <v>0</v>
      </c>
    </row>
    <row r="9" spans="1:32" x14ac:dyDescent="0.25">
      <c r="A9" s="11">
        <v>8</v>
      </c>
      <c r="B9" s="12"/>
      <c r="C9" s="13"/>
      <c r="D9" s="13"/>
      <c r="E9" s="13"/>
      <c r="F9" s="13"/>
      <c r="G9" s="13"/>
      <c r="H9" s="13"/>
      <c r="I9" s="13"/>
      <c r="J9" s="13"/>
      <c r="K9" s="13"/>
      <c r="L9" s="13"/>
      <c r="M9" s="13"/>
      <c r="N9" s="13"/>
      <c r="O9" s="13"/>
      <c r="P9" s="13"/>
      <c r="Q9" s="13"/>
      <c r="R9" s="13"/>
      <c r="S9" s="13"/>
      <c r="T9" s="15">
        <f>O9/(O9+战斗公式!$D$19)</f>
        <v>0</v>
      </c>
      <c r="U9" s="15">
        <f>P9/(P9+战斗公式!$D$19)</f>
        <v>0</v>
      </c>
      <c r="V9" s="11">
        <f>MAX(M9*($Q9/(1-$T9)),N9*($Q9/(1-$T9)))</f>
        <v>0</v>
      </c>
      <c r="W9" s="11">
        <f>MAX(M9*($Q9/(1-$U9)),N9*($Q9/(1-$U9)))</f>
        <v>0</v>
      </c>
      <c r="X9" s="17">
        <f>M9+H9*战斗公式!$E$19</f>
        <v>0</v>
      </c>
      <c r="Y9" s="17">
        <f>N9+I9*战斗公式!$E$19</f>
        <v>0</v>
      </c>
      <c r="Z9" s="17">
        <f>O9+J9*战斗公式!$E$19</f>
        <v>0</v>
      </c>
      <c r="AA9" s="17">
        <f>P9+K9*战斗公式!$E$19</f>
        <v>0</v>
      </c>
      <c r="AB9" s="17">
        <f>Q9+L9*战斗公式!$E$19</f>
        <v>0</v>
      </c>
      <c r="AC9" s="15">
        <f>Z9/(Z9+战斗公式!$D$19)</f>
        <v>0</v>
      </c>
      <c r="AD9" s="15">
        <f>AA9/(AA9+战斗公式!$D$19)</f>
        <v>0</v>
      </c>
      <c r="AE9" s="11">
        <f t="shared" si="2"/>
        <v>0</v>
      </c>
      <c r="AF9" s="11">
        <f t="shared" si="3"/>
        <v>0</v>
      </c>
    </row>
    <row r="10" spans="1:32" x14ac:dyDescent="0.25">
      <c r="A10" s="11">
        <v>9</v>
      </c>
      <c r="B10" s="12"/>
      <c r="C10" s="13"/>
      <c r="D10" s="13"/>
      <c r="E10" s="13"/>
      <c r="F10" s="13"/>
      <c r="G10" s="13"/>
      <c r="H10" s="13"/>
      <c r="I10" s="13"/>
      <c r="J10" s="13"/>
      <c r="K10" s="13"/>
      <c r="L10" s="13"/>
      <c r="M10" s="13"/>
      <c r="N10" s="13"/>
      <c r="O10" s="13"/>
      <c r="P10" s="13"/>
      <c r="Q10" s="13"/>
      <c r="R10" s="13"/>
      <c r="S10" s="13"/>
      <c r="T10" s="15">
        <f>O10/(O10+战斗公式!$D$19)</f>
        <v>0</v>
      </c>
      <c r="U10" s="15">
        <f>P10/(P10+战斗公式!$D$19)</f>
        <v>0</v>
      </c>
      <c r="V10" s="11">
        <f>MAX(M10*($Q10/(1-$T10)),N10*($Q10/(1-$T10)))</f>
        <v>0</v>
      </c>
      <c r="W10" s="11">
        <f>MAX(M10*($Q10/(1-$U10)),N10*($Q10/(1-$U10)))</f>
        <v>0</v>
      </c>
      <c r="X10" s="17">
        <f>M10+H10*战斗公式!$E$19</f>
        <v>0</v>
      </c>
      <c r="Y10" s="17">
        <f>N10+I10*战斗公式!$E$19</f>
        <v>0</v>
      </c>
      <c r="Z10" s="17">
        <f>O10+J10*战斗公式!$E$19</f>
        <v>0</v>
      </c>
      <c r="AA10" s="17">
        <f>P10+K10*战斗公式!$E$19</f>
        <v>0</v>
      </c>
      <c r="AB10" s="17">
        <f>Q10+L10*战斗公式!$E$19</f>
        <v>0</v>
      </c>
      <c r="AC10" s="15">
        <f>Z10/(Z10+战斗公式!$D$19)</f>
        <v>0</v>
      </c>
      <c r="AD10" s="15">
        <f>AA10/(AA10+战斗公式!$D$19)</f>
        <v>0</v>
      </c>
      <c r="AE10" s="11">
        <f t="shared" si="2"/>
        <v>0</v>
      </c>
      <c r="AF10" s="11">
        <f t="shared" si="3"/>
        <v>0</v>
      </c>
    </row>
    <row r="11" spans="1:32" x14ac:dyDescent="0.25">
      <c r="A11" s="11">
        <v>10</v>
      </c>
      <c r="B11" s="12"/>
      <c r="C11" s="13"/>
      <c r="D11" s="13"/>
      <c r="E11" s="13"/>
      <c r="F11" s="13"/>
      <c r="G11" s="13"/>
      <c r="H11" s="13"/>
      <c r="I11" s="13"/>
      <c r="J11" s="13"/>
      <c r="K11" s="13"/>
      <c r="L11" s="13"/>
      <c r="M11" s="13"/>
      <c r="N11" s="13"/>
      <c r="O11" s="13"/>
      <c r="P11" s="13"/>
      <c r="Q11" s="13"/>
      <c r="R11" s="13"/>
      <c r="S11" s="13"/>
      <c r="T11" s="15">
        <f>O11/(O11+战斗公式!$D$19)</f>
        <v>0</v>
      </c>
      <c r="U11" s="15">
        <f>P11/(P11+战斗公式!$D$19)</f>
        <v>0</v>
      </c>
      <c r="V11" s="11">
        <f t="shared" si="0"/>
        <v>0</v>
      </c>
      <c r="W11" s="11">
        <f t="shared" si="1"/>
        <v>0</v>
      </c>
      <c r="X11" s="17">
        <f>M11+H11*战斗公式!$E$19</f>
        <v>0</v>
      </c>
      <c r="Y11" s="17">
        <f>N11+I11*战斗公式!$E$19</f>
        <v>0</v>
      </c>
      <c r="Z11" s="17">
        <f>O11+J11*战斗公式!$E$19</f>
        <v>0</v>
      </c>
      <c r="AA11" s="17">
        <f>P11+K11*战斗公式!$E$19</f>
        <v>0</v>
      </c>
      <c r="AB11" s="17">
        <f>Q11+L11*战斗公式!$E$19</f>
        <v>0</v>
      </c>
      <c r="AC11" s="15">
        <f>Z11/(Z11+战斗公式!$D$19)</f>
        <v>0</v>
      </c>
      <c r="AD11" s="15">
        <f>AA11/(AA11+战斗公式!$D$19)</f>
        <v>0</v>
      </c>
      <c r="AE11" s="11">
        <f t="shared" si="2"/>
        <v>0</v>
      </c>
      <c r="AF11" s="11">
        <f t="shared" si="3"/>
        <v>0</v>
      </c>
    </row>
    <row r="12" spans="1:32" x14ac:dyDescent="0.25">
      <c r="A12" s="11">
        <v>11</v>
      </c>
      <c r="B12" s="12"/>
      <c r="C12" s="13"/>
      <c r="D12" s="13"/>
      <c r="E12" s="13"/>
      <c r="F12" s="13"/>
      <c r="G12" s="13"/>
      <c r="H12" s="13"/>
      <c r="I12" s="13"/>
      <c r="J12" s="13"/>
      <c r="K12" s="13"/>
      <c r="L12" s="13"/>
      <c r="M12" s="13"/>
      <c r="N12" s="13"/>
      <c r="O12" s="13"/>
      <c r="P12" s="13"/>
      <c r="Q12" s="13"/>
      <c r="R12" s="13"/>
      <c r="S12" s="13"/>
      <c r="T12" s="15">
        <f>O12/(O12+战斗公式!$D$19)</f>
        <v>0</v>
      </c>
      <c r="U12" s="15">
        <f>P12/(P12+战斗公式!$D$19)</f>
        <v>0</v>
      </c>
      <c r="V12" s="11">
        <f t="shared" si="0"/>
        <v>0</v>
      </c>
      <c r="W12" s="11">
        <f t="shared" si="1"/>
        <v>0</v>
      </c>
      <c r="X12" s="17">
        <f>M12+H12*战斗公式!$E$19</f>
        <v>0</v>
      </c>
      <c r="Y12" s="17">
        <f>N12+I12*战斗公式!$E$19</f>
        <v>0</v>
      </c>
      <c r="Z12" s="17">
        <f>O12+J12*战斗公式!$E$19</f>
        <v>0</v>
      </c>
      <c r="AA12" s="17">
        <f>P12+K12*战斗公式!$E$19</f>
        <v>0</v>
      </c>
      <c r="AB12" s="17">
        <f>Q12+L12*战斗公式!$E$19</f>
        <v>0</v>
      </c>
      <c r="AC12" s="15">
        <f>Z12/(Z12+战斗公式!$D$19)</f>
        <v>0</v>
      </c>
      <c r="AD12" s="15">
        <f>AA12/(AA12+战斗公式!$D$19)</f>
        <v>0</v>
      </c>
      <c r="AE12" s="11">
        <f t="shared" si="2"/>
        <v>0</v>
      </c>
      <c r="AF12" s="11">
        <f t="shared" si="3"/>
        <v>0</v>
      </c>
    </row>
    <row r="13" spans="1:32" x14ac:dyDescent="0.25">
      <c r="A13" s="11">
        <v>12</v>
      </c>
      <c r="B13" s="12"/>
      <c r="C13" s="13"/>
      <c r="D13" s="13"/>
      <c r="E13" s="13"/>
      <c r="F13" s="13"/>
      <c r="G13" s="13"/>
      <c r="H13" s="13"/>
      <c r="I13" s="13"/>
      <c r="J13" s="13"/>
      <c r="K13" s="13"/>
      <c r="L13" s="13"/>
      <c r="M13" s="13"/>
      <c r="N13" s="13"/>
      <c r="O13" s="13"/>
      <c r="P13" s="13"/>
      <c r="Q13" s="13"/>
      <c r="R13" s="13"/>
      <c r="S13" s="13"/>
      <c r="T13" s="15">
        <f>O13/(O13+战斗公式!$D$19)</f>
        <v>0</v>
      </c>
      <c r="U13" s="15">
        <f>P13/(P13+战斗公式!$D$19)</f>
        <v>0</v>
      </c>
      <c r="V13" s="11">
        <f t="shared" si="0"/>
        <v>0</v>
      </c>
      <c r="W13" s="11">
        <f t="shared" si="1"/>
        <v>0</v>
      </c>
      <c r="X13" s="17">
        <f>M13+H13*战斗公式!$E$19</f>
        <v>0</v>
      </c>
      <c r="Y13" s="17">
        <f>N13+I13*战斗公式!$E$19</f>
        <v>0</v>
      </c>
      <c r="Z13" s="17">
        <f>O13+J13*战斗公式!$E$19</f>
        <v>0</v>
      </c>
      <c r="AA13" s="17">
        <f>P13+K13*战斗公式!$E$19</f>
        <v>0</v>
      </c>
      <c r="AB13" s="17">
        <f>Q13+L13*战斗公式!$E$19</f>
        <v>0</v>
      </c>
      <c r="AC13" s="15">
        <f>Z13/(Z13+战斗公式!$D$19)</f>
        <v>0</v>
      </c>
      <c r="AD13" s="15">
        <f>AA13/(AA13+战斗公式!$D$19)</f>
        <v>0</v>
      </c>
      <c r="AE13" s="11">
        <f t="shared" si="2"/>
        <v>0</v>
      </c>
      <c r="AF13" s="11">
        <f t="shared" si="3"/>
        <v>0</v>
      </c>
    </row>
    <row r="14" spans="1:32" x14ac:dyDescent="0.25">
      <c r="A14" s="11">
        <v>13</v>
      </c>
      <c r="B14" s="12"/>
      <c r="C14" s="13"/>
      <c r="D14" s="13"/>
      <c r="E14" s="13"/>
      <c r="F14" s="13"/>
      <c r="G14" s="13"/>
      <c r="H14" s="13"/>
      <c r="I14" s="13"/>
      <c r="J14" s="13"/>
      <c r="K14" s="13"/>
      <c r="L14" s="13"/>
      <c r="M14" s="13"/>
      <c r="N14" s="13"/>
      <c r="O14" s="13"/>
      <c r="P14" s="13"/>
      <c r="Q14" s="13"/>
      <c r="R14" s="13"/>
      <c r="S14" s="13"/>
      <c r="T14" s="15">
        <f>O14/(O14+战斗公式!$D$19)</f>
        <v>0</v>
      </c>
      <c r="U14" s="15">
        <f>P14/(P14+战斗公式!$D$19)</f>
        <v>0</v>
      </c>
      <c r="V14" s="11">
        <f t="shared" si="0"/>
        <v>0</v>
      </c>
      <c r="W14" s="11">
        <f t="shared" si="1"/>
        <v>0</v>
      </c>
      <c r="X14" s="17">
        <f>M14+H14*战斗公式!$E$19</f>
        <v>0</v>
      </c>
      <c r="Y14" s="17">
        <f>N14+I14*战斗公式!$E$19</f>
        <v>0</v>
      </c>
      <c r="Z14" s="17">
        <f>O14+J14*战斗公式!$E$19</f>
        <v>0</v>
      </c>
      <c r="AA14" s="17">
        <f>P14+K14*战斗公式!$E$19</f>
        <v>0</v>
      </c>
      <c r="AB14" s="17">
        <f>Q14+L14*战斗公式!$E$19</f>
        <v>0</v>
      </c>
      <c r="AC14" s="15">
        <f>Z14/(Z14+战斗公式!$D$19)</f>
        <v>0</v>
      </c>
      <c r="AD14" s="15">
        <f>AA14/(AA14+战斗公式!$D$19)</f>
        <v>0</v>
      </c>
      <c r="AE14" s="11">
        <f t="shared" si="2"/>
        <v>0</v>
      </c>
      <c r="AF14" s="11">
        <f t="shared" si="3"/>
        <v>0</v>
      </c>
    </row>
    <row r="15" spans="1:32" x14ac:dyDescent="0.25">
      <c r="A15" s="11">
        <v>14</v>
      </c>
      <c r="B15" s="12"/>
      <c r="C15" s="13"/>
      <c r="D15" s="13"/>
      <c r="E15" s="13"/>
      <c r="F15" s="13"/>
      <c r="G15" s="13"/>
      <c r="H15" s="13"/>
      <c r="I15" s="13"/>
      <c r="J15" s="13"/>
      <c r="K15" s="13"/>
      <c r="L15" s="13"/>
      <c r="M15" s="13"/>
      <c r="N15" s="13"/>
      <c r="O15" s="13"/>
      <c r="P15" s="13"/>
      <c r="Q15" s="13"/>
      <c r="R15" s="13"/>
      <c r="S15" s="13"/>
      <c r="T15" s="15">
        <f>O15/(O15+战斗公式!$D$19)</f>
        <v>0</v>
      </c>
      <c r="U15" s="15">
        <f>P15/(P15+战斗公式!$D$19)</f>
        <v>0</v>
      </c>
      <c r="V15" s="11">
        <f t="shared" si="0"/>
        <v>0</v>
      </c>
      <c r="W15" s="11">
        <f t="shared" si="1"/>
        <v>0</v>
      </c>
      <c r="X15" s="17">
        <f>M15+H15*战斗公式!$E$19</f>
        <v>0</v>
      </c>
      <c r="Y15" s="17">
        <f>N15+I15*战斗公式!$E$19</f>
        <v>0</v>
      </c>
      <c r="Z15" s="17">
        <f>O15+J15*战斗公式!$E$19</f>
        <v>0</v>
      </c>
      <c r="AA15" s="17">
        <f>P15+K15*战斗公式!$E$19</f>
        <v>0</v>
      </c>
      <c r="AB15" s="17">
        <f>Q15+L15*战斗公式!$E$19</f>
        <v>0</v>
      </c>
      <c r="AC15" s="15">
        <f>Z15/(Z15+战斗公式!$D$19)</f>
        <v>0</v>
      </c>
      <c r="AD15" s="15">
        <f>AA15/(AA15+战斗公式!$D$19)</f>
        <v>0</v>
      </c>
      <c r="AE15" s="11">
        <f t="shared" si="2"/>
        <v>0</v>
      </c>
      <c r="AF15" s="11">
        <f t="shared" si="3"/>
        <v>0</v>
      </c>
    </row>
    <row r="16" spans="1:32" x14ac:dyDescent="0.25">
      <c r="A16" s="11">
        <v>15</v>
      </c>
      <c r="B16" s="12"/>
      <c r="C16" s="13"/>
      <c r="D16" s="13"/>
      <c r="E16" s="13"/>
      <c r="F16" s="13"/>
      <c r="G16" s="13"/>
      <c r="H16" s="13"/>
      <c r="I16" s="13"/>
      <c r="J16" s="13"/>
      <c r="K16" s="13"/>
      <c r="L16" s="13"/>
      <c r="M16" s="13"/>
      <c r="N16" s="13"/>
      <c r="O16" s="13"/>
      <c r="P16" s="13"/>
      <c r="Q16" s="13"/>
      <c r="R16" s="13"/>
      <c r="S16" s="13"/>
      <c r="T16" s="15">
        <f>O16/(O16+战斗公式!$D$19)</f>
        <v>0</v>
      </c>
      <c r="U16" s="15">
        <f>P16/(P16+战斗公式!$D$19)</f>
        <v>0</v>
      </c>
      <c r="V16" s="11">
        <f t="shared" si="0"/>
        <v>0</v>
      </c>
      <c r="W16" s="11">
        <f t="shared" si="1"/>
        <v>0</v>
      </c>
      <c r="X16" s="17">
        <f>M16+H16*战斗公式!$E$19</f>
        <v>0</v>
      </c>
      <c r="Y16" s="17">
        <f>N16+I16*战斗公式!$E$19</f>
        <v>0</v>
      </c>
      <c r="Z16" s="17">
        <f>O16+J16*战斗公式!$E$19</f>
        <v>0</v>
      </c>
      <c r="AA16" s="17">
        <f>P16+K16*战斗公式!$E$19</f>
        <v>0</v>
      </c>
      <c r="AB16" s="17">
        <f>Q16+L16*战斗公式!$E$19</f>
        <v>0</v>
      </c>
      <c r="AC16" s="15">
        <f>Z16/(Z16+战斗公式!$D$19)</f>
        <v>0</v>
      </c>
      <c r="AD16" s="15">
        <f>AA16/(AA16+战斗公式!$D$19)</f>
        <v>0</v>
      </c>
      <c r="AE16" s="11">
        <f t="shared" si="2"/>
        <v>0</v>
      </c>
      <c r="AF16" s="11">
        <f t="shared" si="3"/>
        <v>0</v>
      </c>
    </row>
    <row r="17" spans="1:32" x14ac:dyDescent="0.25">
      <c r="A17" s="11">
        <v>16</v>
      </c>
      <c r="B17" s="12"/>
      <c r="C17" s="13"/>
      <c r="D17" s="13"/>
      <c r="E17" s="13"/>
      <c r="F17" s="13"/>
      <c r="G17" s="13"/>
      <c r="H17" s="13"/>
      <c r="I17" s="13"/>
      <c r="J17" s="13"/>
      <c r="K17" s="13"/>
      <c r="L17" s="13"/>
      <c r="M17" s="13"/>
      <c r="N17" s="13"/>
      <c r="O17" s="13"/>
      <c r="P17" s="13"/>
      <c r="Q17" s="13"/>
      <c r="R17" s="13"/>
      <c r="S17" s="13"/>
      <c r="T17" s="15">
        <f>O17/(O17+战斗公式!$D$19)</f>
        <v>0</v>
      </c>
      <c r="U17" s="15">
        <f>P17/(P17+战斗公式!$D$19)</f>
        <v>0</v>
      </c>
      <c r="V17" s="11">
        <f t="shared" si="0"/>
        <v>0</v>
      </c>
      <c r="W17" s="11">
        <f t="shared" si="1"/>
        <v>0</v>
      </c>
      <c r="X17" s="17">
        <f>M17+H17*战斗公式!$E$19</f>
        <v>0</v>
      </c>
      <c r="Y17" s="17">
        <f>N17+I17*战斗公式!$E$19</f>
        <v>0</v>
      </c>
      <c r="Z17" s="17">
        <f>O17+J17*战斗公式!$E$19</f>
        <v>0</v>
      </c>
      <c r="AA17" s="17">
        <f>P17+K17*战斗公式!$E$19</f>
        <v>0</v>
      </c>
      <c r="AB17" s="17">
        <f>Q17+L17*战斗公式!$E$19</f>
        <v>0</v>
      </c>
      <c r="AC17" s="15">
        <f>Z17/(Z17+战斗公式!$D$19)</f>
        <v>0</v>
      </c>
      <c r="AD17" s="15">
        <f>AA17/(AA17+战斗公式!$D$19)</f>
        <v>0</v>
      </c>
      <c r="AE17" s="11">
        <f t="shared" si="2"/>
        <v>0</v>
      </c>
      <c r="AF17" s="11">
        <f t="shared" si="3"/>
        <v>0</v>
      </c>
    </row>
    <row r="18" spans="1:32" x14ac:dyDescent="0.25">
      <c r="A18" s="11">
        <v>17</v>
      </c>
      <c r="B18" s="12"/>
      <c r="C18" s="13"/>
      <c r="D18" s="13"/>
      <c r="E18" s="13"/>
      <c r="F18" s="13"/>
      <c r="G18" s="13"/>
      <c r="H18" s="13"/>
      <c r="I18" s="13"/>
      <c r="J18" s="13"/>
      <c r="K18" s="13"/>
      <c r="L18" s="13"/>
      <c r="M18" s="13"/>
      <c r="N18" s="13"/>
      <c r="O18" s="13"/>
      <c r="P18" s="13"/>
      <c r="Q18" s="13"/>
      <c r="R18" s="13"/>
      <c r="S18" s="13"/>
      <c r="T18" s="15">
        <f>O18/(O18+战斗公式!$D$19)</f>
        <v>0</v>
      </c>
      <c r="U18" s="15">
        <f>P18/(P18+战斗公式!$D$19)</f>
        <v>0</v>
      </c>
      <c r="V18" s="11">
        <f t="shared" si="0"/>
        <v>0</v>
      </c>
      <c r="W18" s="11">
        <f t="shared" si="1"/>
        <v>0</v>
      </c>
      <c r="X18" s="17">
        <f>M18+H18*战斗公式!$E$19</f>
        <v>0</v>
      </c>
      <c r="Y18" s="17">
        <f>N18+I18*战斗公式!$E$19</f>
        <v>0</v>
      </c>
      <c r="Z18" s="17">
        <f>O18+J18*战斗公式!$E$19</f>
        <v>0</v>
      </c>
      <c r="AA18" s="17">
        <f>P18+K18*战斗公式!$E$19</f>
        <v>0</v>
      </c>
      <c r="AB18" s="17">
        <f>Q18+L18*战斗公式!$E$19</f>
        <v>0</v>
      </c>
      <c r="AC18" s="15">
        <f>Z18/(Z18+战斗公式!$D$19)</f>
        <v>0</v>
      </c>
      <c r="AD18" s="15">
        <f>AA18/(AA18+战斗公式!$D$19)</f>
        <v>0</v>
      </c>
      <c r="AE18" s="11">
        <f t="shared" si="2"/>
        <v>0</v>
      </c>
      <c r="AF18" s="11">
        <f t="shared" si="3"/>
        <v>0</v>
      </c>
    </row>
    <row r="19" spans="1:32" x14ac:dyDescent="0.25">
      <c r="A19" s="11">
        <v>18</v>
      </c>
      <c r="B19" s="12"/>
      <c r="C19" s="13"/>
      <c r="D19" s="13"/>
      <c r="E19" s="13"/>
      <c r="F19" s="13"/>
      <c r="G19" s="13"/>
      <c r="H19" s="13"/>
      <c r="I19" s="13"/>
      <c r="J19" s="13"/>
      <c r="K19" s="13"/>
      <c r="L19" s="13"/>
      <c r="M19" s="13"/>
      <c r="N19" s="13"/>
      <c r="O19" s="13"/>
      <c r="P19" s="13"/>
      <c r="Q19" s="13"/>
      <c r="R19" s="13"/>
      <c r="S19" s="13"/>
      <c r="T19" s="15">
        <f>O19/(O19+战斗公式!$D$19)</f>
        <v>0</v>
      </c>
      <c r="U19" s="15">
        <f>P19/(P19+战斗公式!$D$19)</f>
        <v>0</v>
      </c>
      <c r="V19" s="11">
        <f t="shared" si="0"/>
        <v>0</v>
      </c>
      <c r="W19" s="11">
        <f t="shared" si="1"/>
        <v>0</v>
      </c>
      <c r="X19" s="17">
        <f>M19+H19*战斗公式!$E$19</f>
        <v>0</v>
      </c>
      <c r="Y19" s="17">
        <f>N19+I19*战斗公式!$E$19</f>
        <v>0</v>
      </c>
      <c r="Z19" s="17">
        <f>O19+J19*战斗公式!$E$19</f>
        <v>0</v>
      </c>
      <c r="AA19" s="17">
        <f>P19+K19*战斗公式!$E$19</f>
        <v>0</v>
      </c>
      <c r="AB19" s="17">
        <f>Q19+L19*战斗公式!$E$19</f>
        <v>0</v>
      </c>
      <c r="AC19" s="15">
        <f>Z19/(Z19+战斗公式!$D$19)</f>
        <v>0</v>
      </c>
      <c r="AD19" s="15">
        <f>AA19/(AA19+战斗公式!$D$19)</f>
        <v>0</v>
      </c>
      <c r="AE19" s="11">
        <f t="shared" si="2"/>
        <v>0</v>
      </c>
      <c r="AF19" s="11">
        <f t="shared" si="3"/>
        <v>0</v>
      </c>
    </row>
    <row r="20" spans="1:32" x14ac:dyDescent="0.25">
      <c r="A20" s="11">
        <v>19</v>
      </c>
      <c r="B20" s="12"/>
      <c r="C20" s="13"/>
      <c r="D20" s="13"/>
      <c r="E20" s="13"/>
      <c r="F20" s="13"/>
      <c r="G20" s="13"/>
      <c r="H20" s="13"/>
      <c r="I20" s="13"/>
      <c r="J20" s="13"/>
      <c r="K20" s="13"/>
      <c r="L20" s="13"/>
      <c r="M20" s="13"/>
      <c r="N20" s="13"/>
      <c r="O20" s="13"/>
      <c r="P20" s="13"/>
      <c r="Q20" s="13"/>
      <c r="R20" s="13"/>
      <c r="S20" s="13"/>
      <c r="T20" s="15">
        <f>O20/(O20+战斗公式!$D$19)</f>
        <v>0</v>
      </c>
      <c r="U20" s="15">
        <f>P20/(P20+战斗公式!$D$19)</f>
        <v>0</v>
      </c>
      <c r="V20" s="11">
        <f t="shared" si="0"/>
        <v>0</v>
      </c>
      <c r="W20" s="11">
        <f t="shared" si="1"/>
        <v>0</v>
      </c>
      <c r="X20" s="17">
        <f>M20+H20*战斗公式!$E$19</f>
        <v>0</v>
      </c>
      <c r="Y20" s="17">
        <f>N20+I20*战斗公式!$E$19</f>
        <v>0</v>
      </c>
      <c r="Z20" s="17">
        <f>O20+J20*战斗公式!$E$19</f>
        <v>0</v>
      </c>
      <c r="AA20" s="17">
        <f>P20+K20*战斗公式!$E$19</f>
        <v>0</v>
      </c>
      <c r="AB20" s="17">
        <f>Q20+L20*战斗公式!$E$19</f>
        <v>0</v>
      </c>
      <c r="AC20" s="15">
        <f>Z20/(Z20+战斗公式!$D$19)</f>
        <v>0</v>
      </c>
      <c r="AD20" s="15">
        <f>AA20/(AA20+战斗公式!$D$19)</f>
        <v>0</v>
      </c>
      <c r="AE20" s="11">
        <f t="shared" si="2"/>
        <v>0</v>
      </c>
      <c r="AF20" s="11">
        <f t="shared" si="3"/>
        <v>0</v>
      </c>
    </row>
    <row r="21" spans="1:32" x14ac:dyDescent="0.25">
      <c r="A21" s="11">
        <v>20</v>
      </c>
      <c r="B21" s="12"/>
      <c r="C21" s="13"/>
      <c r="D21" s="13"/>
      <c r="E21" s="13"/>
      <c r="F21" s="13"/>
      <c r="G21" s="13"/>
      <c r="H21" s="13"/>
      <c r="I21" s="13"/>
      <c r="J21" s="13"/>
      <c r="K21" s="13"/>
      <c r="L21" s="13"/>
      <c r="M21" s="13"/>
      <c r="N21" s="13"/>
      <c r="O21" s="13"/>
      <c r="P21" s="13"/>
      <c r="Q21" s="13"/>
      <c r="R21" s="13"/>
      <c r="S21" s="13"/>
      <c r="T21" s="15">
        <f>O21/(O21+战斗公式!$D$19)</f>
        <v>0</v>
      </c>
      <c r="U21" s="15">
        <f>P21/(P21+战斗公式!$D$19)</f>
        <v>0</v>
      </c>
      <c r="V21" s="11">
        <f t="shared" si="0"/>
        <v>0</v>
      </c>
      <c r="W21" s="11">
        <f t="shared" si="1"/>
        <v>0</v>
      </c>
      <c r="X21" s="17">
        <f>M21+H21*战斗公式!$E$19</f>
        <v>0</v>
      </c>
      <c r="Y21" s="17">
        <f>N21+I21*战斗公式!$E$19</f>
        <v>0</v>
      </c>
      <c r="Z21" s="17">
        <f>O21+J21*战斗公式!$E$19</f>
        <v>0</v>
      </c>
      <c r="AA21" s="17">
        <f>P21+K21*战斗公式!$E$19</f>
        <v>0</v>
      </c>
      <c r="AB21" s="17">
        <f>Q21+L21*战斗公式!$E$19</f>
        <v>0</v>
      </c>
      <c r="AC21" s="15">
        <f>Z21/(Z21+战斗公式!$D$19)</f>
        <v>0</v>
      </c>
      <c r="AD21" s="15">
        <f>AA21/(AA21+战斗公式!$D$19)</f>
        <v>0</v>
      </c>
      <c r="AE21" s="11">
        <f t="shared" si="2"/>
        <v>0</v>
      </c>
      <c r="AF21" s="11">
        <f t="shared" si="3"/>
        <v>0</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战斗公式!$M$13:$M$17</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T12"/>
  <sheetViews>
    <sheetView workbookViewId="0">
      <selection activeCell="K22" sqref="K22"/>
    </sheetView>
  </sheetViews>
  <sheetFormatPr defaultColWidth="9" defaultRowHeight="14.4" x14ac:dyDescent="0.25"/>
  <cols>
    <col min="1" max="10" width="9" style="10"/>
    <col min="11" max="11" width="9.6640625" style="10" bestFit="1" customWidth="1"/>
    <col min="12" max="16384" width="9" style="10"/>
  </cols>
  <sheetData>
    <row r="1" spans="1:20" ht="15.75" customHeight="1" x14ac:dyDescent="0.25">
      <c r="A1" s="14" t="s">
        <v>48</v>
      </c>
      <c r="B1" s="19">
        <v>1</v>
      </c>
      <c r="D1" s="14" t="s">
        <v>44</v>
      </c>
      <c r="E1" s="14" t="s">
        <v>45</v>
      </c>
      <c r="F1" s="14" t="s">
        <v>3</v>
      </c>
      <c r="G1" s="14" t="s">
        <v>46</v>
      </c>
      <c r="H1" s="14" t="s">
        <v>47</v>
      </c>
      <c r="O1" s="50" t="s">
        <v>83</v>
      </c>
      <c r="P1" s="50"/>
      <c r="Q1" s="50"/>
      <c r="R1" s="50"/>
      <c r="S1" s="50"/>
      <c r="T1" s="50"/>
    </row>
    <row r="2" spans="1:20" ht="15.6" x14ac:dyDescent="0.25">
      <c r="A2" s="14" t="s">
        <v>49</v>
      </c>
      <c r="B2" s="19">
        <v>30</v>
      </c>
      <c r="D2" s="18"/>
      <c r="E2" s="18"/>
      <c r="F2" s="18"/>
      <c r="G2" s="18"/>
      <c r="H2" s="18"/>
      <c r="O2" s="50"/>
      <c r="P2" s="50"/>
      <c r="Q2" s="50"/>
      <c r="R2" s="50"/>
      <c r="S2" s="50"/>
      <c r="T2" s="50"/>
    </row>
    <row r="3" spans="1:20" ht="15.6" x14ac:dyDescent="0.25">
      <c r="A3" s="14" t="s">
        <v>50</v>
      </c>
      <c r="B3" s="18">
        <f>B2*战斗公式!$F$19</f>
        <v>150</v>
      </c>
      <c r="D3" s="14" t="s">
        <v>39</v>
      </c>
      <c r="E3" s="14" t="s">
        <v>40</v>
      </c>
      <c r="F3" s="14" t="s">
        <v>41</v>
      </c>
      <c r="G3" s="14" t="s">
        <v>42</v>
      </c>
      <c r="H3" s="14" t="s">
        <v>43</v>
      </c>
      <c r="I3" s="14" t="s">
        <v>22</v>
      </c>
      <c r="J3" s="14" t="s">
        <v>23</v>
      </c>
      <c r="K3" s="14" t="s">
        <v>51</v>
      </c>
      <c r="L3" s="14" t="s">
        <v>52</v>
      </c>
      <c r="O3" s="50"/>
      <c r="P3" s="50"/>
      <c r="Q3" s="50"/>
      <c r="R3" s="50"/>
      <c r="S3" s="50"/>
      <c r="T3" s="50"/>
    </row>
    <row r="4" spans="1:20" ht="15.6" x14ac:dyDescent="0.25">
      <c r="B4" s="16"/>
      <c r="D4" s="18">
        <f ca="1">$D$2*战斗公式!E$13*OFFSET(英雄设计!$C1,MATCH($B$1,英雄设计!$A$2:$A$21,0),)+$E$2*战斗公式!E$14*OFFSET(英雄设计!$D1,MATCH($B$1,英雄设计!$A$2:$A$21,0),)+$F$2*战斗公式!E$15*OFFSET(英雄设计!$E1,MATCH($B$1,英雄设计!$A$2:$A$21,0),)+$G$2*战斗公式!E$16*OFFSET(英雄设计!$F1,MATCH($B$1,英雄设计!$A$2:$A$21,0),)+$H$2*战斗公式!E$17*OFFSET(英雄设计!$G1,MATCH($B$1,英雄设计!$A$2:$A$21,0),)+OFFSET(英雄设计!X$1,MATCH($B$1,英雄设计!$A$2:$A$21,0),)</f>
        <v>270</v>
      </c>
      <c r="E4" s="18">
        <f ca="1">$D$2*战斗公式!F$13*OFFSET(英雄设计!$C1,MATCH($B$1,英雄设计!$A$2:$A$21,0),)+$E$2*战斗公式!F$14*OFFSET(英雄设计!$D1,MATCH($B$1,英雄设计!$A$2:$A$21,0),)+$F$2*战斗公式!F$15*OFFSET(英雄设计!$E1,MATCH($B$1,英雄设计!$A$2:$A$21,0),)+$G$2*战斗公式!F$16*OFFSET(英雄设计!$F1,MATCH($B$1,英雄设计!$A$2:$A$21,0),)+$H$2*战斗公式!F$17*OFFSET(英雄设计!$G1,MATCH($B$1,英雄设计!$A$2:$A$21,0),)+OFFSET(英雄设计!Y$1,MATCH($B$1,英雄设计!$A$2:$A$21,0),)</f>
        <v>0</v>
      </c>
      <c r="F4" s="18">
        <f ca="1">$D$2*战斗公式!G$13*OFFSET(英雄设计!$C1,MATCH($B$1,英雄设计!$A$2:$A$21,0),)+$E$2*战斗公式!G$14*OFFSET(英雄设计!$D1,MATCH($B$1,英雄设计!$A$2:$A$21,0),)+$F$2*战斗公式!G$15*OFFSET(英雄设计!$E1,MATCH($B$1,英雄设计!$A$2:$A$21,0),)+$G$2*战斗公式!G$16*OFFSET(英雄设计!$F1,MATCH($B$1,英雄设计!$A$2:$A$21,0),)+$H$2*战斗公式!G$17*OFFSET(英雄设计!$G1,MATCH($B$1,英雄设计!$A$2:$A$21,0),)+OFFSET(英雄设计!Z$1,MATCH($B$1,英雄设计!$A$2:$A$21,0),)</f>
        <v>245</v>
      </c>
      <c r="G4" s="18">
        <f ca="1">$D$2*战斗公式!H$13*OFFSET(英雄设计!$C1,MATCH($B$1,英雄设计!$A$2:$A$21,0),)+$E$2*战斗公式!H$14*OFFSET(英雄设计!$D1,MATCH($B$1,英雄设计!$A$2:$A$21,0),)+$F$2*战斗公式!H$15*OFFSET(英雄设计!$E1,MATCH($B$1,英雄设计!$A$2:$A$21,0),)+$G$2*战斗公式!H$16*OFFSET(英雄设计!$F1,MATCH($B$1,英雄设计!$A$2:$A$21,0),)+$H$2*战斗公式!H$17*OFFSET(英雄设计!$G1,MATCH($B$1,英雄设计!$A$2:$A$21,0),)+OFFSET(英雄设计!AA$1,MATCH($B$1,英雄设计!$A$2:$A$21,0),)</f>
        <v>100</v>
      </c>
      <c r="H4" s="18">
        <f ca="1">$D$2*战斗公式!I$13*OFFSET(英雄设计!$C1,MATCH($B$1,英雄设计!$A$2:$A$21,0),)+$E$2*战斗公式!I$14*OFFSET(英雄设计!$D1,MATCH($B$1,英雄设计!$A$2:$A$21,0),)+$F$2*战斗公式!I$15*OFFSET(英雄设计!$E1,MATCH($B$1,英雄设计!$A$2:$A$21,0),)+$G$2*战斗公式!I$16*OFFSET(英雄设计!$F1,MATCH($B$1,英雄设计!$A$2:$A$21,0),)+$H$2*战斗公式!I$17*OFFSET(英雄设计!$G1,MATCH($B$1,英雄设计!$A$2:$A$21,0),)+OFFSET(英雄设计!AB$1,MATCH($B$1,英雄设计!$A$2:$A$21,0),)</f>
        <v>2700</v>
      </c>
      <c r="I4" s="15">
        <f ca="1">F4/(F4+战斗公式!$D$19)</f>
        <v>0.32885906040268459</v>
      </c>
      <c r="J4" s="15">
        <f ca="1">G4/(G4+战斗公式!$D$19)</f>
        <v>0.16666666666666666</v>
      </c>
      <c r="K4" s="18">
        <f ca="1">$H$4/(1-I$4)</f>
        <v>4023.0000000000005</v>
      </c>
      <c r="L4" s="18">
        <f ca="1">$H$4/(1-J$4)</f>
        <v>3240</v>
      </c>
      <c r="O4" s="50"/>
      <c r="P4" s="50"/>
      <c r="Q4" s="50"/>
      <c r="R4" s="50"/>
      <c r="S4" s="50"/>
      <c r="T4" s="50"/>
    </row>
    <row r="5" spans="1:20" x14ac:dyDescent="0.25">
      <c r="B5" s="16"/>
      <c r="O5" s="50"/>
      <c r="P5" s="50"/>
      <c r="Q5" s="50"/>
      <c r="R5" s="50"/>
      <c r="S5" s="50"/>
      <c r="T5" s="50"/>
    </row>
    <row r="6" spans="1:20" x14ac:dyDescent="0.25">
      <c r="B6" s="16"/>
      <c r="O6" s="50"/>
      <c r="P6" s="50"/>
      <c r="Q6" s="50"/>
      <c r="R6" s="50"/>
      <c r="S6" s="50"/>
      <c r="T6" s="50"/>
    </row>
    <row r="7" spans="1:20" ht="15.6" x14ac:dyDescent="0.25">
      <c r="B7" s="16"/>
      <c r="F7" s="18"/>
      <c r="G7" s="18"/>
      <c r="H7" s="18"/>
      <c r="O7" s="50"/>
      <c r="P7" s="50"/>
      <c r="Q7" s="50"/>
      <c r="R7" s="50"/>
      <c r="S7" s="50"/>
      <c r="T7" s="50"/>
    </row>
    <row r="8" spans="1:20" x14ac:dyDescent="0.25">
      <c r="B8" s="16"/>
      <c r="O8" s="50"/>
      <c r="P8" s="50"/>
      <c r="Q8" s="50"/>
      <c r="R8" s="50"/>
      <c r="S8" s="50"/>
      <c r="T8" s="50"/>
    </row>
    <row r="9" spans="1:20" x14ac:dyDescent="0.25">
      <c r="C9" s="16"/>
      <c r="D9" s="16"/>
      <c r="E9" s="16"/>
      <c r="F9" s="16"/>
      <c r="G9" s="16"/>
      <c r="H9" s="16"/>
      <c r="O9" s="50"/>
      <c r="P9" s="50"/>
      <c r="Q9" s="50"/>
      <c r="R9" s="50"/>
      <c r="S9" s="50"/>
      <c r="T9" s="50"/>
    </row>
    <row r="12" spans="1:20" x14ac:dyDescent="0.25">
      <c r="C12" s="16"/>
      <c r="D12" s="16"/>
      <c r="E12" s="16"/>
      <c r="F12" s="16"/>
      <c r="G12" s="16"/>
      <c r="H12" s="16"/>
    </row>
  </sheetData>
  <mergeCells count="1">
    <mergeCell ref="O1:T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G23" sqref="G23"/>
    </sheetView>
  </sheetViews>
  <sheetFormatPr defaultColWidth="9" defaultRowHeight="14.4" x14ac:dyDescent="0.25"/>
  <cols>
    <col min="1" max="1" width="11" style="10" bestFit="1" customWidth="1"/>
    <col min="2" max="2" width="11" style="10" customWidth="1"/>
    <col min="3" max="3" width="13" style="10" bestFit="1" customWidth="1"/>
    <col min="4" max="4" width="13" style="10" customWidth="1"/>
    <col min="5" max="6" width="13" style="10" bestFit="1" customWidth="1"/>
    <col min="7" max="15" width="9" style="10"/>
    <col min="16" max="16" width="13" style="10" bestFit="1" customWidth="1"/>
    <col min="17" max="19" width="9" style="10"/>
    <col min="20" max="20" width="9.21875" style="10" customWidth="1"/>
    <col min="21" max="16384" width="9" style="10"/>
  </cols>
  <sheetData>
    <row r="1" spans="1:21" x14ac:dyDescent="0.25">
      <c r="A1" s="26" t="s">
        <v>98</v>
      </c>
      <c r="B1" s="26" t="s">
        <v>105</v>
      </c>
      <c r="C1" s="26" t="s">
        <v>111</v>
      </c>
      <c r="D1" s="26" t="s">
        <v>112</v>
      </c>
      <c r="E1" s="26" t="s">
        <v>100</v>
      </c>
      <c r="F1" s="26" t="s">
        <v>99</v>
      </c>
      <c r="G1" s="26" t="s">
        <v>101</v>
      </c>
      <c r="H1" s="26" t="s">
        <v>102</v>
      </c>
      <c r="I1" s="26"/>
      <c r="J1" s="26"/>
      <c r="L1" s="26" t="s">
        <v>95</v>
      </c>
      <c r="M1" s="26" t="s">
        <v>113</v>
      </c>
      <c r="N1" s="26" t="s">
        <v>114</v>
      </c>
      <c r="O1" s="26" t="s">
        <v>96</v>
      </c>
      <c r="P1" s="26" t="s">
        <v>97</v>
      </c>
      <c r="T1" s="16">
        <v>18</v>
      </c>
    </row>
    <row r="2" spans="1:21" x14ac:dyDescent="0.25">
      <c r="A2" s="10">
        <v>1</v>
      </c>
      <c r="B2" s="10" t="s">
        <v>106</v>
      </c>
      <c r="C2" s="24">
        <v>1</v>
      </c>
      <c r="D2" s="25">
        <v>1.5</v>
      </c>
      <c r="E2" s="25">
        <v>90</v>
      </c>
      <c r="F2" s="25">
        <v>150</v>
      </c>
      <c r="G2" s="25">
        <v>75</v>
      </c>
      <c r="H2" s="24">
        <v>36</v>
      </c>
      <c r="I2" s="24"/>
      <c r="J2" s="24"/>
      <c r="L2" s="24">
        <v>0</v>
      </c>
      <c r="M2" s="28">
        <v>1</v>
      </c>
      <c r="N2" s="25"/>
      <c r="O2" s="24">
        <v>1</v>
      </c>
      <c r="P2" s="24">
        <v>2</v>
      </c>
      <c r="R2" s="26" t="s">
        <v>103</v>
      </c>
      <c r="S2" s="26" t="s">
        <v>94</v>
      </c>
      <c r="T2" s="26" t="s">
        <v>104</v>
      </c>
      <c r="U2" s="10" t="s">
        <v>115</v>
      </c>
    </row>
    <row r="3" spans="1:21" x14ac:dyDescent="0.25">
      <c r="A3" s="24">
        <v>2</v>
      </c>
      <c r="B3" s="24" t="s">
        <v>107</v>
      </c>
      <c r="C3" s="24">
        <v>2</v>
      </c>
      <c r="D3" s="25">
        <v>2.5</v>
      </c>
      <c r="E3" s="25">
        <v>90</v>
      </c>
      <c r="F3" s="24">
        <f>$F$2*(D3/$D$2)</f>
        <v>250</v>
      </c>
      <c r="G3" s="24">
        <f>$G$2*(D3/$D$2)</f>
        <v>125</v>
      </c>
      <c r="H3" s="24">
        <v>72</v>
      </c>
      <c r="I3" s="24"/>
      <c r="J3" s="24"/>
      <c r="L3" s="24">
        <v>1</v>
      </c>
      <c r="M3" s="29">
        <f>M2+N3</f>
        <v>1.2</v>
      </c>
      <c r="N3" s="25">
        <v>0.2</v>
      </c>
      <c r="O3" s="24">
        <v>1</v>
      </c>
      <c r="P3" s="24">
        <v>2</v>
      </c>
      <c r="R3" s="24">
        <v>1</v>
      </c>
      <c r="S3" s="25">
        <v>2</v>
      </c>
      <c r="T3" s="24">
        <f>S3*$T$1</f>
        <v>36</v>
      </c>
    </row>
    <row r="4" spans="1:21" x14ac:dyDescent="0.25">
      <c r="A4" s="24">
        <v>3</v>
      </c>
      <c r="B4" s="24" t="s">
        <v>108</v>
      </c>
      <c r="C4" s="24">
        <v>3</v>
      </c>
      <c r="D4" s="25">
        <v>4</v>
      </c>
      <c r="E4" s="25">
        <v>90</v>
      </c>
      <c r="F4" s="24">
        <f t="shared" ref="F4:F6" si="0">$F$2*(D4/$D$2)</f>
        <v>400</v>
      </c>
      <c r="G4" s="24">
        <f t="shared" ref="G4:G6" si="1">$G$2*(D4/$D$2)</f>
        <v>200</v>
      </c>
      <c r="H4" s="24">
        <v>108</v>
      </c>
      <c r="I4" s="24"/>
      <c r="J4" s="24"/>
      <c r="L4" s="26">
        <v>2</v>
      </c>
      <c r="M4" s="29">
        <f t="shared" ref="M4:M12" si="2">M3+N4</f>
        <v>1.5</v>
      </c>
      <c r="N4" s="25">
        <v>0.3</v>
      </c>
      <c r="O4" s="24">
        <v>1</v>
      </c>
      <c r="P4" s="24">
        <v>2</v>
      </c>
      <c r="Q4" s="10">
        <v>1</v>
      </c>
      <c r="R4" s="24">
        <v>2</v>
      </c>
      <c r="S4" s="25">
        <v>4</v>
      </c>
      <c r="T4" s="24">
        <f t="shared" ref="T4:T7" si="3">S4*$T$1</f>
        <v>72</v>
      </c>
      <c r="U4" s="10">
        <f>S4/S3</f>
        <v>2</v>
      </c>
    </row>
    <row r="5" spans="1:21" x14ac:dyDescent="0.25">
      <c r="A5" s="24">
        <v>4</v>
      </c>
      <c r="B5" s="24" t="s">
        <v>109</v>
      </c>
      <c r="C5" s="24">
        <v>4</v>
      </c>
      <c r="D5" s="25">
        <v>6</v>
      </c>
      <c r="E5" s="25">
        <v>90</v>
      </c>
      <c r="F5" s="24">
        <f t="shared" si="0"/>
        <v>600</v>
      </c>
      <c r="G5" s="24">
        <f t="shared" si="1"/>
        <v>300</v>
      </c>
      <c r="H5" s="24">
        <v>144</v>
      </c>
      <c r="I5" s="24"/>
      <c r="J5" s="24"/>
      <c r="L5" s="27">
        <v>3</v>
      </c>
      <c r="M5" s="29">
        <f t="shared" si="2"/>
        <v>1.9</v>
      </c>
      <c r="N5" s="25">
        <v>0.4</v>
      </c>
      <c r="O5" s="24">
        <v>2</v>
      </c>
      <c r="P5" s="24">
        <v>3</v>
      </c>
      <c r="Q5" s="10">
        <v>2</v>
      </c>
      <c r="R5" s="24">
        <v>3</v>
      </c>
      <c r="S5" s="25">
        <v>12</v>
      </c>
      <c r="T5" s="24">
        <f t="shared" si="3"/>
        <v>216</v>
      </c>
      <c r="U5" s="10">
        <f t="shared" ref="U5:U8" si="4">S5/S4</f>
        <v>3</v>
      </c>
    </row>
    <row r="6" spans="1:21" x14ac:dyDescent="0.25">
      <c r="A6" s="24">
        <v>5</v>
      </c>
      <c r="B6" s="24" t="s">
        <v>110</v>
      </c>
      <c r="C6" s="24">
        <v>5</v>
      </c>
      <c r="D6" s="25">
        <v>8</v>
      </c>
      <c r="E6" s="25">
        <v>90</v>
      </c>
      <c r="F6" s="24">
        <f t="shared" si="0"/>
        <v>800</v>
      </c>
      <c r="G6" s="24">
        <f t="shared" si="1"/>
        <v>400</v>
      </c>
      <c r="H6" s="24">
        <v>216</v>
      </c>
      <c r="I6" s="24"/>
      <c r="J6" s="24"/>
      <c r="L6" s="26">
        <v>4</v>
      </c>
      <c r="M6" s="29">
        <f t="shared" si="2"/>
        <v>2.5</v>
      </c>
      <c r="N6" s="25">
        <v>0.6</v>
      </c>
      <c r="O6" s="24">
        <v>2</v>
      </c>
      <c r="P6" s="24">
        <v>3</v>
      </c>
      <c r="Q6" s="10">
        <v>3</v>
      </c>
      <c r="R6" s="24">
        <v>4</v>
      </c>
      <c r="S6" s="25">
        <v>36</v>
      </c>
      <c r="T6" s="24">
        <f t="shared" si="3"/>
        <v>648</v>
      </c>
      <c r="U6" s="10">
        <f t="shared" si="4"/>
        <v>3</v>
      </c>
    </row>
    <row r="7" spans="1:21" x14ac:dyDescent="0.25">
      <c r="A7" s="24">
        <v>6</v>
      </c>
      <c r="B7" s="24"/>
      <c r="C7" s="24"/>
      <c r="D7" s="25"/>
      <c r="E7" s="25"/>
      <c r="F7" s="24"/>
      <c r="G7" s="24"/>
      <c r="H7" s="24"/>
      <c r="I7" s="24"/>
      <c r="J7" s="24"/>
      <c r="L7" s="27">
        <v>5</v>
      </c>
      <c r="M7" s="29">
        <f t="shared" si="2"/>
        <v>3.2</v>
      </c>
      <c r="N7" s="25">
        <v>0.7</v>
      </c>
      <c r="O7" s="24">
        <v>3</v>
      </c>
      <c r="P7" s="24">
        <v>4</v>
      </c>
      <c r="Q7" s="10">
        <v>4</v>
      </c>
      <c r="R7" s="24">
        <v>5</v>
      </c>
      <c r="S7" s="25">
        <v>54</v>
      </c>
      <c r="T7" s="24">
        <f t="shared" si="3"/>
        <v>972</v>
      </c>
      <c r="U7" s="10">
        <f t="shared" si="4"/>
        <v>1.5</v>
      </c>
    </row>
    <row r="8" spans="1:21" x14ac:dyDescent="0.25">
      <c r="A8" s="24"/>
      <c r="B8" s="24"/>
      <c r="C8" s="24"/>
      <c r="D8" s="24"/>
      <c r="E8" s="24"/>
      <c r="F8" s="24"/>
      <c r="G8" s="24"/>
      <c r="H8" s="24"/>
      <c r="I8" s="24"/>
      <c r="J8" s="24"/>
      <c r="L8" s="26">
        <v>6</v>
      </c>
      <c r="M8" s="29">
        <f t="shared" si="2"/>
        <v>4</v>
      </c>
      <c r="N8" s="25">
        <v>0.8</v>
      </c>
      <c r="O8" s="24">
        <v>3</v>
      </c>
      <c r="P8" s="24">
        <v>4</v>
      </c>
      <c r="Q8" s="10">
        <v>5</v>
      </c>
      <c r="R8" s="24">
        <v>6</v>
      </c>
      <c r="S8" s="25">
        <v>81</v>
      </c>
      <c r="T8" s="24">
        <f t="shared" ref="T8" si="5">S8*$T$1</f>
        <v>1458</v>
      </c>
      <c r="U8" s="10">
        <f t="shared" si="4"/>
        <v>1.5</v>
      </c>
    </row>
    <row r="9" spans="1:21" x14ac:dyDescent="0.25">
      <c r="L9" s="24">
        <v>7</v>
      </c>
      <c r="M9" s="29">
        <f t="shared" si="2"/>
        <v>5</v>
      </c>
      <c r="N9" s="25">
        <v>1</v>
      </c>
      <c r="O9" s="24">
        <v>4</v>
      </c>
      <c r="P9" s="24">
        <v>5</v>
      </c>
      <c r="R9" s="24"/>
      <c r="S9" s="24"/>
      <c r="T9" s="24"/>
    </row>
    <row r="10" spans="1:21" x14ac:dyDescent="0.25">
      <c r="L10" s="26">
        <v>8</v>
      </c>
      <c r="M10" s="29">
        <f t="shared" si="2"/>
        <v>6</v>
      </c>
      <c r="N10" s="25">
        <v>1</v>
      </c>
      <c r="O10" s="24">
        <v>4</v>
      </c>
      <c r="P10" s="24">
        <v>5</v>
      </c>
      <c r="R10" s="24"/>
      <c r="S10" s="24"/>
      <c r="T10" s="24"/>
    </row>
    <row r="11" spans="1:21" x14ac:dyDescent="0.25">
      <c r="L11" s="24">
        <v>9</v>
      </c>
      <c r="M11" s="29">
        <f t="shared" si="2"/>
        <v>7</v>
      </c>
      <c r="N11" s="25">
        <v>1</v>
      </c>
      <c r="O11" s="24">
        <v>5</v>
      </c>
      <c r="P11" s="24">
        <v>6</v>
      </c>
      <c r="R11" s="24"/>
      <c r="S11" s="24"/>
      <c r="T11" s="24"/>
    </row>
    <row r="12" spans="1:21" x14ac:dyDescent="0.25">
      <c r="L12" s="26">
        <v>10</v>
      </c>
      <c r="M12" s="29">
        <f t="shared" si="2"/>
        <v>8</v>
      </c>
      <c r="N12" s="25">
        <v>1</v>
      </c>
      <c r="O12" s="24">
        <v>5</v>
      </c>
      <c r="P12" s="24">
        <v>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战斗公式</vt:lpstr>
      <vt:lpstr>英雄原型</vt:lpstr>
      <vt:lpstr>英雄设计</vt:lpstr>
      <vt:lpstr>英雄检验</vt:lpstr>
      <vt:lpstr>战斗属性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2017-11-27T14:56:25Z</dcterms:modified>
</cp:coreProperties>
</file>