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12ac9093940bc/Documents/GitHub/Proyecto_Sinick/Presentacion Sinick/2. Analisis/Diagrama de Gantt - Presupuesto/"/>
    </mc:Choice>
  </mc:AlternateContent>
  <xr:revisionPtr revIDLastSave="2" documentId="8_{C872EFDF-6807-4210-B206-526A1BFB0A27}" xr6:coauthVersionLast="47" xr6:coauthVersionMax="47" xr10:uidLastSave="{D452CA8D-3291-4CD2-AFDA-DC38C9FA6FBC}"/>
  <bookViews>
    <workbookView xWindow="-120" yWindow="-120" windowWidth="20730" windowHeight="11760" xr2:uid="{770E819F-9626-456E-BDDA-544741493981}"/>
  </bookViews>
  <sheets>
    <sheet name="SOFTWARE" sheetId="3" r:id="rId1"/>
    <sheet name="HARDWARE" sheetId="1" r:id="rId2"/>
    <sheet name="MUEBLES" sheetId="4" r:id="rId3"/>
    <sheet name="PROGRAMADORES" sheetId="5" r:id="rId4"/>
    <sheet name="SERVICIOS PUBLICOS" sheetId="6" r:id="rId5"/>
    <sheet name="RESUME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0" l="1"/>
  <c r="I15" i="10"/>
  <c r="I16" i="10"/>
  <c r="D17" i="10"/>
  <c r="I17" i="10"/>
  <c r="D18" i="10"/>
  <c r="I18" i="10"/>
  <c r="I19" i="10"/>
  <c r="I20" i="10"/>
  <c r="D21" i="10"/>
  <c r="I21" i="10"/>
  <c r="D23" i="10"/>
  <c r="D26" i="10"/>
  <c r="H7" i="10" s="1"/>
  <c r="J29" i="10"/>
  <c r="D30" i="10"/>
  <c r="J30" i="10"/>
  <c r="D31" i="10"/>
  <c r="J31" i="10"/>
  <c r="D32" i="10"/>
  <c r="J32" i="10"/>
  <c r="D33" i="10"/>
  <c r="J33" i="10"/>
  <c r="D34" i="10"/>
  <c r="D35" i="10"/>
  <c r="D36" i="10"/>
  <c r="D37" i="10"/>
  <c r="D38" i="10"/>
  <c r="D39" i="10"/>
  <c r="G43" i="10"/>
  <c r="G44" i="10"/>
  <c r="G46" i="10"/>
  <c r="K15" i="6" l="1"/>
  <c r="J16" i="5"/>
  <c r="K13" i="6"/>
  <c r="K12" i="6"/>
  <c r="J13" i="5" l="1"/>
  <c r="J14" i="5"/>
  <c r="J15" i="5"/>
  <c r="J12" i="5"/>
  <c r="H21" i="4"/>
  <c r="H13" i="4"/>
  <c r="H14" i="4"/>
  <c r="H15" i="4"/>
  <c r="H16" i="4"/>
  <c r="H17" i="4"/>
  <c r="H18" i="4"/>
  <c r="H19" i="4"/>
  <c r="H20" i="4"/>
  <c r="H12" i="4"/>
  <c r="I24" i="3"/>
  <c r="I21" i="3"/>
  <c r="I19" i="3"/>
  <c r="I16" i="3"/>
  <c r="I15" i="3"/>
  <c r="I19" i="1"/>
  <c r="I13" i="1"/>
  <c r="I14" i="1"/>
  <c r="I15" i="1"/>
  <c r="I16" i="1"/>
  <c r="I17" i="1"/>
  <c r="I18" i="1"/>
  <c r="I12" i="1"/>
</calcChain>
</file>

<file path=xl/sharedStrings.xml><?xml version="1.0" encoding="utf-8"?>
<sst xmlns="http://schemas.openxmlformats.org/spreadsheetml/2006/main" count="329" uniqueCount="116">
  <si>
    <t>INFORMACION DEL PROPIETARIO</t>
  </si>
  <si>
    <t>NOMBRE</t>
  </si>
  <si>
    <t>DIRECCION</t>
  </si>
  <si>
    <t>CIUDAD</t>
  </si>
  <si>
    <t>TELEFONO</t>
  </si>
  <si>
    <t>SINICK</t>
  </si>
  <si>
    <t>CALLE 140 # 20 - 20 SUR</t>
  </si>
  <si>
    <t>BOGOTA D.C</t>
  </si>
  <si>
    <t>ITEM</t>
  </si>
  <si>
    <t>MARCA</t>
  </si>
  <si>
    <t>CANTIDAD</t>
  </si>
  <si>
    <t>VALOR UNITARIO</t>
  </si>
  <si>
    <t>METODOS DE PAGO</t>
  </si>
  <si>
    <t>DINERO</t>
  </si>
  <si>
    <t>TARJETA</t>
  </si>
  <si>
    <t>TOTAL</t>
  </si>
  <si>
    <t xml:space="preserve">TOTAL </t>
  </si>
  <si>
    <t>Procesador</t>
  </si>
  <si>
    <t>Disco Duro SSD</t>
  </si>
  <si>
    <t>Monitor</t>
  </si>
  <si>
    <t>Teclado</t>
  </si>
  <si>
    <t>Mouse</t>
  </si>
  <si>
    <t>Torre</t>
  </si>
  <si>
    <t>Memoria RAM</t>
  </si>
  <si>
    <t>Intel</t>
  </si>
  <si>
    <t>Kingston</t>
  </si>
  <si>
    <t>Janus</t>
  </si>
  <si>
    <t>Dell</t>
  </si>
  <si>
    <t>ATX</t>
  </si>
  <si>
    <t>X</t>
  </si>
  <si>
    <t>Visual Studio Code</t>
  </si>
  <si>
    <t>StarUML</t>
  </si>
  <si>
    <t>GanttProject</t>
  </si>
  <si>
    <t>Hosting y Dominio Web</t>
  </si>
  <si>
    <t>GitHub</t>
  </si>
  <si>
    <t>Microsoft Office</t>
  </si>
  <si>
    <t>Xampp</t>
  </si>
  <si>
    <t>NetBeans IDE</t>
  </si>
  <si>
    <t>Visual Paradigm</t>
  </si>
  <si>
    <t>Antivirus</t>
  </si>
  <si>
    <t>MySQLWorbench</t>
  </si>
  <si>
    <t>Sistema Operativo</t>
  </si>
  <si>
    <t>TIPO DE SISTEMA</t>
  </si>
  <si>
    <t>Windows</t>
  </si>
  <si>
    <t>Aplicativo</t>
  </si>
  <si>
    <t>LICENCIA</t>
  </si>
  <si>
    <t>DURACION</t>
  </si>
  <si>
    <t>--</t>
  </si>
  <si>
    <t>No</t>
  </si>
  <si>
    <t>Si</t>
  </si>
  <si>
    <t>12 Meses</t>
  </si>
  <si>
    <t>Escritorio</t>
  </si>
  <si>
    <t>Silla Oficina</t>
  </si>
  <si>
    <t>Impresora</t>
  </si>
  <si>
    <t>Papelera</t>
  </si>
  <si>
    <t>Aire Acondicionado</t>
  </si>
  <si>
    <t>Dispensador de Agua</t>
  </si>
  <si>
    <t>Maquina de café</t>
  </si>
  <si>
    <t>Esfero</t>
  </si>
  <si>
    <t>Telefono</t>
  </si>
  <si>
    <t>NOMBRES</t>
  </si>
  <si>
    <t>Nixson Camilo Pinzon</t>
  </si>
  <si>
    <t>Dayanna Carolina Bayona</t>
  </si>
  <si>
    <t>David Fernando Alba</t>
  </si>
  <si>
    <t>Lucio Mercado Montes</t>
  </si>
  <si>
    <t>FUNCION</t>
  </si>
  <si>
    <t>Programador</t>
  </si>
  <si>
    <t>Diseño</t>
  </si>
  <si>
    <t>TRABAJO (HORAS/SEMANA)</t>
  </si>
  <si>
    <t>SEMANAS</t>
  </si>
  <si>
    <t>VALOR/HORA</t>
  </si>
  <si>
    <t>CHEQUE</t>
  </si>
  <si>
    <t>Luz</t>
  </si>
  <si>
    <t>Agua</t>
  </si>
  <si>
    <t>Internet y telefonia</t>
  </si>
  <si>
    <t>HORA/SEMANA</t>
  </si>
  <si>
    <t>SEMANA</t>
  </si>
  <si>
    <t>VALOR KW</t>
  </si>
  <si>
    <t>VALOR CUBICO</t>
  </si>
  <si>
    <t>MENSUAL</t>
  </si>
  <si>
    <t>Gratuito</t>
  </si>
  <si>
    <t>Presupuesto Proyecto</t>
  </si>
  <si>
    <t>Sinick</t>
  </si>
  <si>
    <t>08/13/2020</t>
  </si>
  <si>
    <t>COP</t>
  </si>
  <si>
    <t>Total</t>
  </si>
  <si>
    <t>0</t>
  </si>
  <si>
    <t>Datos del proyecto</t>
  </si>
  <si>
    <t>Nombre del Proyecto</t>
  </si>
  <si>
    <t>Fecha de inicio:</t>
  </si>
  <si>
    <t>Fecha Final:</t>
  </si>
  <si>
    <t>12/24/2021</t>
  </si>
  <si>
    <t>Mese Ejecutados:</t>
  </si>
  <si>
    <t>Moneda:</t>
  </si>
  <si>
    <t>Software</t>
  </si>
  <si>
    <t>Presupuesto</t>
  </si>
  <si>
    <t>Valor Unitario</t>
  </si>
  <si>
    <t>Unidades</t>
  </si>
  <si>
    <t>Internte y Telefonia</t>
  </si>
  <si>
    <t>Mensual</t>
  </si>
  <si>
    <t>Valor Cubico</t>
  </si>
  <si>
    <t>Valor KW</t>
  </si>
  <si>
    <t>Semana</t>
  </si>
  <si>
    <t>Hora/Semana</t>
  </si>
  <si>
    <t>Servicios Publicos</t>
  </si>
  <si>
    <t>Maquina de Café</t>
  </si>
  <si>
    <t>Nixson Camilo Pinzon Muñoz</t>
  </si>
  <si>
    <t>Valor/Hora</t>
  </si>
  <si>
    <t>Semanas</t>
  </si>
  <si>
    <t>Trabajo(Horas/Semana)</t>
  </si>
  <si>
    <t>Muebles</t>
  </si>
  <si>
    <t>Programadores</t>
  </si>
  <si>
    <t>VisualParading</t>
  </si>
  <si>
    <t>Memoria Ram</t>
  </si>
  <si>
    <t>Netbean IDE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</si>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</sst>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\ #,##0;[Red]\-&quot;$&quot;\ #,##0"/>
    <numFmt numFmtId="164" formatCode="&quot;$&quot;\ #,##0"/>
    <numFmt numFmtId="165" formatCode="#,##0.00\ &quot;€&quot;;[Red]\-#,##0.00\ &quot;€&quot;"/>
    <numFmt numFmtId="166" formatCode="&quot;$&quot;#,##0.00_);[Red]\(&quot;$&quot;#,##0.00\)"/>
    <numFmt numFmtId="167" formatCode="#,##0.00\ &quot;€&quot;"/>
    <numFmt numFmtId="168" formatCode="&quot;$&quot;#,##0.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4"/>
      <name val="Calibri Light"/>
      <family val="2"/>
      <scheme val="major"/>
    </font>
    <font>
      <sz val="10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0"/>
      <color theme="1" tint="0.24994659260841701"/>
      <name val="Calibri Light"/>
      <family val="2"/>
      <scheme val="major"/>
    </font>
    <font>
      <b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8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8"/>
      <name val="Calibri Light"/>
      <family val="2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 tint="0.24994659260841701"/>
      <name val="Calibri Light"/>
      <family val="2"/>
      <scheme val="major"/>
    </font>
    <font>
      <sz val="14"/>
      <color theme="8"/>
      <name val="Calibri Light"/>
      <family val="2"/>
      <scheme val="major"/>
    </font>
    <font>
      <sz val="22"/>
      <color theme="3" tint="0.24994659260841701"/>
      <name val="Calibri Light"/>
      <family val="2"/>
      <scheme val="major"/>
    </font>
    <font>
      <sz val="22"/>
      <color theme="3" tint="0.24994659260841701"/>
      <name val="Calibri"/>
      <family val="2"/>
      <scheme val="minor"/>
    </font>
    <font>
      <b/>
      <sz val="40"/>
      <color theme="8"/>
      <name val="Calibri Light"/>
      <family val="2"/>
      <scheme val="maj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8764000366222"/>
      </bottom>
      <diagonal/>
    </border>
    <border>
      <left/>
      <right/>
      <top style="thin">
        <color theme="0" tint="-0.14999847407452621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</borders>
  <cellStyleXfs count="7">
    <xf numFmtId="0" fontId="0" fillId="0" borderId="0"/>
    <xf numFmtId="0" fontId="5" fillId="0" borderId="0"/>
    <xf numFmtId="0" fontId="6" fillId="4" borderId="0" applyNumberFormat="0" applyBorder="0" applyAlignment="0" applyProtection="0"/>
    <xf numFmtId="0" fontId="7" fillId="0" borderId="0"/>
    <xf numFmtId="0" fontId="10" fillId="0" borderId="2" applyNumberFormat="0" applyFill="0" applyBorder="0" applyAlignment="0" applyProtection="0"/>
    <xf numFmtId="0" fontId="23" fillId="0" borderId="3" applyNumberFormat="0" applyFill="0" applyBorder="0" applyAlignment="0" applyProtection="0"/>
    <xf numFmtId="0" fontId="25" fillId="0" borderId="23" applyNumberFormat="0" applyFill="0" applyAlignment="0" applyProtection="0"/>
  </cellStyleXfs>
  <cellXfs count="156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left"/>
    </xf>
    <xf numFmtId="0" fontId="1" fillId="2" borderId="0" xfId="0" applyFont="1" applyFill="1" applyBorder="1"/>
    <xf numFmtId="0" fontId="0" fillId="2" borderId="0" xfId="0" applyFill="1" applyAlignment="1">
      <alignment horizontal="center"/>
    </xf>
    <xf numFmtId="0" fontId="3" fillId="0" borderId="0" xfId="0" applyFont="1" applyBorder="1" applyAlignment="1"/>
    <xf numFmtId="0" fontId="0" fillId="2" borderId="0" xfId="0" applyFill="1"/>
    <xf numFmtId="0" fontId="0" fillId="2" borderId="0" xfId="0" applyFill="1" applyAlignment="1">
      <alignment horizontal="center" vertical="center"/>
    </xf>
    <xf numFmtId="6" fontId="0" fillId="2" borderId="0" xfId="0" applyNumberFormat="1" applyFill="1" applyAlignment="1">
      <alignment horizontal="left"/>
    </xf>
    <xf numFmtId="0" fontId="1" fillId="3" borderId="0" xfId="0" applyFont="1" applyFill="1" applyAlignment="1">
      <alignment horizontal="center"/>
    </xf>
    <xf numFmtId="6" fontId="1" fillId="3" borderId="0" xfId="0" applyNumberFormat="1" applyFont="1" applyFill="1" applyAlignment="1">
      <alignment horizontal="left"/>
    </xf>
    <xf numFmtId="6" fontId="0" fillId="2" borderId="0" xfId="0" quotePrefix="1" applyNumberFormat="1" applyFill="1" applyAlignment="1">
      <alignment horizontal="left" vertical="center"/>
    </xf>
    <xf numFmtId="6" fontId="0" fillId="2" borderId="0" xfId="0" quotePrefix="1" applyNumberForma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" fontId="0" fillId="2" borderId="0" xfId="0" quotePrefix="1" applyNumberFormat="1" applyFill="1" applyAlignment="1">
      <alignment horizontal="center" vertical="center"/>
    </xf>
    <xf numFmtId="1" fontId="0" fillId="2" borderId="0" xfId="0" quotePrefix="1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vertical="center"/>
    </xf>
    <xf numFmtId="6" fontId="0" fillId="2" borderId="0" xfId="0" applyNumberFormat="1" applyFill="1" applyAlignment="1">
      <alignment horizontal="center"/>
    </xf>
    <xf numFmtId="6" fontId="0" fillId="2" borderId="0" xfId="0" applyNumberFormat="1" applyFill="1"/>
    <xf numFmtId="0" fontId="0" fillId="2" borderId="0" xfId="0" quotePrefix="1" applyFill="1" applyAlignment="1">
      <alignment horizontal="center"/>
    </xf>
    <xf numFmtId="6" fontId="0" fillId="2" borderId="0" xfId="0" quotePrefix="1" applyNumberFormat="1" applyFill="1" applyAlignment="1">
      <alignment horizontal="center"/>
    </xf>
    <xf numFmtId="0" fontId="0" fillId="2" borderId="0" xfId="0" applyFill="1" applyAlignment="1">
      <alignment horizontal="left" vertical="center"/>
    </xf>
    <xf numFmtId="6" fontId="0" fillId="2" borderId="0" xfId="0" quotePrefix="1" applyNumberFormat="1" applyFill="1" applyAlignment="1">
      <alignment horizontal="center" vertical="center"/>
    </xf>
    <xf numFmtId="164" fontId="0" fillId="3" borderId="0" xfId="0" applyNumberFormat="1" applyFill="1"/>
    <xf numFmtId="6" fontId="0" fillId="3" borderId="0" xfId="0" applyNumberFormat="1" applyFill="1"/>
    <xf numFmtId="0" fontId="0" fillId="0" borderId="0" xfId="0" applyFill="1" applyAlignment="1"/>
    <xf numFmtId="0" fontId="7" fillId="0" borderId="0" xfId="3"/>
    <xf numFmtId="0" fontId="8" fillId="0" borderId="0" xfId="3" applyFont="1"/>
    <xf numFmtId="0" fontId="8" fillId="0" borderId="0" xfId="3" applyFont="1" applyAlignment="1">
      <alignment horizontal="center"/>
    </xf>
    <xf numFmtId="0" fontId="12" fillId="2" borderId="9" xfId="3" applyFont="1" applyFill="1" applyBorder="1" applyAlignment="1">
      <alignment horizontal="left" vertical="center" indent="1"/>
    </xf>
    <xf numFmtId="0" fontId="9" fillId="2" borderId="10" xfId="3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 wrapText="1"/>
    </xf>
    <xf numFmtId="0" fontId="13" fillId="2" borderId="10" xfId="3" applyFont="1" applyFill="1" applyBorder="1" applyAlignment="1">
      <alignment horizontal="left" vertical="center" indent="1"/>
    </xf>
    <xf numFmtId="0" fontId="10" fillId="0" borderId="0" xfId="3" applyFont="1"/>
    <xf numFmtId="0" fontId="15" fillId="0" borderId="0" xfId="3" applyFont="1"/>
    <xf numFmtId="168" fontId="8" fillId="2" borderId="0" xfId="3" applyNumberFormat="1" applyFont="1" applyFill="1" applyAlignment="1">
      <alignment vertical="center"/>
    </xf>
    <xf numFmtId="0" fontId="16" fillId="2" borderId="0" xfId="3" applyFont="1" applyFill="1" applyAlignment="1">
      <alignment vertical="center"/>
    </xf>
    <xf numFmtId="168" fontId="17" fillId="2" borderId="0" xfId="3" applyNumberFormat="1" applyFont="1" applyFill="1" applyAlignment="1">
      <alignment vertical="center"/>
    </xf>
    <xf numFmtId="0" fontId="17" fillId="2" borderId="0" xfId="3" applyFont="1" applyFill="1" applyAlignment="1">
      <alignment vertical="center"/>
    </xf>
    <xf numFmtId="168" fontId="8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 indent="1"/>
    </xf>
    <xf numFmtId="0" fontId="18" fillId="2" borderId="10" xfId="3" applyFont="1" applyFill="1" applyBorder="1" applyAlignment="1">
      <alignment horizontal="left" vertical="center" indent="1"/>
    </xf>
    <xf numFmtId="0" fontId="9" fillId="2" borderId="12" xfId="3" applyFont="1" applyFill="1" applyBorder="1" applyAlignment="1">
      <alignment horizontal="center" vertical="center"/>
    </xf>
    <xf numFmtId="0" fontId="9" fillId="2" borderId="12" xfId="3" applyFont="1" applyFill="1" applyBorder="1" applyAlignment="1">
      <alignment horizontal="center" vertical="center" wrapText="1"/>
    </xf>
    <xf numFmtId="168" fontId="8" fillId="0" borderId="0" xfId="3" applyNumberFormat="1" applyFont="1" applyAlignment="1">
      <alignment vertical="center"/>
    </xf>
    <xf numFmtId="0" fontId="16" fillId="0" borderId="0" xfId="3" applyFont="1" applyAlignment="1">
      <alignment vertical="center"/>
    </xf>
    <xf numFmtId="168" fontId="8" fillId="2" borderId="0" xfId="3" applyNumberFormat="1" applyFont="1" applyFill="1" applyAlignment="1">
      <alignment horizontal="left" vertical="center" indent="1"/>
    </xf>
    <xf numFmtId="0" fontId="16" fillId="2" borderId="0" xfId="3" applyFont="1" applyFill="1" applyAlignment="1">
      <alignment horizontal="left" vertical="center" indent="1"/>
    </xf>
    <xf numFmtId="0" fontId="18" fillId="2" borderId="12" xfId="3" applyFont="1" applyFill="1" applyBorder="1" applyAlignment="1">
      <alignment horizontal="left" vertical="center" indent="1"/>
    </xf>
    <xf numFmtId="0" fontId="13" fillId="2" borderId="10" xfId="3" applyFont="1" applyFill="1" applyBorder="1" applyAlignment="1">
      <alignment horizontal="center" vertical="center"/>
    </xf>
    <xf numFmtId="0" fontId="12" fillId="2" borderId="19" xfId="3" applyFont="1" applyFill="1" applyBorder="1" applyAlignment="1">
      <alignment horizontal="left" vertical="center" indent="1"/>
    </xf>
    <xf numFmtId="0" fontId="12" fillId="2" borderId="22" xfId="3" applyFont="1" applyFill="1" applyBorder="1" applyAlignment="1">
      <alignment horizontal="left" vertical="center" indent="1"/>
    </xf>
    <xf numFmtId="0" fontId="12" fillId="2" borderId="15" xfId="3" applyFont="1" applyFill="1" applyBorder="1" applyAlignment="1">
      <alignment horizontal="left" vertical="center" indent="1"/>
    </xf>
    <xf numFmtId="0" fontId="14" fillId="0" borderId="0" xfId="3" applyFont="1" applyAlignment="1">
      <alignment horizontal="left" vertical="center" indent="1"/>
    </xf>
    <xf numFmtId="0" fontId="20" fillId="0" borderId="0" xfId="3" applyFont="1" applyAlignment="1">
      <alignment horizontal="left" vertical="center" indent="1"/>
    </xf>
    <xf numFmtId="0" fontId="14" fillId="2" borderId="0" xfId="4" applyFont="1" applyFill="1" applyBorder="1" applyAlignment="1">
      <alignment horizontal="left" vertical="center" indent="1"/>
    </xf>
    <xf numFmtId="166" fontId="21" fillId="2" borderId="0" xfId="3" applyNumberFormat="1" applyFont="1" applyFill="1" applyAlignment="1">
      <alignment vertical="center"/>
    </xf>
    <xf numFmtId="0" fontId="22" fillId="2" borderId="0" xfId="4" applyFont="1" applyFill="1" applyBorder="1" applyAlignment="1">
      <alignment vertical="center"/>
    </xf>
    <xf numFmtId="0" fontId="0" fillId="0" borderId="0" xfId="4" applyFont="1" applyBorder="1" applyAlignment="1">
      <alignment vertical="center"/>
    </xf>
    <xf numFmtId="0" fontId="0" fillId="0" borderId="0" xfId="4" applyFont="1" applyBorder="1" applyAlignment="1">
      <alignment horizontal="left" vertical="center"/>
    </xf>
    <xf numFmtId="0" fontId="0" fillId="0" borderId="0" xfId="4" applyFont="1" applyBorder="1" applyAlignment="1">
      <alignment vertical="center" wrapText="1"/>
    </xf>
    <xf numFmtId="0" fontId="4" fillId="0" borderId="0" xfId="3" applyFont="1"/>
    <xf numFmtId="0" fontId="26" fillId="2" borderId="0" xfId="6" applyFont="1" applyFill="1" applyBorder="1"/>
    <xf numFmtId="0" fontId="11" fillId="2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2" borderId="0" xfId="4" applyFont="1" applyFill="1" applyBorder="1" applyAlignment="1">
      <alignment horizontal="left" vertical="center"/>
    </xf>
    <xf numFmtId="0" fontId="11" fillId="3" borderId="0" xfId="4" applyFont="1" applyFill="1" applyBorder="1" applyAlignment="1">
      <alignment vertical="center"/>
    </xf>
    <xf numFmtId="164" fontId="28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12" fillId="3" borderId="0" xfId="0" applyFont="1" applyFill="1" applyAlignment="1">
      <alignment horizontal="left" vertical="center"/>
    </xf>
    <xf numFmtId="167" fontId="11" fillId="3" borderId="25" xfId="0" applyNumberFormat="1" applyFont="1" applyFill="1" applyBorder="1" applyAlignment="1">
      <alignment horizontal="center" vertical="center"/>
    </xf>
    <xf numFmtId="167" fontId="12" fillId="3" borderId="25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left" vertical="center" indent="1"/>
    </xf>
    <xf numFmtId="6" fontId="12" fillId="2" borderId="26" xfId="3" applyNumberFormat="1" applyFont="1" applyFill="1" applyBorder="1" applyAlignment="1">
      <alignment horizontal="center" vertical="center"/>
    </xf>
    <xf numFmtId="6" fontId="29" fillId="2" borderId="26" xfId="3" quotePrefix="1" applyNumberFormat="1" applyFont="1" applyFill="1" applyBorder="1" applyAlignment="1">
      <alignment horizontal="center" vertical="center"/>
    </xf>
    <xf numFmtId="167" fontId="12" fillId="2" borderId="7" xfId="3" quotePrefix="1" applyNumberFormat="1" applyFont="1" applyFill="1" applyBorder="1" applyAlignment="1">
      <alignment horizontal="center" vertical="center"/>
    </xf>
    <xf numFmtId="167" fontId="12" fillId="2" borderId="8" xfId="3" quotePrefix="1" applyNumberFormat="1" applyFont="1" applyFill="1" applyBorder="1" applyAlignment="1">
      <alignment horizontal="center" vertical="center"/>
    </xf>
    <xf numFmtId="6" fontId="29" fillId="0" borderId="27" xfId="0" applyNumberFormat="1" applyFont="1" applyBorder="1" applyAlignment="1">
      <alignment horizontal="center" vertical="center"/>
    </xf>
    <xf numFmtId="0" fontId="30" fillId="0" borderId="26" xfId="0" quotePrefix="1" applyFont="1" applyBorder="1" applyAlignment="1">
      <alignment horizontal="center" vertical="center"/>
    </xf>
    <xf numFmtId="1" fontId="12" fillId="2" borderId="8" xfId="3" applyNumberFormat="1" applyFont="1" applyFill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30" fillId="0" borderId="26" xfId="0" quotePrefix="1" applyFont="1" applyBorder="1" applyAlignment="1">
      <alignment horizontal="center"/>
    </xf>
    <xf numFmtId="0" fontId="12" fillId="2" borderId="26" xfId="3" quotePrefix="1" applyFont="1" applyFill="1" applyBorder="1" applyAlignment="1">
      <alignment horizontal="left" vertical="center"/>
    </xf>
    <xf numFmtId="164" fontId="12" fillId="2" borderId="7" xfId="3" applyNumberFormat="1" applyFont="1" applyFill="1" applyBorder="1" applyAlignment="1">
      <alignment horizontal="center" vertical="center"/>
    </xf>
    <xf numFmtId="0" fontId="9" fillId="2" borderId="24" xfId="3" applyFont="1" applyFill="1" applyBorder="1" applyAlignment="1">
      <alignment horizontal="center" vertical="center"/>
    </xf>
    <xf numFmtId="164" fontId="11" fillId="3" borderId="29" xfId="0" applyNumberFormat="1" applyFont="1" applyFill="1" applyBorder="1" applyAlignment="1">
      <alignment horizontal="center" vertical="center"/>
    </xf>
    <xf numFmtId="167" fontId="8" fillId="3" borderId="30" xfId="0" applyNumberFormat="1" applyFont="1" applyFill="1" applyBorder="1" applyAlignment="1">
      <alignment horizontal="center" vertical="center"/>
    </xf>
    <xf numFmtId="167" fontId="8" fillId="3" borderId="29" xfId="0" applyNumberFormat="1" applyFont="1" applyFill="1" applyBorder="1" applyAlignment="1">
      <alignment horizontal="center" vertical="center"/>
    </xf>
    <xf numFmtId="164" fontId="12" fillId="2" borderId="31" xfId="3" applyNumberFormat="1" applyFont="1" applyFill="1" applyBorder="1" applyAlignment="1">
      <alignment horizontal="center" vertical="center"/>
    </xf>
    <xf numFmtId="6" fontId="29" fillId="2" borderId="26" xfId="0" quotePrefix="1" applyNumberFormat="1" applyFont="1" applyFill="1" applyBorder="1" applyAlignment="1">
      <alignment horizontal="center"/>
    </xf>
    <xf numFmtId="1" fontId="8" fillId="2" borderId="7" xfId="3" applyNumberFormat="1" applyFont="1" applyFill="1" applyBorder="1" applyAlignment="1">
      <alignment horizontal="center" vertical="center"/>
    </xf>
    <xf numFmtId="1" fontId="12" fillId="2" borderId="7" xfId="3" applyNumberFormat="1" applyFont="1" applyFill="1" applyBorder="1" applyAlignment="1">
      <alignment horizontal="center" vertical="center"/>
    </xf>
    <xf numFmtId="164" fontId="12" fillId="2" borderId="0" xfId="3" applyNumberFormat="1" applyFont="1" applyFill="1" applyAlignment="1">
      <alignment horizontal="left" vertical="center" indent="1"/>
    </xf>
    <xf numFmtId="6" fontId="29" fillId="2" borderId="26" xfId="0" applyNumberFormat="1" applyFont="1" applyFill="1" applyBorder="1" applyAlignment="1">
      <alignment horizontal="center"/>
    </xf>
    <xf numFmtId="164" fontId="12" fillId="3" borderId="0" xfId="3" applyNumberFormat="1" applyFont="1" applyFill="1" applyAlignment="1">
      <alignment horizontal="left" vertical="center" indent="1"/>
    </xf>
    <xf numFmtId="167" fontId="12" fillId="3" borderId="31" xfId="3" applyNumberFormat="1" applyFont="1" applyFill="1" applyBorder="1" applyAlignment="1">
      <alignment horizontal="center" vertical="center"/>
    </xf>
    <xf numFmtId="0" fontId="9" fillId="3" borderId="31" xfId="3" applyFont="1" applyFill="1" applyBorder="1" applyAlignment="1">
      <alignment horizontal="left" vertical="center" indent="1"/>
    </xf>
    <xf numFmtId="164" fontId="12" fillId="2" borderId="32" xfId="3" applyNumberFormat="1" applyFont="1" applyFill="1" applyBorder="1" applyAlignment="1">
      <alignment horizontal="left" vertical="center" indent="1"/>
    </xf>
    <xf numFmtId="164" fontId="12" fillId="2" borderId="27" xfId="3" applyNumberFormat="1" applyFont="1" applyFill="1" applyBorder="1" applyAlignment="1">
      <alignment horizontal="left" vertical="center" indent="1"/>
    </xf>
    <xf numFmtId="6" fontId="29" fillId="2" borderId="26" xfId="0" quotePrefix="1" applyNumberFormat="1" applyFont="1" applyFill="1" applyBorder="1" applyAlignment="1">
      <alignment horizontal="center" vertical="center"/>
    </xf>
    <xf numFmtId="164" fontId="12" fillId="2" borderId="28" xfId="3" applyNumberFormat="1" applyFont="1" applyFill="1" applyBorder="1" applyAlignment="1">
      <alignment horizontal="left" vertical="center" indent="1"/>
    </xf>
    <xf numFmtId="0" fontId="9" fillId="2" borderId="0" xfId="3" applyFont="1" applyFill="1" applyAlignment="1">
      <alignment horizontal="center" vertical="center" wrapText="1"/>
    </xf>
    <xf numFmtId="164" fontId="11" fillId="3" borderId="0" xfId="0" applyNumberFormat="1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7" fontId="12" fillId="0" borderId="27" xfId="0" quotePrefix="1" applyNumberFormat="1" applyFont="1" applyBorder="1" applyAlignment="1">
      <alignment horizontal="center" vertical="center"/>
    </xf>
    <xf numFmtId="167" fontId="8" fillId="0" borderId="26" xfId="0" quotePrefix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1" fillId="0" borderId="26" xfId="0" applyFont="1" applyBorder="1" applyAlignment="1">
      <alignment horizontal="left" vertical="center" indent="1"/>
    </xf>
    <xf numFmtId="164" fontId="12" fillId="2" borderId="17" xfId="3" applyNumberFormat="1" applyFont="1" applyFill="1" applyBorder="1" applyAlignment="1">
      <alignment horizontal="center" vertical="center"/>
    </xf>
    <xf numFmtId="6" fontId="12" fillId="2" borderId="18" xfId="3" applyNumberFormat="1" applyFont="1" applyFill="1" applyBorder="1" applyAlignment="1">
      <alignment horizontal="center" vertical="center"/>
    </xf>
    <xf numFmtId="0" fontId="12" fillId="2" borderId="16" xfId="3" applyFont="1" applyFill="1" applyBorder="1" applyAlignment="1">
      <alignment horizontal="center" vertical="center"/>
    </xf>
    <xf numFmtId="0" fontId="0" fillId="2" borderId="33" xfId="0" applyFill="1" applyBorder="1"/>
    <xf numFmtId="164" fontId="12" fillId="2" borderId="20" xfId="3" quotePrefix="1" applyNumberFormat="1" applyFont="1" applyFill="1" applyBorder="1" applyAlignment="1">
      <alignment horizontal="center" vertical="center"/>
    </xf>
    <xf numFmtId="0" fontId="12" fillId="2" borderId="21" xfId="3" quotePrefix="1" applyFont="1" applyFill="1" applyBorder="1" applyAlignment="1">
      <alignment horizontal="center" vertical="center"/>
    </xf>
    <xf numFmtId="0" fontId="12" fillId="2" borderId="14" xfId="3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7" fontId="19" fillId="3" borderId="34" xfId="0" applyNumberFormat="1" applyFont="1" applyFill="1" applyBorder="1" applyAlignment="1">
      <alignment horizontal="center" vertical="center"/>
    </xf>
    <xf numFmtId="167" fontId="19" fillId="3" borderId="5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 indent="1"/>
    </xf>
    <xf numFmtId="164" fontId="12" fillId="2" borderId="20" xfId="3" applyNumberFormat="1" applyFont="1" applyFill="1" applyBorder="1" applyAlignment="1">
      <alignment horizontal="center" vertical="center"/>
    </xf>
    <xf numFmtId="6" fontId="12" fillId="2" borderId="21" xfId="3" applyNumberFormat="1" applyFont="1" applyFill="1" applyBorder="1" applyAlignment="1">
      <alignment horizontal="center" vertical="center"/>
    </xf>
    <xf numFmtId="6" fontId="29" fillId="2" borderId="26" xfId="0" applyNumberFormat="1" applyFont="1" applyFill="1" applyBorder="1" applyAlignment="1">
      <alignment horizontal="center" vertical="center"/>
    </xf>
    <xf numFmtId="0" fontId="12" fillId="2" borderId="7" xfId="3" applyFont="1" applyFill="1" applyBorder="1" applyAlignment="1">
      <alignment horizontal="center" vertical="center"/>
    </xf>
    <xf numFmtId="167" fontId="12" fillId="2" borderId="20" xfId="3" quotePrefix="1" applyNumberFormat="1" applyFont="1" applyFill="1" applyBorder="1" applyAlignment="1">
      <alignment horizontal="center" vertical="center"/>
    </xf>
    <xf numFmtId="167" fontId="12" fillId="2" borderId="13" xfId="3" quotePrefix="1" applyNumberFormat="1" applyFont="1" applyFill="1" applyBorder="1" applyAlignment="1">
      <alignment horizontal="center" vertical="center"/>
    </xf>
    <xf numFmtId="0" fontId="12" fillId="2" borderId="14" xfId="3" quotePrefix="1" applyFont="1" applyFill="1" applyBorder="1" applyAlignment="1">
      <alignment horizontal="center" vertical="center"/>
    </xf>
    <xf numFmtId="165" fontId="12" fillId="3" borderId="0" xfId="3" applyNumberFormat="1" applyFont="1" applyFill="1" applyAlignment="1">
      <alignment horizontal="left" vertical="center"/>
    </xf>
    <xf numFmtId="165" fontId="12" fillId="2" borderId="0" xfId="3" applyNumberFormat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ont="1" applyFill="1" applyAlignment="1">
      <alignment horizontal="left"/>
    </xf>
    <xf numFmtId="6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0" fontId="14" fillId="2" borderId="0" xfId="5" applyFont="1" applyFill="1" applyBorder="1" applyAlignment="1">
      <alignment horizontal="left" vertical="center" indent="1"/>
    </xf>
    <xf numFmtId="0" fontId="24" fillId="2" borderId="0" xfId="5" applyFont="1" applyFill="1" applyBorder="1" applyAlignment="1">
      <alignment horizontal="left" vertical="center" indent="1"/>
    </xf>
    <xf numFmtId="0" fontId="7" fillId="0" borderId="0" xfId="3" applyAlignment="1">
      <alignment horizontal="center"/>
    </xf>
    <xf numFmtId="0" fontId="8" fillId="0" borderId="0" xfId="3" applyFont="1" applyAlignment="1">
      <alignment horizontal="center"/>
    </xf>
    <xf numFmtId="0" fontId="27" fillId="0" borderId="0" xfId="3" applyFont="1" applyAlignment="1">
      <alignment horizontal="center" vertical="center"/>
    </xf>
    <xf numFmtId="0" fontId="14" fillId="2" borderId="11" xfId="3" applyFont="1" applyFill="1" applyBorder="1" applyAlignment="1">
      <alignment horizontal="left" vertical="center" indent="1"/>
    </xf>
    <xf numFmtId="0" fontId="14" fillId="0" borderId="11" xfId="3" applyFont="1" applyBorder="1" applyAlignment="1">
      <alignment horizontal="left" vertical="center" indent="1"/>
    </xf>
    <xf numFmtId="0" fontId="11" fillId="2" borderId="0" xfId="4" applyFont="1" applyFill="1" applyBorder="1" applyAlignment="1">
      <alignment horizontal="center" vertical="center"/>
    </xf>
    <xf numFmtId="164" fontId="11" fillId="3" borderId="0" xfId="4" applyNumberFormat="1" applyFont="1" applyFill="1" applyBorder="1" applyAlignment="1">
      <alignment horizontal="center" vertical="center"/>
    </xf>
    <xf numFmtId="0" fontId="11" fillId="3" borderId="0" xfId="4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</cellXfs>
  <cellStyles count="7">
    <cellStyle name="Encabezado 1 2" xfId="6" xr:uid="{AA7B9EA4-1999-4BD9-BCC5-1667132B8E06}"/>
    <cellStyle name="Normal" xfId="0" builtinId="0"/>
    <cellStyle name="Normal 2" xfId="1" xr:uid="{32AAAB31-2E5F-42DC-A182-FA96E37D6CF9}"/>
    <cellStyle name="Normal 3" xfId="3" xr:uid="{235416AC-C229-4A62-8165-C5FDEC5BB188}"/>
    <cellStyle name="Título 2 2" xfId="4" xr:uid="{194C29BA-6474-483F-9A73-443A8448C137}"/>
    <cellStyle name="Título 3 2" xfId="5" xr:uid="{A389AE90-283E-4304-B880-9850E72771A0}"/>
    <cellStyle name="Título 4" xfId="2" xr:uid="{3DDFD245-CD6E-4F35-B8A5-B896B2987A84}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\ #,##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87640003662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9847407452621"/>
        </top>
        <bottom style="thin">
          <color theme="0" tint="-0.14987640003662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87640003662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\ #,##0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top style="thin">
          <color theme="0" tint="-0.14996795556505021"/>
        </top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#,##0.00\ &quot;€&quot;"/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#,##0.00\ &quot;€&quot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fgColor theme="0" tint="-0.14996795556505021"/>
          <bgColor theme="0" tint="-4.9989318521683403E-2"/>
        </patternFill>
      </fill>
    </dxf>
    <dxf>
      <fill>
        <patternFill patternType="solid">
          <fgColor theme="0" tint="-0.14996795556505021"/>
          <bgColor theme="0"/>
        </patternFill>
      </fill>
      <border>
        <horizontal style="medium">
          <color theme="0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medium">
          <color theme="0"/>
        </top>
      </border>
    </dxf>
    <dxf>
      <font>
        <b/>
        <i val="0"/>
        <color theme="1"/>
      </font>
      <fill>
        <patternFill>
          <bgColor theme="5" tint="-0.24994659260841701"/>
        </patternFill>
      </fill>
      <border>
        <bottom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Libreta de direcciones" pivot="0" count="5" xr9:uid="{DC3DBB69-092E-4B6D-93D8-EDBF33A516D2}">
      <tableStyleElement type="wholeTable" dxfId="72"/>
      <tableStyleElement type="headerRow" dxfId="71"/>
      <tableStyleElement type="totalRow" dxfId="70"/>
      <tableStyleElement type="firstRowStripe" dxfId="69"/>
      <tableStyleElement type="secondRowStripe" dxfId="68"/>
    </tableStyle>
    <tableStyle name="TableStyleLight1 2" pivot="0" count="8" xr9:uid="{6DC78466-01A7-4CF2-AE3C-87D8F4BE50B7}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firstRowStripe" dxfId="62"/>
      <tableStyleElement type="secondRowStripe" dxfId="61"/>
      <tableStyleElement type="firstColumn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171450</xdr:rowOff>
    </xdr:from>
    <xdr:to>
      <xdr:col>2</xdr:col>
      <xdr:colOff>1400176</xdr:colOff>
      <xdr:row>7</xdr:row>
      <xdr:rowOff>138083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94AA7C-7AEA-41DF-8584-248C75146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361950"/>
          <a:ext cx="1924050" cy="1100108"/>
        </a:xfrm>
        <a:prstGeom prst="rect">
          <a:avLst/>
        </a:prstGeom>
      </xdr:spPr>
    </xdr:pic>
    <xdr:clientData/>
  </xdr:twoCellAnchor>
  <xdr:oneCellAnchor>
    <xdr:from>
      <xdr:col>2</xdr:col>
      <xdr:colOff>1407233</xdr:colOff>
      <xdr:row>4</xdr:row>
      <xdr:rowOff>150311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41F52AA-8E06-4FF5-BDB7-BF6AD440B9A6}"/>
            </a:ext>
          </a:extLst>
        </xdr:cNvPr>
        <xdr:cNvSpPr/>
      </xdr:nvSpPr>
      <xdr:spPr>
        <a:xfrm>
          <a:off x="2807408" y="912311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171450</xdr:rowOff>
    </xdr:from>
    <xdr:to>
      <xdr:col>2</xdr:col>
      <xdr:colOff>933450</xdr:colOff>
      <xdr:row>7</xdr:row>
      <xdr:rowOff>138083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7C524A5-ECEC-45BF-9F8B-108E171D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61950"/>
          <a:ext cx="1628775" cy="1100108"/>
        </a:xfrm>
        <a:prstGeom prst="rect">
          <a:avLst/>
        </a:prstGeom>
      </xdr:spPr>
    </xdr:pic>
    <xdr:clientData/>
  </xdr:twoCellAnchor>
  <xdr:oneCellAnchor>
    <xdr:from>
      <xdr:col>2</xdr:col>
      <xdr:colOff>933450</xdr:colOff>
      <xdr:row>4</xdr:row>
      <xdr:rowOff>152400</xdr:rowOff>
    </xdr:from>
    <xdr:ext cx="8393992" cy="468013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AB09BFE-8D28-4A76-BB9B-998E7D3192A8}"/>
            </a:ext>
          </a:extLst>
        </xdr:cNvPr>
        <xdr:cNvSpPr/>
      </xdr:nvSpPr>
      <xdr:spPr>
        <a:xfrm>
          <a:off x="2457450" y="914400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171450</xdr:rowOff>
    </xdr:from>
    <xdr:to>
      <xdr:col>3</xdr:col>
      <xdr:colOff>38101</xdr:colOff>
      <xdr:row>7</xdr:row>
      <xdr:rowOff>138083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05014C-BA42-44F3-91A3-DF670188D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361950"/>
          <a:ext cx="2057400" cy="1100108"/>
        </a:xfrm>
        <a:prstGeom prst="rect">
          <a:avLst/>
        </a:prstGeom>
      </xdr:spPr>
    </xdr:pic>
    <xdr:clientData/>
  </xdr:twoCellAnchor>
  <xdr:oneCellAnchor>
    <xdr:from>
      <xdr:col>2</xdr:col>
      <xdr:colOff>1407233</xdr:colOff>
      <xdr:row>4</xdr:row>
      <xdr:rowOff>140786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AEFB504-069C-4F4F-BF2D-1EEB0A880669}"/>
            </a:ext>
          </a:extLst>
        </xdr:cNvPr>
        <xdr:cNvSpPr/>
      </xdr:nvSpPr>
      <xdr:spPr>
        <a:xfrm>
          <a:off x="2807408" y="902786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1502483</xdr:colOff>
      <xdr:row>4</xdr:row>
      <xdr:rowOff>140786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A6851C1-C39D-4026-B383-2EF6858BCC61}"/>
            </a:ext>
          </a:extLst>
        </xdr:cNvPr>
        <xdr:cNvSpPr/>
      </xdr:nvSpPr>
      <xdr:spPr>
        <a:xfrm>
          <a:off x="2902658" y="902786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  <xdr:twoCellAnchor editAs="oneCell">
    <xdr:from>
      <xdr:col>1</xdr:col>
      <xdr:colOff>66675</xdr:colOff>
      <xdr:row>1</xdr:row>
      <xdr:rowOff>171450</xdr:rowOff>
    </xdr:from>
    <xdr:to>
      <xdr:col>2</xdr:col>
      <xdr:colOff>1485900</xdr:colOff>
      <xdr:row>7</xdr:row>
      <xdr:rowOff>138083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313747-39D7-4F42-B177-46DA453B7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61950"/>
          <a:ext cx="2057400" cy="1100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123825</xdr:rowOff>
    </xdr:from>
    <xdr:to>
      <xdr:col>3</xdr:col>
      <xdr:colOff>114301</xdr:colOff>
      <xdr:row>7</xdr:row>
      <xdr:rowOff>90458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CFECD6-DD01-415A-86EC-3285F8CF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1" y="314325"/>
          <a:ext cx="1924050" cy="1100108"/>
        </a:xfrm>
        <a:prstGeom prst="rect">
          <a:avLst/>
        </a:prstGeom>
      </xdr:spPr>
    </xdr:pic>
    <xdr:clientData/>
  </xdr:twoCellAnchor>
  <xdr:oneCellAnchor>
    <xdr:from>
      <xdr:col>3</xdr:col>
      <xdr:colOff>1407233</xdr:colOff>
      <xdr:row>4</xdr:row>
      <xdr:rowOff>150311</xdr:rowOff>
    </xdr:from>
    <xdr:ext cx="8393992" cy="46801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DD6DB2B-E878-4691-A81C-B6AC0A398A95}"/>
            </a:ext>
          </a:extLst>
        </xdr:cNvPr>
        <xdr:cNvSpPr/>
      </xdr:nvSpPr>
      <xdr:spPr>
        <a:xfrm>
          <a:off x="2807408" y="912311"/>
          <a:ext cx="839399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LISTA DE INVENTARIO DE SINICK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471715</xdr:colOff>
      <xdr:row>1</xdr:row>
      <xdr:rowOff>227248</xdr:rowOff>
    </xdr:from>
    <xdr:ext cx="685800" cy="685800"/>
    <xdr:pic>
      <xdr:nvPicPr>
        <xdr:cNvPr id="2" name="Gráfico 1" descr="Dinero">
          <a:extLst>
            <a:ext uri="{FF2B5EF4-FFF2-40B4-BE49-F238E27FC236}">
              <a16:creationId xmlns:a16="http://schemas.microsoft.com/office/drawing/2014/main" id="{DED6478B-4AF4-477C-AE35-E1AC709A3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2265" y="379648"/>
          <a:ext cx="685800" cy="685800"/>
        </a:xfrm>
        <a:prstGeom prst="rect">
          <a:avLst/>
        </a:prstGeom>
      </xdr:spPr>
    </xdr:pic>
    <xdr:clientData/>
  </xdr:oneCellAnchor>
  <xdr:oneCellAnchor>
    <xdr:from>
      <xdr:col>7</xdr:col>
      <xdr:colOff>1247311</xdr:colOff>
      <xdr:row>0</xdr:row>
      <xdr:rowOff>213632</xdr:rowOff>
    </xdr:from>
    <xdr:ext cx="1506313" cy="1262591"/>
    <xdr:pic>
      <xdr:nvPicPr>
        <xdr:cNvPr id="3" name="Imagen 2">
          <a:extLst>
            <a:ext uri="{FF2B5EF4-FFF2-40B4-BE49-F238E27FC236}">
              <a16:creationId xmlns:a16="http://schemas.microsoft.com/office/drawing/2014/main" id="{68C378A6-FF75-44AD-A1E4-8595F5025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936" y="194582"/>
          <a:ext cx="1506313" cy="1262591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2AE7EF-6D24-405E-AD5E-CB0E68943CB9}" name="Alojamiento" displayName="Alojamiento" ref="A13:D23" totalsRowShown="0" headerRowDxfId="59" dataDxfId="57" totalsRowDxfId="55" headerRowBorderDxfId="58" tableBorderDxfId="56" totalsRowBorderDxfId="54">
  <tableColumns count="4">
    <tableColumn id="1" xr3:uid="{00000000-0010-0000-0000-000001000000}" name="0" dataDxfId="53" dataCellStyle="Normal 3"/>
    <tableColumn id="2" xr3:uid="{00000000-0010-0000-0000-000002000000}" name="Unidades" dataDxfId="52" totalsRowDxfId="51"/>
    <tableColumn id="3" xr3:uid="{00000000-0010-0000-0000-000003000000}" name="Valor Unitario" dataDxfId="50" totalsRowDxfId="49"/>
    <tableColumn id="4" xr3:uid="{00000000-0010-0000-0000-000004000000}" name="Presupuesto" dataDxfId="48">
      <calculatedColumnFormula>Alojamiento[[#This Row],[Unidades]]-Alojamiento[[#This Row],[Valor Unitario]]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scriba los costos de alojamiento reales y proyectados en esta tabla. La diferencia se calcula de manera automátic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3756E-D095-4EDD-9BA6-AC619A3D573D}" name="Entretenimiento" displayName="Entretenimiento" ref="F13:I23" totalsRowCount="1" headerRowDxfId="47" dataDxfId="45" headerRowBorderDxfId="46" tableBorderDxfId="44" headerRowCellStyle="Normal">
  <autoFilter ref="F13:I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dataDxfId="43" totalsRowDxfId="42" dataCellStyle="Normal 3"/>
    <tableColumn id="2" xr3:uid="{00000000-0010-0000-0100-000002000000}" name="Unidades" dataDxfId="41" dataCellStyle="Normal 3"/>
    <tableColumn id="3" xr3:uid="{00000000-0010-0000-0100-000003000000}" name="Valor Unitario" dataDxfId="40" dataCellStyle="Normal 3"/>
    <tableColumn id="4" xr3:uid="{00000000-0010-0000-0100-000004000000}" name="Presupuesto" dataDxfId="39" dataCellStyle="Normal 3">
      <calculatedColumnFormula>Entretenimiento[[#This Row],[Unidades]]-Entretenimiento[[#This Row],[Valor Unitario]]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entretenimiento reales y proyectados en esta tabla. La diferencia se calcula de manera automática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39EBDF5-57FB-4A15-9234-C037CD66AAC0}" name="Préstamos" displayName="Préstamos" ref="F28:J35" totalsRowCount="1" headerRowDxfId="38" dataDxfId="36" headerRowBorderDxfId="37" tableBorderDxfId="35" totalsRowBorderDxfId="34">
  <tableColumns count="5">
    <tableColumn id="1" xr3:uid="{00000000-0010-0000-0200-000001000000}" name="0" dataDxfId="33" dataCellStyle="Normal 3"/>
    <tableColumn id="2" xr3:uid="{00000000-0010-0000-0200-000002000000}" name="Trabajo(Horas/Semana)" dataDxfId="32" dataCellStyle="Normal 3"/>
    <tableColumn id="3" xr3:uid="{00000000-0010-0000-0200-000003000000}" name="Semanas" dataDxfId="31" dataCellStyle="Normal 3"/>
    <tableColumn id="4" xr3:uid="{00000000-0010-0000-0200-000004000000}" name="Valor/Hora" dataDxfId="30" dataCellStyle="Normal 3">
      <calculatedColumnFormula>Préstamos[[#This Row],[Trabajo(Horas/Semana)]]-Préstamos[[#This Row],[Semanas]]</calculatedColumnFormula>
    </tableColumn>
    <tableColumn id="5" xr3:uid="{137F3E6F-4E4B-4F5B-9641-963F7DDB8C02}" name="Total" dataDxfId="29" dataCellStyle="Normal 3">
      <calculatedColumnFormula>Préstamos[[#This Row],[Trabajo(Horas/Semana)]]*Préstamos[[#This Row],[Valor/Hora]]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préstamo reales y proyectados en esta tabla. La diferencia se calcula de manera automática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65B5688-F17C-4EE2-BEA7-56FD8DC72C82}" name="Transporte" displayName="Transporte" ref="A29:D39" totalsRowCount="1" headerRowDxfId="28" dataDxfId="26" totalsRowDxfId="24" headerRowBorderDxfId="27" tableBorderDxfId="25" totalsRowBorderDxfId="23">
  <autoFilter ref="A29:D38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Total" dataDxfId="22" totalsRowDxfId="21"/>
    <tableColumn id="2" xr3:uid="{00000000-0010-0000-0300-000002000000}" name="Unidades" totalsRowDxfId="20"/>
    <tableColumn id="3" xr3:uid="{00000000-0010-0000-0300-000003000000}" name="Valor Unitario" dataDxfId="19" totalsRowDxfId="18"/>
    <tableColumn id="4" xr3:uid="{00000000-0010-0000-0300-000004000000}" name="Total" totalsRowFunction="sum" dataDxfId="17" totalsRowDxfId="16">
      <calculatedColumnFormula>Transporte[[#This Row],[Unidades]]*Transporte[[#This Row],[Valor Unitario]]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transporte reales y proyectados en esta tabla. La diferencia se calcula de manera automática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8E16C45-8F82-4F3B-ABA2-672C5407FE46}" name="Seguro" displayName="Seguro" ref="A42:E46" totalsRowCount="1" headerRowDxfId="15" dataDxfId="13" totalsRowDxfId="11" headerRowBorderDxfId="14" tableBorderDxfId="12" totalsRowBorderDxfId="10">
  <autoFilter ref="A42:E4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400-000001000000}" name="0" totalsRowLabel="Total" dataDxfId="9" totalsRowDxfId="8"/>
    <tableColumn id="2" xr3:uid="{00000000-0010-0000-0400-000002000000}" name="Hora/Semana" dataDxfId="7" totalsRowDxfId="6"/>
    <tableColumn id="3" xr3:uid="{00000000-0010-0000-0400-000003000000}" name="Semana" dataDxfId="5" totalsRowDxfId="4"/>
    <tableColumn id="4" xr3:uid="{00000000-0010-0000-0400-000004000000}" name="Valor KW" dataDxfId="3" totalsRowDxfId="2">
      <calculatedColumnFormula>Seguro[[#This Row],[Hora/Semana]]-Seguro[[#This Row],[Semana]]</calculatedColumnFormula>
    </tableColumn>
    <tableColumn id="5" xr3:uid="{EB9374F9-0659-4518-9C20-C1999853553B}" name="Valor Cubico" dataDxfId="1" totalsRowDxfId="0">
      <calculatedColumnFormula>--Seguro[[#This Row],[Valor Cubico]]</calculatedColumnFormula>
    </tableColumn>
  </tableColumns>
  <tableStyleInfo name="Libreta de direcciones" showFirstColumn="1" showLastColumn="1" showRowStripes="1" showColumnStripes="0"/>
  <extLst>
    <ext xmlns:x14="http://schemas.microsoft.com/office/spreadsheetml/2009/9/main" uri="{504A1905-F514-4f6f-8877-14C23A59335A}">
      <x14:table altTextSummary="Escriba los costos de seguro reales y proyectados en esta tabla. La diferencia se calcula de manera automática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FAC8-36EE-44BD-A16E-471FC06858CA}">
  <sheetPr>
    <tabColor rgb="FFFFC000"/>
  </sheetPr>
  <dimension ref="B2:M24"/>
  <sheetViews>
    <sheetView showGridLines="0" showRowColHeaders="0" tabSelected="1" zoomScale="85" zoomScaleNormal="85" workbookViewId="0">
      <selection activeCell="I24" sqref="I24"/>
    </sheetView>
  </sheetViews>
  <sheetFormatPr baseColWidth="10" defaultRowHeight="15" x14ac:dyDescent="0.25"/>
  <cols>
    <col min="2" max="2" width="9.5703125" customWidth="1"/>
    <col min="3" max="3" width="22" bestFit="1" customWidth="1"/>
    <col min="4" max="4" width="14.42578125" customWidth="1"/>
    <col min="5" max="5" width="10" customWidth="1"/>
    <col min="6" max="6" width="19.85546875" customWidth="1"/>
    <col min="7" max="7" width="13.5703125" customWidth="1"/>
    <col min="8" max="8" width="14.42578125" customWidth="1"/>
    <col min="9" max="9" width="14.5703125" customWidth="1"/>
    <col min="11" max="11" width="13.85546875" customWidth="1"/>
    <col min="12" max="12" width="13.28515625" customWidth="1"/>
    <col min="13" max="13" width="19.85546875" customWidth="1"/>
    <col min="14" max="14" width="15" customWidth="1"/>
    <col min="15" max="15" width="15.5703125" customWidth="1"/>
  </cols>
  <sheetData>
    <row r="2" spans="2:13" x14ac:dyDescent="0.25">
      <c r="B2" s="1"/>
      <c r="C2" s="1"/>
      <c r="D2" s="1"/>
      <c r="E2" s="1"/>
      <c r="K2" s="136" t="s">
        <v>0</v>
      </c>
      <c r="L2" s="136"/>
      <c r="M2" s="136"/>
    </row>
    <row r="3" spans="2:13" x14ac:dyDescent="0.25">
      <c r="B3" s="134"/>
      <c r="C3" s="134"/>
      <c r="D3" s="1"/>
      <c r="E3" s="1"/>
      <c r="K3" s="3" t="s">
        <v>1</v>
      </c>
      <c r="L3" s="137" t="s">
        <v>5</v>
      </c>
      <c r="M3" s="137"/>
    </row>
    <row r="4" spans="2:13" x14ac:dyDescent="0.25">
      <c r="B4" s="134"/>
      <c r="C4" s="134"/>
      <c r="D4" s="1"/>
      <c r="E4" s="1"/>
      <c r="K4" s="3" t="s">
        <v>2</v>
      </c>
      <c r="L4" s="137" t="s">
        <v>6</v>
      </c>
      <c r="M4" s="137"/>
    </row>
    <row r="5" spans="2:13" x14ac:dyDescent="0.25">
      <c r="B5" s="134"/>
      <c r="C5" s="134"/>
      <c r="D5" s="1"/>
      <c r="E5" s="1"/>
      <c r="K5" s="3" t="s">
        <v>3</v>
      </c>
      <c r="L5" s="137" t="s">
        <v>7</v>
      </c>
      <c r="M5" s="137"/>
    </row>
    <row r="6" spans="2:13" x14ac:dyDescent="0.25">
      <c r="B6" s="134"/>
      <c r="C6" s="134"/>
      <c r="D6" s="138"/>
      <c r="E6" s="138"/>
      <c r="F6" s="138"/>
      <c r="G6" s="138"/>
      <c r="H6" s="138"/>
      <c r="I6" s="138"/>
      <c r="K6" s="3" t="s">
        <v>4</v>
      </c>
      <c r="L6" s="140">
        <v>3134982492</v>
      </c>
      <c r="M6" s="140"/>
    </row>
    <row r="7" spans="2:13" ht="14.25" customHeight="1" x14ac:dyDescent="0.25">
      <c r="B7" s="134"/>
      <c r="C7" s="134"/>
      <c r="D7" s="139"/>
      <c r="E7" s="139"/>
      <c r="F7" s="139"/>
      <c r="G7" s="139"/>
      <c r="H7" s="139"/>
      <c r="I7" s="139"/>
      <c r="J7" s="5"/>
      <c r="K7" s="3" t="s">
        <v>16</v>
      </c>
      <c r="L7" s="141">
        <v>33240000</v>
      </c>
      <c r="M7" s="142"/>
    </row>
    <row r="10" spans="2:13" x14ac:dyDescent="0.25">
      <c r="B10" s="132" t="s">
        <v>8</v>
      </c>
      <c r="C10" s="132" t="s">
        <v>1</v>
      </c>
      <c r="D10" s="135" t="s">
        <v>42</v>
      </c>
      <c r="E10" s="132" t="s">
        <v>10</v>
      </c>
      <c r="F10" s="132" t="s">
        <v>11</v>
      </c>
      <c r="G10" s="132" t="s">
        <v>45</v>
      </c>
      <c r="H10" s="132" t="s">
        <v>46</v>
      </c>
      <c r="I10" s="132" t="s">
        <v>15</v>
      </c>
    </row>
    <row r="11" spans="2:13" x14ac:dyDescent="0.25">
      <c r="B11" s="132"/>
      <c r="C11" s="132"/>
      <c r="D11" s="135"/>
      <c r="E11" s="132"/>
      <c r="F11" s="132"/>
      <c r="G11" s="132"/>
      <c r="H11" s="132"/>
      <c r="I11" s="132"/>
    </row>
    <row r="12" spans="2:13" x14ac:dyDescent="0.25">
      <c r="B12" s="7">
        <v>1</v>
      </c>
      <c r="C12" s="6" t="s">
        <v>39</v>
      </c>
      <c r="D12" s="6" t="s">
        <v>44</v>
      </c>
      <c r="E12" s="4">
        <v>4</v>
      </c>
      <c r="F12" s="11" t="s">
        <v>47</v>
      </c>
      <c r="G12" s="4" t="s">
        <v>48</v>
      </c>
      <c r="H12" s="6" t="s">
        <v>50</v>
      </c>
      <c r="I12" s="12" t="s">
        <v>47</v>
      </c>
    </row>
    <row r="13" spans="2:13" x14ac:dyDescent="0.25">
      <c r="B13" s="7">
        <v>2</v>
      </c>
      <c r="C13" s="6" t="s">
        <v>32</v>
      </c>
      <c r="D13" s="6" t="s">
        <v>44</v>
      </c>
      <c r="E13" s="4">
        <v>4</v>
      </c>
      <c r="F13" s="12" t="s">
        <v>47</v>
      </c>
      <c r="G13" s="4" t="s">
        <v>48</v>
      </c>
      <c r="H13" s="6" t="s">
        <v>80</v>
      </c>
      <c r="I13" s="12" t="s">
        <v>47</v>
      </c>
    </row>
    <row r="14" spans="2:13" x14ac:dyDescent="0.25">
      <c r="B14" s="7">
        <v>3</v>
      </c>
      <c r="C14" s="6" t="s">
        <v>34</v>
      </c>
      <c r="D14" s="6" t="s">
        <v>44</v>
      </c>
      <c r="E14" s="4">
        <v>4</v>
      </c>
      <c r="F14" s="12" t="s">
        <v>47</v>
      </c>
      <c r="G14" s="4" t="s">
        <v>48</v>
      </c>
      <c r="H14" s="6" t="s">
        <v>80</v>
      </c>
      <c r="I14" s="12" t="s">
        <v>47</v>
      </c>
    </row>
    <row r="15" spans="2:13" x14ac:dyDescent="0.25">
      <c r="B15" s="7">
        <v>4</v>
      </c>
      <c r="C15" s="6" t="s">
        <v>33</v>
      </c>
      <c r="D15" s="6" t="s">
        <v>44</v>
      </c>
      <c r="E15" s="4">
        <v>4</v>
      </c>
      <c r="F15" s="8">
        <v>50000</v>
      </c>
      <c r="G15" s="4" t="s">
        <v>49</v>
      </c>
      <c r="H15" s="6" t="s">
        <v>50</v>
      </c>
      <c r="I15" s="8">
        <f t="shared" ref="I15:I16" si="0">E15*F15</f>
        <v>200000</v>
      </c>
    </row>
    <row r="16" spans="2:13" x14ac:dyDescent="0.25">
      <c r="B16" s="7">
        <v>6</v>
      </c>
      <c r="C16" s="6" t="s">
        <v>35</v>
      </c>
      <c r="D16" s="6" t="s">
        <v>44</v>
      </c>
      <c r="E16" s="4">
        <v>4</v>
      </c>
      <c r="F16" s="8">
        <v>290000</v>
      </c>
      <c r="G16" s="4" t="s">
        <v>49</v>
      </c>
      <c r="H16" s="6" t="s">
        <v>50</v>
      </c>
      <c r="I16" s="8">
        <f t="shared" si="0"/>
        <v>1160000</v>
      </c>
    </row>
    <row r="17" spans="2:9" x14ac:dyDescent="0.25">
      <c r="B17" s="7">
        <v>7</v>
      </c>
      <c r="C17" s="6" t="s">
        <v>40</v>
      </c>
      <c r="D17" s="6" t="s">
        <v>44</v>
      </c>
      <c r="E17" s="4">
        <v>4</v>
      </c>
      <c r="F17" s="12" t="s">
        <v>47</v>
      </c>
      <c r="G17" s="4" t="s">
        <v>48</v>
      </c>
      <c r="H17" s="6" t="s">
        <v>80</v>
      </c>
      <c r="I17" s="12" t="s">
        <v>47</v>
      </c>
    </row>
    <row r="18" spans="2:9" x14ac:dyDescent="0.25">
      <c r="B18" s="7">
        <v>8</v>
      </c>
      <c r="C18" s="6" t="s">
        <v>37</v>
      </c>
      <c r="D18" s="6" t="s">
        <v>44</v>
      </c>
      <c r="E18" s="4">
        <v>4</v>
      </c>
      <c r="F18" s="12" t="s">
        <v>47</v>
      </c>
      <c r="G18" s="4" t="s">
        <v>48</v>
      </c>
      <c r="H18" s="6" t="s">
        <v>80</v>
      </c>
      <c r="I18" s="12" t="s">
        <v>47</v>
      </c>
    </row>
    <row r="19" spans="2:9" x14ac:dyDescent="0.25">
      <c r="B19" s="7">
        <v>9</v>
      </c>
      <c r="C19" s="6" t="s">
        <v>41</v>
      </c>
      <c r="D19" s="6" t="s">
        <v>43</v>
      </c>
      <c r="E19" s="4">
        <v>4</v>
      </c>
      <c r="F19" s="8">
        <v>770000</v>
      </c>
      <c r="G19" s="4" t="s">
        <v>49</v>
      </c>
      <c r="H19" s="6" t="s">
        <v>50</v>
      </c>
      <c r="I19" s="8">
        <f>E19*F19</f>
        <v>3080000</v>
      </c>
    </row>
    <row r="20" spans="2:9" x14ac:dyDescent="0.25">
      <c r="B20" s="7">
        <v>10</v>
      </c>
      <c r="C20" s="6" t="s">
        <v>31</v>
      </c>
      <c r="D20" s="6" t="s">
        <v>44</v>
      </c>
      <c r="E20" s="4">
        <v>4</v>
      </c>
      <c r="F20" s="12" t="s">
        <v>47</v>
      </c>
      <c r="G20" s="4" t="s">
        <v>49</v>
      </c>
      <c r="H20" s="6" t="s">
        <v>50</v>
      </c>
      <c r="I20" s="12" t="s">
        <v>47</v>
      </c>
    </row>
    <row r="21" spans="2:9" x14ac:dyDescent="0.25">
      <c r="B21" s="7">
        <v>11</v>
      </c>
      <c r="C21" s="6" t="s">
        <v>38</v>
      </c>
      <c r="D21" s="6" t="s">
        <v>44</v>
      </c>
      <c r="E21" s="4">
        <v>4</v>
      </c>
      <c r="F21" s="8">
        <v>7200000</v>
      </c>
      <c r="G21" s="4" t="s">
        <v>49</v>
      </c>
      <c r="H21" s="6" t="s">
        <v>50</v>
      </c>
      <c r="I21" s="8">
        <f>E21*F21</f>
        <v>28800000</v>
      </c>
    </row>
    <row r="22" spans="2:9" x14ac:dyDescent="0.25">
      <c r="B22" s="7">
        <v>12</v>
      </c>
      <c r="C22" s="6" t="s">
        <v>30</v>
      </c>
      <c r="D22" s="6" t="s">
        <v>44</v>
      </c>
      <c r="E22" s="4">
        <v>4</v>
      </c>
      <c r="F22" s="12" t="s">
        <v>47</v>
      </c>
      <c r="G22" s="4" t="s">
        <v>48</v>
      </c>
      <c r="H22" s="6" t="s">
        <v>80</v>
      </c>
      <c r="I22" s="12" t="s">
        <v>47</v>
      </c>
    </row>
    <row r="23" spans="2:9" x14ac:dyDescent="0.25">
      <c r="B23" s="7">
        <v>13</v>
      </c>
      <c r="C23" s="6" t="s">
        <v>36</v>
      </c>
      <c r="D23" s="6" t="s">
        <v>44</v>
      </c>
      <c r="E23" s="4">
        <v>4</v>
      </c>
      <c r="F23" s="12" t="s">
        <v>47</v>
      </c>
      <c r="G23" s="4" t="s">
        <v>48</v>
      </c>
      <c r="H23" s="6" t="s">
        <v>80</v>
      </c>
      <c r="I23" s="12" t="s">
        <v>47</v>
      </c>
    </row>
    <row r="24" spans="2:9" x14ac:dyDescent="0.25">
      <c r="B24" s="133" t="s">
        <v>15</v>
      </c>
      <c r="C24" s="133"/>
      <c r="D24" s="133"/>
      <c r="E24" s="133"/>
      <c r="F24" s="133"/>
      <c r="G24" s="133"/>
      <c r="H24" s="133"/>
      <c r="I24" s="10">
        <f>SUM(I15+I16+I19+I21)</f>
        <v>33240000</v>
      </c>
    </row>
  </sheetData>
  <sortState xmlns:xlrd2="http://schemas.microsoft.com/office/spreadsheetml/2017/richdata2" ref="C12:C23">
    <sortCondition ref="C12:C23"/>
  </sortState>
  <mergeCells count="17">
    <mergeCell ref="K2:M2"/>
    <mergeCell ref="L3:M3"/>
    <mergeCell ref="L4:M4"/>
    <mergeCell ref="L5:M5"/>
    <mergeCell ref="D6:I7"/>
    <mergeCell ref="L6:M6"/>
    <mergeCell ref="L7:M7"/>
    <mergeCell ref="I10:I11"/>
    <mergeCell ref="B24:H24"/>
    <mergeCell ref="B3:C7"/>
    <mergeCell ref="G10:G11"/>
    <mergeCell ref="H10:H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B758-2713-4B4B-9DFA-A24524B770B2}">
  <sheetPr>
    <tabColor rgb="FFFF0000"/>
  </sheetPr>
  <dimension ref="B2:M19"/>
  <sheetViews>
    <sheetView zoomScale="85" zoomScaleNormal="85" workbookViewId="0">
      <selection activeCell="F18" sqref="F18"/>
    </sheetView>
  </sheetViews>
  <sheetFormatPr baseColWidth="10" defaultRowHeight="15" x14ac:dyDescent="0.25"/>
  <cols>
    <col min="3" max="3" width="14.85546875" customWidth="1"/>
    <col min="4" max="4" width="14.42578125" customWidth="1"/>
    <col min="5" max="5" width="14.5703125" customWidth="1"/>
    <col min="6" max="6" width="19.85546875" customWidth="1"/>
    <col min="7" max="7" width="13.5703125" customWidth="1"/>
    <col min="8" max="8" width="14.42578125" customWidth="1"/>
    <col min="9" max="9" width="14.5703125" customWidth="1"/>
    <col min="11" max="11" width="13.85546875" customWidth="1"/>
    <col min="12" max="12" width="13.28515625" customWidth="1"/>
    <col min="13" max="13" width="19.85546875" customWidth="1"/>
    <col min="14" max="14" width="15" customWidth="1"/>
    <col min="15" max="15" width="15.5703125" customWidth="1"/>
  </cols>
  <sheetData>
    <row r="2" spans="2:13" x14ac:dyDescent="0.25">
      <c r="B2" s="1"/>
      <c r="C2" s="1"/>
      <c r="D2" s="1"/>
      <c r="E2" s="1"/>
      <c r="K2" s="136" t="s">
        <v>0</v>
      </c>
      <c r="L2" s="136"/>
      <c r="M2" s="136"/>
    </row>
    <row r="3" spans="2:13" x14ac:dyDescent="0.25">
      <c r="B3" s="134"/>
      <c r="C3" s="134"/>
      <c r="D3" s="1"/>
      <c r="E3" s="1"/>
      <c r="K3" s="3" t="s">
        <v>1</v>
      </c>
      <c r="L3" s="137" t="s">
        <v>5</v>
      </c>
      <c r="M3" s="137"/>
    </row>
    <row r="4" spans="2:13" x14ac:dyDescent="0.25">
      <c r="B4" s="134"/>
      <c r="C4" s="134"/>
      <c r="D4" s="1"/>
      <c r="E4" s="1"/>
      <c r="K4" s="3" t="s">
        <v>2</v>
      </c>
      <c r="L4" s="137" t="s">
        <v>6</v>
      </c>
      <c r="M4" s="137"/>
    </row>
    <row r="5" spans="2:13" x14ac:dyDescent="0.25">
      <c r="B5" s="134"/>
      <c r="C5" s="134"/>
      <c r="D5" s="1"/>
      <c r="E5" s="1"/>
      <c r="K5" s="3" t="s">
        <v>3</v>
      </c>
      <c r="L5" s="137" t="s">
        <v>7</v>
      </c>
      <c r="M5" s="137"/>
    </row>
    <row r="6" spans="2:13" x14ac:dyDescent="0.25">
      <c r="B6" s="134"/>
      <c r="C6" s="134"/>
      <c r="D6" s="134"/>
      <c r="E6" s="134"/>
      <c r="F6" s="134"/>
      <c r="G6" s="134"/>
      <c r="H6" s="134"/>
      <c r="I6" s="134"/>
      <c r="K6" s="3" t="s">
        <v>4</v>
      </c>
      <c r="L6" s="140">
        <v>3134982492</v>
      </c>
      <c r="M6" s="140"/>
    </row>
    <row r="7" spans="2:13" ht="14.25" customHeight="1" x14ac:dyDescent="0.25">
      <c r="B7" s="134"/>
      <c r="C7" s="134"/>
      <c r="D7" s="134"/>
      <c r="E7" s="134"/>
      <c r="F7" s="134"/>
      <c r="G7" s="134"/>
      <c r="H7" s="134"/>
      <c r="I7" s="134"/>
      <c r="J7" s="5"/>
      <c r="K7" s="3" t="s">
        <v>16</v>
      </c>
      <c r="L7" s="141">
        <v>9176000</v>
      </c>
      <c r="M7" s="142"/>
    </row>
    <row r="10" spans="2:13" x14ac:dyDescent="0.25">
      <c r="B10" s="132" t="s">
        <v>8</v>
      </c>
      <c r="C10" s="132" t="s">
        <v>1</v>
      </c>
      <c r="D10" s="132" t="s">
        <v>9</v>
      </c>
      <c r="E10" s="132" t="s">
        <v>10</v>
      </c>
      <c r="F10" s="132" t="s">
        <v>11</v>
      </c>
      <c r="G10" s="133" t="s">
        <v>12</v>
      </c>
      <c r="H10" s="133"/>
      <c r="I10" s="132" t="s">
        <v>15</v>
      </c>
    </row>
    <row r="11" spans="2:13" x14ac:dyDescent="0.25">
      <c r="B11" s="132"/>
      <c r="C11" s="132"/>
      <c r="D11" s="132"/>
      <c r="E11" s="132"/>
      <c r="F11" s="132"/>
      <c r="G11" s="9" t="s">
        <v>13</v>
      </c>
      <c r="H11" s="9" t="s">
        <v>14</v>
      </c>
      <c r="I11" s="132"/>
    </row>
    <row r="12" spans="2:13" x14ac:dyDescent="0.25">
      <c r="B12" s="7">
        <v>1</v>
      </c>
      <c r="C12" s="6" t="s">
        <v>17</v>
      </c>
      <c r="D12" s="6" t="s">
        <v>24</v>
      </c>
      <c r="E12" s="4">
        <v>4</v>
      </c>
      <c r="F12" s="8">
        <v>400000</v>
      </c>
      <c r="G12" s="4" t="s">
        <v>29</v>
      </c>
      <c r="H12" s="6"/>
      <c r="I12" s="8">
        <f t="shared" ref="I12:I18" si="0">E12*F12</f>
        <v>1600000</v>
      </c>
    </row>
    <row r="13" spans="2:13" x14ac:dyDescent="0.25">
      <c r="B13" s="7">
        <v>2</v>
      </c>
      <c r="C13" s="6" t="s">
        <v>18</v>
      </c>
      <c r="D13" s="6" t="s">
        <v>25</v>
      </c>
      <c r="E13" s="4">
        <v>4</v>
      </c>
      <c r="F13" s="8">
        <v>500000</v>
      </c>
      <c r="G13" s="4" t="s">
        <v>29</v>
      </c>
      <c r="H13" s="6"/>
      <c r="I13" s="8">
        <f t="shared" si="0"/>
        <v>2000000</v>
      </c>
    </row>
    <row r="14" spans="2:13" x14ac:dyDescent="0.25">
      <c r="B14" s="7">
        <v>3</v>
      </c>
      <c r="C14" s="6" t="s">
        <v>19</v>
      </c>
      <c r="D14" s="6" t="s">
        <v>26</v>
      </c>
      <c r="E14" s="4">
        <v>4</v>
      </c>
      <c r="F14" s="8">
        <v>549000</v>
      </c>
      <c r="G14" s="4" t="s">
        <v>29</v>
      </c>
      <c r="H14" s="6"/>
      <c r="I14" s="8">
        <f t="shared" si="0"/>
        <v>2196000</v>
      </c>
    </row>
    <row r="15" spans="2:13" x14ac:dyDescent="0.25">
      <c r="B15" s="7">
        <v>4</v>
      </c>
      <c r="C15" s="6" t="s">
        <v>20</v>
      </c>
      <c r="D15" s="6" t="s">
        <v>27</v>
      </c>
      <c r="E15" s="4">
        <v>4</v>
      </c>
      <c r="F15" s="8">
        <v>200000</v>
      </c>
      <c r="G15" s="4" t="s">
        <v>29</v>
      </c>
      <c r="H15" s="6"/>
      <c r="I15" s="8">
        <f t="shared" si="0"/>
        <v>800000</v>
      </c>
    </row>
    <row r="16" spans="2:13" x14ac:dyDescent="0.25">
      <c r="B16" s="7">
        <v>5</v>
      </c>
      <c r="C16" s="6" t="s">
        <v>21</v>
      </c>
      <c r="D16" s="6" t="s">
        <v>26</v>
      </c>
      <c r="E16" s="4">
        <v>4</v>
      </c>
      <c r="F16" s="8">
        <v>95000</v>
      </c>
      <c r="G16" s="4" t="s">
        <v>29</v>
      </c>
      <c r="H16" s="6"/>
      <c r="I16" s="8">
        <f t="shared" si="0"/>
        <v>380000</v>
      </c>
    </row>
    <row r="17" spans="2:9" x14ac:dyDescent="0.25">
      <c r="B17" s="7">
        <v>6</v>
      </c>
      <c r="C17" s="6" t="s">
        <v>22</v>
      </c>
      <c r="D17" s="6" t="s">
        <v>28</v>
      </c>
      <c r="E17" s="4">
        <v>4</v>
      </c>
      <c r="F17" s="8">
        <v>300000</v>
      </c>
      <c r="G17" s="4" t="s">
        <v>29</v>
      </c>
      <c r="H17" s="6"/>
      <c r="I17" s="8">
        <f t="shared" si="0"/>
        <v>1200000</v>
      </c>
    </row>
    <row r="18" spans="2:9" x14ac:dyDescent="0.25">
      <c r="B18" s="7">
        <v>7</v>
      </c>
      <c r="C18" s="6" t="s">
        <v>23</v>
      </c>
      <c r="D18" s="6" t="s">
        <v>25</v>
      </c>
      <c r="E18" s="4">
        <v>4</v>
      </c>
      <c r="F18" s="8">
        <v>250000</v>
      </c>
      <c r="G18" s="4" t="s">
        <v>29</v>
      </c>
      <c r="H18" s="6"/>
      <c r="I18" s="8">
        <f t="shared" si="0"/>
        <v>1000000</v>
      </c>
    </row>
    <row r="19" spans="2:9" x14ac:dyDescent="0.25">
      <c r="B19" s="133" t="s">
        <v>15</v>
      </c>
      <c r="C19" s="133"/>
      <c r="D19" s="133"/>
      <c r="E19" s="133"/>
      <c r="F19" s="133"/>
      <c r="G19" s="133"/>
      <c r="H19" s="133"/>
      <c r="I19" s="10">
        <f>SUM(I12+I13+I14+I15+I16+I17+I18)</f>
        <v>9176000</v>
      </c>
    </row>
  </sheetData>
  <sortState xmlns:xlrd2="http://schemas.microsoft.com/office/spreadsheetml/2017/richdata2" ref="B12:I18">
    <sortCondition ref="B12:B18"/>
  </sortState>
  <mergeCells count="16">
    <mergeCell ref="B19:H19"/>
    <mergeCell ref="D6:I7"/>
    <mergeCell ref="K2:M2"/>
    <mergeCell ref="L3:M3"/>
    <mergeCell ref="L4:M4"/>
    <mergeCell ref="L5:M5"/>
    <mergeCell ref="L6:M6"/>
    <mergeCell ref="L7:M7"/>
    <mergeCell ref="B10:B11"/>
    <mergeCell ref="C10:C11"/>
    <mergeCell ref="D10:D11"/>
    <mergeCell ref="E10:E11"/>
    <mergeCell ref="F10:F11"/>
    <mergeCell ref="I10:I11"/>
    <mergeCell ref="G10:H10"/>
    <mergeCell ref="B3:C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F86C-D4B8-41D5-9141-ADFB4706FED5}">
  <sheetPr>
    <tabColor rgb="FF00B050"/>
  </sheetPr>
  <dimension ref="B2:L21"/>
  <sheetViews>
    <sheetView topLeftCell="A8" workbookViewId="0">
      <selection activeCell="H14" sqref="H14"/>
    </sheetView>
  </sheetViews>
  <sheetFormatPr baseColWidth="10" defaultRowHeight="15" x14ac:dyDescent="0.25"/>
  <cols>
    <col min="2" max="2" width="9.5703125" customWidth="1"/>
    <col min="3" max="3" width="22" bestFit="1" customWidth="1"/>
    <col min="4" max="4" width="10" customWidth="1"/>
    <col min="5" max="5" width="19.85546875" customWidth="1"/>
    <col min="6" max="6" width="13.5703125" customWidth="1"/>
    <col min="7" max="7" width="14.42578125" customWidth="1"/>
    <col min="8" max="8" width="14.5703125" customWidth="1"/>
    <col min="10" max="10" width="14.85546875" customWidth="1"/>
    <col min="11" max="11" width="17.5703125" customWidth="1"/>
    <col min="12" max="12" width="19.85546875" customWidth="1"/>
    <col min="13" max="13" width="15" customWidth="1"/>
    <col min="14" max="14" width="15.5703125" customWidth="1"/>
  </cols>
  <sheetData>
    <row r="2" spans="2:12" x14ac:dyDescent="0.25">
      <c r="B2" s="1"/>
      <c r="C2" s="1"/>
      <c r="D2" s="1"/>
      <c r="J2" s="136" t="s">
        <v>0</v>
      </c>
      <c r="K2" s="136"/>
      <c r="L2" s="136"/>
    </row>
    <row r="3" spans="2:12" x14ac:dyDescent="0.25">
      <c r="B3" s="134"/>
      <c r="C3" s="134"/>
      <c r="D3" s="1"/>
      <c r="J3" s="3" t="s">
        <v>1</v>
      </c>
      <c r="K3" s="137" t="s">
        <v>5</v>
      </c>
      <c r="L3" s="137"/>
    </row>
    <row r="4" spans="2:12" x14ac:dyDescent="0.25">
      <c r="B4" s="134"/>
      <c r="C4" s="134"/>
      <c r="D4" s="1"/>
      <c r="J4" s="3" t="s">
        <v>2</v>
      </c>
      <c r="K4" s="137" t="s">
        <v>6</v>
      </c>
      <c r="L4" s="137"/>
    </row>
    <row r="5" spans="2:12" x14ac:dyDescent="0.25">
      <c r="B5" s="134"/>
      <c r="C5" s="134"/>
      <c r="D5" s="1"/>
      <c r="J5" s="3" t="s">
        <v>3</v>
      </c>
      <c r="K5" s="137" t="s">
        <v>7</v>
      </c>
      <c r="L5" s="137"/>
    </row>
    <row r="6" spans="2:12" x14ac:dyDescent="0.25">
      <c r="B6" s="134"/>
      <c r="C6" s="134"/>
      <c r="D6" s="138"/>
      <c r="E6" s="138"/>
      <c r="F6" s="138"/>
      <c r="G6" s="138"/>
      <c r="H6" s="138"/>
      <c r="J6" s="3" t="s">
        <v>4</v>
      </c>
      <c r="K6" s="140">
        <v>3134982492</v>
      </c>
      <c r="L6" s="140"/>
    </row>
    <row r="7" spans="2:12" ht="14.25" customHeight="1" x14ac:dyDescent="0.25">
      <c r="B7" s="134"/>
      <c r="C7" s="134"/>
      <c r="D7" s="139"/>
      <c r="E7" s="139"/>
      <c r="F7" s="139"/>
      <c r="G7" s="139"/>
      <c r="H7" s="139"/>
      <c r="I7" s="5"/>
      <c r="J7" s="3" t="s">
        <v>16</v>
      </c>
      <c r="K7" s="141">
        <v>3895036</v>
      </c>
      <c r="L7" s="142"/>
    </row>
    <row r="10" spans="2:12" x14ac:dyDescent="0.25">
      <c r="B10" s="132" t="s">
        <v>8</v>
      </c>
      <c r="C10" s="132" t="s">
        <v>1</v>
      </c>
      <c r="D10" s="132" t="s">
        <v>10</v>
      </c>
      <c r="E10" s="132" t="s">
        <v>11</v>
      </c>
      <c r="F10" s="132" t="s">
        <v>12</v>
      </c>
      <c r="G10" s="132"/>
      <c r="H10" s="132" t="s">
        <v>15</v>
      </c>
    </row>
    <row r="11" spans="2:12" x14ac:dyDescent="0.25">
      <c r="B11" s="132"/>
      <c r="C11" s="132"/>
      <c r="D11" s="132"/>
      <c r="E11" s="132"/>
      <c r="F11" s="13" t="s">
        <v>13</v>
      </c>
      <c r="G11" s="13" t="s">
        <v>14</v>
      </c>
      <c r="H11" s="132"/>
    </row>
    <row r="12" spans="2:12" x14ac:dyDescent="0.25">
      <c r="B12" s="7">
        <v>1</v>
      </c>
      <c r="C12" s="6" t="s">
        <v>51</v>
      </c>
      <c r="D12" s="4">
        <v>4</v>
      </c>
      <c r="E12" s="11">
        <v>150000</v>
      </c>
      <c r="F12" s="4" t="s">
        <v>29</v>
      </c>
      <c r="G12" s="6"/>
      <c r="H12" s="12">
        <f>E12+D12</f>
        <v>150004</v>
      </c>
    </row>
    <row r="13" spans="2:12" x14ac:dyDescent="0.25">
      <c r="B13" s="7">
        <v>2</v>
      </c>
      <c r="C13" s="6" t="s">
        <v>52</v>
      </c>
      <c r="D13" s="4">
        <v>4</v>
      </c>
      <c r="E13" s="12">
        <v>300000</v>
      </c>
      <c r="F13" s="4" t="s">
        <v>29</v>
      </c>
      <c r="G13" s="6"/>
      <c r="H13" s="12">
        <f t="shared" ref="H13:H20" si="0">E13+D13</f>
        <v>300004</v>
      </c>
    </row>
    <row r="14" spans="2:12" x14ac:dyDescent="0.25">
      <c r="B14" s="7">
        <v>3</v>
      </c>
      <c r="C14" s="6" t="s">
        <v>53</v>
      </c>
      <c r="D14" s="4">
        <v>4</v>
      </c>
      <c r="E14" s="12">
        <v>890000</v>
      </c>
      <c r="F14" s="4" t="s">
        <v>29</v>
      </c>
      <c r="G14" s="6"/>
      <c r="H14" s="12">
        <f t="shared" si="0"/>
        <v>890004</v>
      </c>
    </row>
    <row r="15" spans="2:12" x14ac:dyDescent="0.25">
      <c r="B15" s="7">
        <v>4</v>
      </c>
      <c r="C15" s="6" t="s">
        <v>54</v>
      </c>
      <c r="D15" s="4">
        <v>4</v>
      </c>
      <c r="E15" s="8">
        <v>50000</v>
      </c>
      <c r="F15" s="4" t="s">
        <v>29</v>
      </c>
      <c r="G15" s="6"/>
      <c r="H15" s="12">
        <f t="shared" si="0"/>
        <v>50004</v>
      </c>
    </row>
    <row r="16" spans="2:12" x14ac:dyDescent="0.25">
      <c r="B16" s="7">
        <v>6</v>
      </c>
      <c r="C16" s="6" t="s">
        <v>55</v>
      </c>
      <c r="D16" s="4">
        <v>4</v>
      </c>
      <c r="E16" s="8">
        <v>1200000</v>
      </c>
      <c r="F16" s="4" t="s">
        <v>29</v>
      </c>
      <c r="G16" s="6"/>
      <c r="H16" s="12">
        <f t="shared" si="0"/>
        <v>1200004</v>
      </c>
    </row>
    <row r="17" spans="2:8" x14ac:dyDescent="0.25">
      <c r="B17" s="7">
        <v>7</v>
      </c>
      <c r="C17" s="6" t="s">
        <v>56</v>
      </c>
      <c r="D17" s="4">
        <v>4</v>
      </c>
      <c r="E17" s="12">
        <v>250000</v>
      </c>
      <c r="F17" s="4" t="s">
        <v>29</v>
      </c>
      <c r="G17" s="6"/>
      <c r="H17" s="12">
        <f t="shared" si="0"/>
        <v>250004</v>
      </c>
    </row>
    <row r="18" spans="2:8" x14ac:dyDescent="0.25">
      <c r="B18" s="7">
        <v>8</v>
      </c>
      <c r="C18" s="6" t="s">
        <v>57</v>
      </c>
      <c r="D18" s="4">
        <v>4</v>
      </c>
      <c r="E18" s="12">
        <v>1000000</v>
      </c>
      <c r="F18" s="4" t="s">
        <v>29</v>
      </c>
      <c r="G18" s="6"/>
      <c r="H18" s="12">
        <f t="shared" si="0"/>
        <v>1000004</v>
      </c>
    </row>
    <row r="19" spans="2:8" x14ac:dyDescent="0.25">
      <c r="B19" s="7">
        <v>9</v>
      </c>
      <c r="C19" s="6" t="s">
        <v>58</v>
      </c>
      <c r="D19" s="4">
        <v>4</v>
      </c>
      <c r="E19" s="12">
        <v>5000</v>
      </c>
      <c r="F19" s="4" t="s">
        <v>29</v>
      </c>
      <c r="G19" s="6"/>
      <c r="H19" s="12">
        <f t="shared" si="0"/>
        <v>5004</v>
      </c>
    </row>
    <row r="20" spans="2:8" x14ac:dyDescent="0.25">
      <c r="B20" s="7">
        <v>10</v>
      </c>
      <c r="C20" s="6" t="s">
        <v>59</v>
      </c>
      <c r="D20" s="4">
        <v>4</v>
      </c>
      <c r="E20" s="12">
        <v>50000</v>
      </c>
      <c r="F20" s="4" t="s">
        <v>29</v>
      </c>
      <c r="G20" s="6"/>
      <c r="H20" s="12">
        <f t="shared" si="0"/>
        <v>50004</v>
      </c>
    </row>
    <row r="21" spans="2:8" x14ac:dyDescent="0.25">
      <c r="B21" s="133" t="s">
        <v>15</v>
      </c>
      <c r="C21" s="133"/>
      <c r="D21" s="133"/>
      <c r="E21" s="133"/>
      <c r="F21" s="133"/>
      <c r="G21" s="133"/>
      <c r="H21" s="10">
        <f>SUM(H12+H13+H14+H15+H16+H17+H18+H19+H20)</f>
        <v>3895036</v>
      </c>
    </row>
  </sheetData>
  <mergeCells count="15">
    <mergeCell ref="J2:L2"/>
    <mergeCell ref="B3:C7"/>
    <mergeCell ref="K3:L3"/>
    <mergeCell ref="K4:L4"/>
    <mergeCell ref="K5:L5"/>
    <mergeCell ref="D6:H7"/>
    <mergeCell ref="K6:L6"/>
    <mergeCell ref="K7:L7"/>
    <mergeCell ref="H10:H11"/>
    <mergeCell ref="B21:G21"/>
    <mergeCell ref="F10:G10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2DD3-E90A-4877-ACA3-C0F2EA722CF5}">
  <sheetPr>
    <tabColor rgb="FF00B0F0"/>
  </sheetPr>
  <dimension ref="B2:M16"/>
  <sheetViews>
    <sheetView topLeftCell="B2" workbookViewId="0">
      <selection activeCell="E12" sqref="E12"/>
    </sheetView>
  </sheetViews>
  <sheetFormatPr baseColWidth="10" defaultRowHeight="15" x14ac:dyDescent="0.25"/>
  <cols>
    <col min="2" max="2" width="9.5703125" customWidth="1"/>
    <col min="3" max="3" width="23.42578125" bestFit="1" customWidth="1"/>
    <col min="4" max="4" width="14.42578125" customWidth="1"/>
    <col min="5" max="5" width="26" bestFit="1" customWidth="1"/>
    <col min="6" max="6" width="19.85546875" customWidth="1"/>
    <col min="7" max="7" width="13" bestFit="1" customWidth="1"/>
    <col min="8" max="8" width="14.42578125" customWidth="1"/>
    <col min="9" max="9" width="14.5703125" customWidth="1"/>
    <col min="10" max="10" width="15.42578125" customWidth="1"/>
    <col min="11" max="11" width="13.85546875" customWidth="1"/>
    <col min="12" max="12" width="13.28515625" customWidth="1"/>
    <col min="13" max="13" width="19.85546875" customWidth="1"/>
    <col min="14" max="14" width="15" customWidth="1"/>
    <col min="15" max="15" width="15.5703125" customWidth="1"/>
  </cols>
  <sheetData>
    <row r="2" spans="2:13" x14ac:dyDescent="0.25">
      <c r="B2" s="1"/>
      <c r="C2" s="1"/>
      <c r="D2" s="1"/>
      <c r="E2" s="1"/>
      <c r="K2" s="136" t="s">
        <v>0</v>
      </c>
      <c r="L2" s="136"/>
      <c r="M2" s="136"/>
    </row>
    <row r="3" spans="2:13" x14ac:dyDescent="0.25">
      <c r="B3" s="134"/>
      <c r="C3" s="134"/>
      <c r="D3" s="1"/>
      <c r="E3" s="1"/>
      <c r="K3" s="3" t="s">
        <v>1</v>
      </c>
      <c r="L3" s="137" t="s">
        <v>5</v>
      </c>
      <c r="M3" s="137"/>
    </row>
    <row r="4" spans="2:13" x14ac:dyDescent="0.25">
      <c r="B4" s="134"/>
      <c r="C4" s="134"/>
      <c r="D4" s="1"/>
      <c r="E4" s="1"/>
      <c r="K4" s="3" t="s">
        <v>2</v>
      </c>
      <c r="L4" s="137" t="s">
        <v>6</v>
      </c>
      <c r="M4" s="137"/>
    </row>
    <row r="5" spans="2:13" x14ac:dyDescent="0.25">
      <c r="B5" s="134"/>
      <c r="C5" s="134"/>
      <c r="D5" s="1"/>
      <c r="E5" s="1"/>
      <c r="K5" s="3" t="s">
        <v>3</v>
      </c>
      <c r="L5" s="137" t="s">
        <v>7</v>
      </c>
      <c r="M5" s="137"/>
    </row>
    <row r="6" spans="2:13" x14ac:dyDescent="0.25">
      <c r="B6" s="134"/>
      <c r="C6" s="134"/>
      <c r="D6" s="138"/>
      <c r="E6" s="138"/>
      <c r="F6" s="138"/>
      <c r="G6" s="138"/>
      <c r="H6" s="138"/>
      <c r="I6" s="138"/>
      <c r="K6" s="3" t="s">
        <v>4</v>
      </c>
      <c r="L6" s="140">
        <v>3134982492</v>
      </c>
      <c r="M6" s="140"/>
    </row>
    <row r="7" spans="2:13" ht="14.25" customHeight="1" x14ac:dyDescent="0.25">
      <c r="B7" s="134"/>
      <c r="C7" s="134"/>
      <c r="D7" s="139"/>
      <c r="E7" s="139"/>
      <c r="F7" s="139"/>
      <c r="G7" s="139"/>
      <c r="H7" s="139"/>
      <c r="I7" s="139"/>
      <c r="J7" s="5"/>
      <c r="K7" s="3" t="s">
        <v>16</v>
      </c>
      <c r="L7" s="141">
        <v>80640000</v>
      </c>
      <c r="M7" s="142"/>
    </row>
    <row r="10" spans="2:13" x14ac:dyDescent="0.25">
      <c r="B10" s="132" t="s">
        <v>8</v>
      </c>
      <c r="C10" s="132" t="s">
        <v>60</v>
      </c>
      <c r="D10" s="135" t="s">
        <v>65</v>
      </c>
      <c r="E10" s="135" t="s">
        <v>68</v>
      </c>
      <c r="F10" s="132" t="s">
        <v>69</v>
      </c>
      <c r="G10" s="132" t="s">
        <v>70</v>
      </c>
      <c r="H10" s="132" t="s">
        <v>46</v>
      </c>
      <c r="I10" s="132"/>
      <c r="J10" s="132" t="s">
        <v>15</v>
      </c>
    </row>
    <row r="11" spans="2:13" x14ac:dyDescent="0.25">
      <c r="B11" s="132"/>
      <c r="C11" s="132"/>
      <c r="D11" s="135"/>
      <c r="E11" s="135"/>
      <c r="F11" s="132"/>
      <c r="G11" s="132"/>
      <c r="H11" s="13" t="s">
        <v>71</v>
      </c>
      <c r="I11" s="13" t="s">
        <v>13</v>
      </c>
      <c r="J11" s="132"/>
    </row>
    <row r="12" spans="2:13" x14ac:dyDescent="0.25">
      <c r="B12" s="7">
        <v>1</v>
      </c>
      <c r="C12" s="6" t="s">
        <v>61</v>
      </c>
      <c r="D12" s="6" t="s">
        <v>66</v>
      </c>
      <c r="E12" s="4">
        <v>1008</v>
      </c>
      <c r="F12" s="16">
        <v>6</v>
      </c>
      <c r="G12" s="14">
        <v>20000</v>
      </c>
      <c r="H12" s="6"/>
      <c r="I12" s="12" t="s">
        <v>29</v>
      </c>
      <c r="J12" s="15">
        <f>G12*E12</f>
        <v>20160000</v>
      </c>
    </row>
    <row r="13" spans="2:13" x14ac:dyDescent="0.25">
      <c r="B13" s="7">
        <v>2</v>
      </c>
      <c r="C13" s="6" t="s">
        <v>62</v>
      </c>
      <c r="D13" s="6" t="s">
        <v>67</v>
      </c>
      <c r="E13" s="4">
        <v>1008</v>
      </c>
      <c r="F13" s="17">
        <v>6</v>
      </c>
      <c r="G13" s="14">
        <v>20000</v>
      </c>
      <c r="H13" s="6"/>
      <c r="I13" s="12" t="s">
        <v>29</v>
      </c>
      <c r="J13" s="15">
        <f t="shared" ref="J13:J15" si="0">G13*E13</f>
        <v>20160000</v>
      </c>
    </row>
    <row r="14" spans="2:13" x14ac:dyDescent="0.25">
      <c r="B14" s="7">
        <v>3</v>
      </c>
      <c r="C14" s="6" t="s">
        <v>63</v>
      </c>
      <c r="D14" s="6" t="s">
        <v>67</v>
      </c>
      <c r="E14" s="4">
        <v>1008</v>
      </c>
      <c r="F14" s="17">
        <v>6</v>
      </c>
      <c r="G14" s="14">
        <v>20000</v>
      </c>
      <c r="H14" s="6"/>
      <c r="I14" s="12" t="s">
        <v>29</v>
      </c>
      <c r="J14" s="15">
        <f t="shared" si="0"/>
        <v>20160000</v>
      </c>
    </row>
    <row r="15" spans="2:13" x14ac:dyDescent="0.25">
      <c r="B15" s="7">
        <v>4</v>
      </c>
      <c r="C15" s="6" t="s">
        <v>64</v>
      </c>
      <c r="D15" s="6" t="s">
        <v>66</v>
      </c>
      <c r="E15" s="4">
        <v>1008</v>
      </c>
      <c r="F15" s="18">
        <v>6</v>
      </c>
      <c r="G15" s="14">
        <v>20000</v>
      </c>
      <c r="H15" s="6"/>
      <c r="I15" s="8" t="s">
        <v>29</v>
      </c>
      <c r="J15" s="15">
        <f t="shared" si="0"/>
        <v>20160000</v>
      </c>
    </row>
    <row r="16" spans="2:13" x14ac:dyDescent="0.25">
      <c r="B16" s="133" t="s">
        <v>15</v>
      </c>
      <c r="C16" s="133"/>
      <c r="D16" s="133"/>
      <c r="E16" s="133"/>
      <c r="F16" s="133"/>
      <c r="G16" s="133"/>
      <c r="H16" s="133"/>
      <c r="I16" s="133"/>
      <c r="J16" s="26">
        <f>SUM(J12+J13+J14+J15)</f>
        <v>80640000</v>
      </c>
    </row>
  </sheetData>
  <mergeCells count="17">
    <mergeCell ref="K2:M2"/>
    <mergeCell ref="B3:C7"/>
    <mergeCell ref="L3:M3"/>
    <mergeCell ref="L4:M4"/>
    <mergeCell ref="L5:M5"/>
    <mergeCell ref="D6:I7"/>
    <mergeCell ref="L6:M6"/>
    <mergeCell ref="L7:M7"/>
    <mergeCell ref="H10:I10"/>
    <mergeCell ref="J10:J11"/>
    <mergeCell ref="B16:I16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361A-C49B-4B15-AF51-4229A5389D36}">
  <sheetPr>
    <tabColor rgb="FF0070C0"/>
  </sheetPr>
  <dimension ref="B2:N15"/>
  <sheetViews>
    <sheetView workbookViewId="0">
      <selection activeCell="K12" sqref="K12"/>
    </sheetView>
  </sheetViews>
  <sheetFormatPr baseColWidth="10" defaultRowHeight="15" x14ac:dyDescent="0.25"/>
  <cols>
    <col min="2" max="2" width="9.5703125" customWidth="1"/>
    <col min="3" max="3" width="18.42578125" bestFit="1" customWidth="1"/>
    <col min="4" max="4" width="16" customWidth="1"/>
    <col min="5" max="5" width="14.42578125" customWidth="1"/>
    <col min="6" max="6" width="10" customWidth="1"/>
    <col min="7" max="7" width="19.85546875" customWidth="1"/>
    <col min="8" max="8" width="13.5703125" customWidth="1"/>
    <col min="9" max="9" width="14.42578125" customWidth="1"/>
    <col min="10" max="10" width="14.5703125" customWidth="1"/>
    <col min="12" max="12" width="13.85546875" customWidth="1"/>
    <col min="13" max="13" width="13.28515625" customWidth="1"/>
    <col min="14" max="14" width="19.85546875" customWidth="1"/>
    <col min="15" max="15" width="15" customWidth="1"/>
    <col min="16" max="16" width="15.5703125" customWidth="1"/>
  </cols>
  <sheetData>
    <row r="2" spans="2:14" x14ac:dyDescent="0.25">
      <c r="B2" s="1"/>
      <c r="C2" s="1"/>
      <c r="D2" s="1"/>
      <c r="E2" s="1"/>
      <c r="F2" s="1"/>
      <c r="L2" s="136" t="s">
        <v>0</v>
      </c>
      <c r="M2" s="136"/>
      <c r="N2" s="136"/>
    </row>
    <row r="3" spans="2:14" x14ac:dyDescent="0.25">
      <c r="B3" s="134"/>
      <c r="C3" s="134"/>
      <c r="D3" s="28"/>
      <c r="E3" s="1"/>
      <c r="F3" s="1"/>
      <c r="L3" s="3" t="s">
        <v>1</v>
      </c>
      <c r="M3" s="137" t="s">
        <v>5</v>
      </c>
      <c r="N3" s="137"/>
    </row>
    <row r="4" spans="2:14" x14ac:dyDescent="0.25">
      <c r="B4" s="134"/>
      <c r="C4" s="134"/>
      <c r="D4" s="28"/>
      <c r="E4" s="1"/>
      <c r="F4" s="1"/>
      <c r="L4" s="3" t="s">
        <v>2</v>
      </c>
      <c r="M4" s="137" t="s">
        <v>6</v>
      </c>
      <c r="N4" s="137"/>
    </row>
    <row r="5" spans="2:14" x14ac:dyDescent="0.25">
      <c r="B5" s="134"/>
      <c r="C5" s="134"/>
      <c r="D5" s="28"/>
      <c r="E5" s="1"/>
      <c r="F5" s="1"/>
      <c r="L5" s="3" t="s">
        <v>3</v>
      </c>
      <c r="M5" s="137" t="s">
        <v>7</v>
      </c>
      <c r="N5" s="137"/>
    </row>
    <row r="6" spans="2:14" x14ac:dyDescent="0.25">
      <c r="B6" s="134"/>
      <c r="C6" s="134"/>
      <c r="D6" s="28"/>
      <c r="E6" s="138"/>
      <c r="F6" s="138"/>
      <c r="G6" s="138"/>
      <c r="H6" s="138"/>
      <c r="I6" s="138"/>
      <c r="J6" s="138"/>
      <c r="L6" s="3" t="s">
        <v>4</v>
      </c>
      <c r="M6" s="140">
        <v>3134982492</v>
      </c>
      <c r="N6" s="140"/>
    </row>
    <row r="7" spans="2:14" ht="14.25" customHeight="1" x14ac:dyDescent="0.25">
      <c r="B7" s="134"/>
      <c r="C7" s="134"/>
      <c r="D7" s="28"/>
      <c r="E7" s="139"/>
      <c r="F7" s="139"/>
      <c r="G7" s="139"/>
      <c r="H7" s="139"/>
      <c r="I7" s="139"/>
      <c r="J7" s="139"/>
      <c r="K7" s="5"/>
      <c r="L7" s="3" t="s">
        <v>16</v>
      </c>
      <c r="M7" s="141">
        <v>531000</v>
      </c>
      <c r="N7" s="142"/>
    </row>
    <row r="10" spans="2:14" x14ac:dyDescent="0.25">
      <c r="B10" s="132" t="s">
        <v>8</v>
      </c>
      <c r="C10" s="132" t="s">
        <v>1</v>
      </c>
      <c r="D10" s="132" t="s">
        <v>75</v>
      </c>
      <c r="E10" s="135" t="s">
        <v>76</v>
      </c>
      <c r="F10" s="132" t="s">
        <v>77</v>
      </c>
      <c r="G10" s="132" t="s">
        <v>78</v>
      </c>
      <c r="H10" s="132" t="s">
        <v>79</v>
      </c>
      <c r="I10" s="132" t="s">
        <v>46</v>
      </c>
      <c r="J10" s="132"/>
      <c r="K10" s="133" t="s">
        <v>15</v>
      </c>
    </row>
    <row r="11" spans="2:14" x14ac:dyDescent="0.25">
      <c r="B11" s="132"/>
      <c r="C11" s="132"/>
      <c r="D11" s="132"/>
      <c r="E11" s="135"/>
      <c r="F11" s="132"/>
      <c r="G11" s="132"/>
      <c r="H11" s="132"/>
      <c r="I11" s="19" t="s">
        <v>13</v>
      </c>
      <c r="J11" s="19" t="s">
        <v>71</v>
      </c>
      <c r="K11" s="143"/>
    </row>
    <row r="12" spans="2:14" x14ac:dyDescent="0.25">
      <c r="B12" s="7">
        <v>1</v>
      </c>
      <c r="C12" s="24" t="s">
        <v>72</v>
      </c>
      <c r="D12" s="4">
        <v>820</v>
      </c>
      <c r="E12" s="4">
        <v>5</v>
      </c>
      <c r="F12" s="20">
        <v>250</v>
      </c>
      <c r="G12" s="25" t="s">
        <v>47</v>
      </c>
      <c r="H12" s="22" t="s">
        <v>47</v>
      </c>
      <c r="I12" s="4" t="s">
        <v>29</v>
      </c>
      <c r="J12" s="12"/>
      <c r="K12" s="21">
        <f>D12*F12</f>
        <v>205000</v>
      </c>
    </row>
    <row r="13" spans="2:14" x14ac:dyDescent="0.25">
      <c r="B13" s="7">
        <v>2</v>
      </c>
      <c r="C13" s="24" t="s">
        <v>73</v>
      </c>
      <c r="D13" s="4">
        <v>8</v>
      </c>
      <c r="E13" s="4">
        <v>10</v>
      </c>
      <c r="F13" s="4"/>
      <c r="G13" s="23">
        <v>950</v>
      </c>
      <c r="H13" s="23" t="s">
        <v>47</v>
      </c>
      <c r="I13" s="4" t="s">
        <v>29</v>
      </c>
      <c r="J13" s="12"/>
      <c r="K13" s="21">
        <f>D13*E13*G13</f>
        <v>76000</v>
      </c>
    </row>
    <row r="14" spans="2:14" x14ac:dyDescent="0.25">
      <c r="B14" s="7">
        <v>3</v>
      </c>
      <c r="C14" s="2" t="s">
        <v>74</v>
      </c>
      <c r="D14" s="22" t="s">
        <v>47</v>
      </c>
      <c r="E14" s="22" t="s">
        <v>47</v>
      </c>
      <c r="F14" s="22" t="s">
        <v>47</v>
      </c>
      <c r="G14" s="23" t="s">
        <v>47</v>
      </c>
      <c r="H14" s="20">
        <v>250000</v>
      </c>
      <c r="I14" s="4" t="s">
        <v>29</v>
      </c>
      <c r="J14" s="12"/>
      <c r="K14" s="21">
        <v>250000</v>
      </c>
    </row>
    <row r="15" spans="2:14" x14ac:dyDescent="0.25">
      <c r="B15" s="133" t="s">
        <v>15</v>
      </c>
      <c r="C15" s="133"/>
      <c r="D15" s="133"/>
      <c r="E15" s="133"/>
      <c r="F15" s="133"/>
      <c r="G15" s="133"/>
      <c r="H15" s="133"/>
      <c r="I15" s="133"/>
      <c r="J15" s="133"/>
      <c r="K15" s="27">
        <f>SUM(K12+K13+K14)</f>
        <v>531000</v>
      </c>
    </row>
  </sheetData>
  <mergeCells count="18">
    <mergeCell ref="B3:C7"/>
    <mergeCell ref="I10:J10"/>
    <mergeCell ref="C10:C11"/>
    <mergeCell ref="K10:K11"/>
    <mergeCell ref="B15:J15"/>
    <mergeCell ref="B10:B11"/>
    <mergeCell ref="D10:D11"/>
    <mergeCell ref="E10:E11"/>
    <mergeCell ref="F10:F11"/>
    <mergeCell ref="G10:G11"/>
    <mergeCell ref="H10:H11"/>
    <mergeCell ref="L2:N2"/>
    <mergeCell ref="M3:N3"/>
    <mergeCell ref="M4:N4"/>
    <mergeCell ref="M5:N5"/>
    <mergeCell ref="E6:J7"/>
    <mergeCell ref="M6:N6"/>
    <mergeCell ref="M7:N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42EA-F491-4529-B462-C2A194C77A68}">
  <sheetPr>
    <tabColor theme="4"/>
    <pageSetUpPr autoPageBreaks="0" fitToPage="1"/>
  </sheetPr>
  <dimension ref="A1:J79"/>
  <sheetViews>
    <sheetView showGridLines="0" topLeftCell="B2" zoomScaleNormal="100" zoomScaleSheetLayoutView="40" workbookViewId="0">
      <selection activeCell="E9" sqref="E9"/>
    </sheetView>
  </sheetViews>
  <sheetFormatPr baseColWidth="10" defaultColWidth="8.85546875" defaultRowHeight="12.75" x14ac:dyDescent="0.2"/>
  <cols>
    <col min="1" max="1" width="35.140625" style="29" bestFit="1" customWidth="1"/>
    <col min="2" max="2" width="21.28515625" style="29" bestFit="1" customWidth="1"/>
    <col min="3" max="3" width="20.7109375" style="29" customWidth="1"/>
    <col min="4" max="4" width="28" style="29" customWidth="1"/>
    <col min="5" max="5" width="20.5703125" style="29" customWidth="1"/>
    <col min="6" max="6" width="30.7109375" style="29" customWidth="1"/>
    <col min="7" max="7" width="21.28515625" style="29" bestFit="1" customWidth="1"/>
    <col min="8" max="9" width="20.7109375" style="29" customWidth="1"/>
    <col min="10" max="10" width="16.7109375" style="29" customWidth="1"/>
    <col min="11" max="16384" width="8.85546875" style="29"/>
  </cols>
  <sheetData>
    <row r="1" spans="1:9" s="64" customFormat="1" ht="19.899999999999999" customHeight="1" x14ac:dyDescent="0.25"/>
    <row r="2" spans="1:9" s="64" customFormat="1" ht="94.9" customHeight="1" x14ac:dyDescent="0.45">
      <c r="A2" s="149" t="s">
        <v>81</v>
      </c>
      <c r="B2" s="149"/>
      <c r="C2" s="149"/>
      <c r="D2" s="149"/>
      <c r="E2" s="149"/>
      <c r="F2" s="149"/>
      <c r="G2" s="149"/>
      <c r="H2" s="65"/>
      <c r="I2" s="65"/>
    </row>
    <row r="3" spans="1:9" ht="15" customHeight="1" x14ac:dyDescent="0.2"/>
    <row r="4" spans="1:9" ht="30" customHeight="1" x14ac:dyDescent="0.25">
      <c r="A4" s="145" t="s">
        <v>87</v>
      </c>
      <c r="B4" s="146"/>
      <c r="C4" s="63"/>
      <c r="D4"/>
      <c r="E4"/>
      <c r="F4"/>
      <c r="G4"/>
    </row>
    <row r="5" spans="1:9" ht="30" customHeight="1" x14ac:dyDescent="0.25">
      <c r="A5" s="66" t="s">
        <v>88</v>
      </c>
      <c r="B5" s="131" t="s">
        <v>82</v>
      </c>
      <c r="D5"/>
      <c r="E5"/>
      <c r="F5"/>
      <c r="G5"/>
      <c r="H5"/>
      <c r="I5"/>
    </row>
    <row r="6" spans="1:9" ht="30" customHeight="1" x14ac:dyDescent="0.25">
      <c r="A6" s="66" t="s">
        <v>89</v>
      </c>
      <c r="B6" s="131" t="s">
        <v>83</v>
      </c>
      <c r="D6" s="68" t="s">
        <v>92</v>
      </c>
      <c r="E6" s="155">
        <v>8</v>
      </c>
      <c r="F6" s="155"/>
      <c r="G6"/>
      <c r="H6" s="152" t="s">
        <v>85</v>
      </c>
      <c r="I6" s="152"/>
    </row>
    <row r="7" spans="1:9" ht="30" customHeight="1" x14ac:dyDescent="0.25">
      <c r="A7" s="67" t="s">
        <v>90</v>
      </c>
      <c r="B7" s="130" t="s">
        <v>91</v>
      </c>
      <c r="D7" s="69" t="s">
        <v>93</v>
      </c>
      <c r="E7" s="144" t="s">
        <v>84</v>
      </c>
      <c r="F7" s="144"/>
      <c r="G7"/>
      <c r="H7" s="153">
        <f>SUM(D26+I21+J33+Transporte[[#Totals],[Total]]+G46)</f>
        <v>139167000</v>
      </c>
      <c r="I7" s="154"/>
    </row>
    <row r="8" spans="1:9" ht="30" customHeight="1" x14ac:dyDescent="0.25">
      <c r="D8"/>
      <c r="E8"/>
      <c r="F8"/>
      <c r="G8"/>
      <c r="H8" s="61"/>
    </row>
    <row r="9" spans="1:9" ht="30" customHeight="1" x14ac:dyDescent="0.25">
      <c r="A9"/>
      <c r="B9"/>
      <c r="C9" s="63"/>
      <c r="D9"/>
      <c r="E9"/>
      <c r="F9"/>
      <c r="G9"/>
      <c r="H9" s="62"/>
    </row>
    <row r="10" spans="1:9" ht="30" customHeight="1" x14ac:dyDescent="0.25">
      <c r="A10"/>
      <c r="B10"/>
      <c r="H10" s="61"/>
    </row>
    <row r="11" spans="1:9" ht="37.9" customHeight="1" x14ac:dyDescent="0.2">
      <c r="A11" s="60"/>
      <c r="B11" s="59"/>
    </row>
    <row r="12" spans="1:9" s="36" customFormat="1" ht="30" customHeight="1" x14ac:dyDescent="0.2">
      <c r="A12" s="58" t="s">
        <v>94</v>
      </c>
      <c r="B12" s="56"/>
      <c r="C12" s="57"/>
      <c r="D12" s="57"/>
      <c r="F12" s="56" t="s">
        <v>115</v>
      </c>
      <c r="G12" s="56"/>
      <c r="H12" s="56"/>
      <c r="I12" s="56"/>
    </row>
    <row r="13" spans="1:9" ht="48" customHeight="1" x14ac:dyDescent="0.25">
      <c r="A13" s="44" t="s">
        <v>86</v>
      </c>
      <c r="B13" s="34" t="s">
        <v>97</v>
      </c>
      <c r="C13" s="34" t="s">
        <v>96</v>
      </c>
      <c r="D13" s="33" t="s">
        <v>95</v>
      </c>
      <c r="E13" s="30"/>
      <c r="F13" s="35" t="s">
        <v>86</v>
      </c>
      <c r="G13" s="34" t="s">
        <v>97</v>
      </c>
      <c r="H13" s="104" t="s">
        <v>96</v>
      </c>
      <c r="I13" s="33" t="s">
        <v>95</v>
      </c>
    </row>
    <row r="14" spans="1:9" ht="30" customHeight="1" x14ac:dyDescent="0.25">
      <c r="A14" s="55" t="s">
        <v>39</v>
      </c>
      <c r="B14" s="118">
        <v>4</v>
      </c>
      <c r="C14" s="129" t="s">
        <v>47</v>
      </c>
      <c r="D14" s="128" t="s">
        <v>47</v>
      </c>
      <c r="E14" s="30"/>
      <c r="F14" s="32" t="s">
        <v>17</v>
      </c>
      <c r="G14" s="126">
        <v>4</v>
      </c>
      <c r="H14" s="125">
        <v>400000</v>
      </c>
      <c r="I14" s="91">
        <f>Entretenimiento[[#This Row],[Unidades]]*Entretenimiento[[#This Row],[Valor Unitario]]</f>
        <v>1600000</v>
      </c>
    </row>
    <row r="15" spans="1:9" ht="30" customHeight="1" x14ac:dyDescent="0.25">
      <c r="A15" s="54" t="s">
        <v>32</v>
      </c>
      <c r="B15" s="118">
        <v>4</v>
      </c>
      <c r="C15" s="117" t="s">
        <v>47</v>
      </c>
      <c r="D15" s="127" t="s">
        <v>47</v>
      </c>
      <c r="E15" s="30"/>
      <c r="F15" s="32" t="s">
        <v>18</v>
      </c>
      <c r="G15" s="126">
        <v>4</v>
      </c>
      <c r="H15" s="125">
        <v>500000</v>
      </c>
      <c r="I15" s="91">
        <f>Entretenimiento[[#This Row],[Unidades]]*Entretenimiento[[#This Row],[Valor Unitario]]</f>
        <v>2000000</v>
      </c>
    </row>
    <row r="16" spans="1:9" ht="30" customHeight="1" x14ac:dyDescent="0.25">
      <c r="A16" s="54" t="s">
        <v>34</v>
      </c>
      <c r="B16" s="118">
        <v>4</v>
      </c>
      <c r="C16" s="117" t="s">
        <v>47</v>
      </c>
      <c r="D16" s="127" t="s">
        <v>47</v>
      </c>
      <c r="E16" s="30"/>
      <c r="F16" s="32" t="s">
        <v>19</v>
      </c>
      <c r="G16" s="126">
        <v>4</v>
      </c>
      <c r="H16" s="125">
        <v>549000</v>
      </c>
      <c r="I16" s="91">
        <f>Entretenimiento[[#This Row],[Unidades]]*Entretenimiento[[#This Row],[Valor Unitario]]</f>
        <v>2196000</v>
      </c>
    </row>
    <row r="17" spans="1:10" ht="30" customHeight="1" x14ac:dyDescent="0.25">
      <c r="A17" s="54" t="s">
        <v>33</v>
      </c>
      <c r="B17" s="118">
        <v>4</v>
      </c>
      <c r="C17" s="124">
        <v>50000</v>
      </c>
      <c r="D17" s="123">
        <f>Alojamiento[[#This Row],[Unidades]]*Alojamiento[[#This Row],[Valor Unitario]]</f>
        <v>200000</v>
      </c>
      <c r="E17" s="30"/>
      <c r="F17" s="32" t="s">
        <v>20</v>
      </c>
      <c r="G17" s="126">
        <v>4</v>
      </c>
      <c r="H17" s="125">
        <v>200000</v>
      </c>
      <c r="I17" s="91">
        <f>Entretenimiento[[#This Row],[Unidades]]*Entretenimiento[[#This Row],[Valor Unitario]]</f>
        <v>800000</v>
      </c>
    </row>
    <row r="18" spans="1:10" ht="30" customHeight="1" x14ac:dyDescent="0.25">
      <c r="A18" s="54" t="s">
        <v>35</v>
      </c>
      <c r="B18" s="118">
        <v>4</v>
      </c>
      <c r="C18" s="124">
        <v>290000</v>
      </c>
      <c r="D18" s="123">
        <f>Alojamiento[[#This Row],[Unidades]]*Alojamiento[[#This Row],[Valor Unitario]]</f>
        <v>1160000</v>
      </c>
      <c r="E18" s="30"/>
      <c r="F18" s="32" t="s">
        <v>21</v>
      </c>
      <c r="G18" s="126">
        <v>4</v>
      </c>
      <c r="H18" s="125">
        <v>95000</v>
      </c>
      <c r="I18" s="91">
        <f>Entretenimiento[[#This Row],[Unidades]]*Entretenimiento[[#This Row],[Valor Unitario]]</f>
        <v>380000</v>
      </c>
    </row>
    <row r="19" spans="1:10" ht="30" customHeight="1" x14ac:dyDescent="0.25">
      <c r="A19" s="54" t="s">
        <v>40</v>
      </c>
      <c r="B19" s="118">
        <v>4</v>
      </c>
      <c r="C19" s="117" t="s">
        <v>47</v>
      </c>
      <c r="D19" s="116" t="s">
        <v>47</v>
      </c>
      <c r="E19" s="30"/>
      <c r="F19" s="32" t="s">
        <v>22</v>
      </c>
      <c r="G19" s="126">
        <v>4</v>
      </c>
      <c r="H19" s="125">
        <v>300000</v>
      </c>
      <c r="I19" s="91">
        <f>Entretenimiento[[#This Row],[Unidades]]*Entretenimiento[[#This Row],[Valor Unitario]]</f>
        <v>1200000</v>
      </c>
    </row>
    <row r="20" spans="1:10" ht="30" customHeight="1" x14ac:dyDescent="0.25">
      <c r="A20" s="54" t="s">
        <v>114</v>
      </c>
      <c r="B20" s="118">
        <v>4</v>
      </c>
      <c r="C20" s="117" t="s">
        <v>47</v>
      </c>
      <c r="D20" s="116" t="s">
        <v>47</v>
      </c>
      <c r="E20" s="30"/>
      <c r="F20" s="32" t="s">
        <v>113</v>
      </c>
      <c r="G20" s="126">
        <v>4</v>
      </c>
      <c r="H20" s="125">
        <v>250000</v>
      </c>
      <c r="I20" s="91">
        <f>Entretenimiento[[#This Row],[Unidades]]*Entretenimiento[[#This Row],[Valor Unitario]]</f>
        <v>1000000</v>
      </c>
    </row>
    <row r="21" spans="1:10" ht="30" customHeight="1" x14ac:dyDescent="0.25">
      <c r="A21" s="54" t="s">
        <v>41</v>
      </c>
      <c r="B21" s="118">
        <v>4</v>
      </c>
      <c r="C21" s="124">
        <v>770000</v>
      </c>
      <c r="D21" s="123">
        <f>Alojamiento[[#This Row],[Unidades]]*Alojamiento[[#This Row],[Valor Unitario]]</f>
        <v>3080000</v>
      </c>
      <c r="E21" s="30"/>
      <c r="F21" s="122" t="s">
        <v>85</v>
      </c>
      <c r="G21" s="121"/>
      <c r="H21" s="120"/>
      <c r="I21" s="119">
        <f>SUM(I14+I15+I16+I17+I18+I19+I20)</f>
        <v>9176000</v>
      </c>
    </row>
    <row r="22" spans="1:10" ht="30" customHeight="1" x14ac:dyDescent="0.25">
      <c r="A22" s="54" t="s">
        <v>31</v>
      </c>
      <c r="B22" s="118">
        <v>4</v>
      </c>
      <c r="C22" s="117" t="s">
        <v>47</v>
      </c>
      <c r="D22" s="116" t="s">
        <v>47</v>
      </c>
      <c r="E22" s="30"/>
      <c r="F22" s="115"/>
      <c r="G22" s="6"/>
      <c r="H22" s="6"/>
      <c r="I22" s="6"/>
    </row>
    <row r="23" spans="1:10" ht="30" customHeight="1" x14ac:dyDescent="0.25">
      <c r="A23" s="53" t="s">
        <v>112</v>
      </c>
      <c r="B23" s="114">
        <v>4</v>
      </c>
      <c r="C23" s="113">
        <v>7200000</v>
      </c>
      <c r="D23" s="112">
        <f>Alojamiento[[#This Row],[Unidades]]*Alojamiento[[#This Row],[Valor Unitario]]</f>
        <v>28800000</v>
      </c>
      <c r="E23" s="30"/>
      <c r="F23"/>
      <c r="G23"/>
      <c r="H23"/>
      <c r="I23"/>
    </row>
    <row r="24" spans="1:10" ht="30" customHeight="1" x14ac:dyDescent="0.25">
      <c r="A24" s="111" t="s">
        <v>30</v>
      </c>
      <c r="B24" s="110">
        <v>4</v>
      </c>
      <c r="C24" s="109" t="s">
        <v>47</v>
      </c>
      <c r="D24" s="108" t="s">
        <v>47</v>
      </c>
      <c r="E24" s="30"/>
      <c r="F24" s="31"/>
      <c r="G24" s="31"/>
      <c r="H24" s="31"/>
      <c r="I24" s="31"/>
    </row>
    <row r="25" spans="1:10" ht="30" customHeight="1" x14ac:dyDescent="0.25">
      <c r="A25" s="111" t="s">
        <v>36</v>
      </c>
      <c r="B25" s="110">
        <v>4</v>
      </c>
      <c r="C25" s="109" t="s">
        <v>47</v>
      </c>
      <c r="D25" s="108" t="s">
        <v>47</v>
      </c>
      <c r="E25" s="30"/>
      <c r="F25" s="31"/>
      <c r="G25" s="31"/>
      <c r="H25" s="31"/>
      <c r="I25" s="31"/>
    </row>
    <row r="26" spans="1:10" ht="37.9" customHeight="1" x14ac:dyDescent="0.25">
      <c r="A26" s="107" t="s">
        <v>85</v>
      </c>
      <c r="B26" s="106"/>
      <c r="C26" s="106"/>
      <c r="D26" s="105">
        <f>SUM(D17+D18+D21+D23)</f>
        <v>33240000</v>
      </c>
      <c r="E26" s="30"/>
      <c r="F26" s="31"/>
      <c r="G26" s="31"/>
      <c r="H26" s="31"/>
      <c r="I26" s="31"/>
    </row>
    <row r="27" spans="1:10" s="36" customFormat="1" ht="30" customHeight="1" x14ac:dyDescent="0.25">
      <c r="A27" s="43"/>
      <c r="B27" s="42"/>
      <c r="C27" s="42"/>
      <c r="D27" s="42"/>
      <c r="E27" s="37"/>
      <c r="F27" s="151" t="s">
        <v>111</v>
      </c>
      <c r="G27" s="151"/>
      <c r="H27" s="151"/>
      <c r="I27" s="151"/>
    </row>
    <row r="28" spans="1:10" ht="48" customHeight="1" x14ac:dyDescent="0.25">
      <c r="A28" s="150" t="s">
        <v>110</v>
      </c>
      <c r="B28" s="150"/>
      <c r="C28" s="150"/>
      <c r="D28" s="150"/>
      <c r="E28" s="30"/>
      <c r="F28" s="51" t="s">
        <v>86</v>
      </c>
      <c r="G28" s="46" t="s">
        <v>109</v>
      </c>
      <c r="H28" s="46" t="s">
        <v>108</v>
      </c>
      <c r="I28" s="45" t="s">
        <v>107</v>
      </c>
      <c r="J28" s="45" t="s">
        <v>85</v>
      </c>
    </row>
    <row r="29" spans="1:10" ht="38.25" customHeight="1" x14ac:dyDescent="0.25">
      <c r="A29" s="52" t="s">
        <v>86</v>
      </c>
      <c r="B29" s="34" t="s">
        <v>97</v>
      </c>
      <c r="C29" s="104" t="s">
        <v>96</v>
      </c>
      <c r="D29" s="33" t="s">
        <v>85</v>
      </c>
      <c r="E29" s="30"/>
      <c r="F29" s="32" t="s">
        <v>106</v>
      </c>
      <c r="G29" s="82">
        <v>1008</v>
      </c>
      <c r="H29" s="82">
        <v>6</v>
      </c>
      <c r="I29" s="86">
        <v>20000</v>
      </c>
      <c r="J29" s="103">
        <f>Préstamos[[#This Row],[Trabajo(Horas/Semana)]]*Préstamos[[#This Row],[Valor/Hora]]</f>
        <v>20160000</v>
      </c>
    </row>
    <row r="30" spans="1:10" ht="30" customHeight="1" x14ac:dyDescent="0.25">
      <c r="A30" s="32" t="s">
        <v>51</v>
      </c>
      <c r="B30" s="94">
        <v>4</v>
      </c>
      <c r="C30" s="102">
        <v>150000</v>
      </c>
      <c r="D30" s="91">
        <f>Transporte[[#This Row],[Unidades]]*Transporte[[#This Row],[Valor Unitario]]</f>
        <v>600000</v>
      </c>
      <c r="E30" s="30"/>
      <c r="F30" s="32" t="s">
        <v>62</v>
      </c>
      <c r="G30" s="82">
        <v>1008</v>
      </c>
      <c r="H30" s="82">
        <v>6</v>
      </c>
      <c r="I30" s="86">
        <v>20000</v>
      </c>
      <c r="J30" s="101">
        <f>Préstamos[[#This Row],[Trabajo(Horas/Semana)]]*Préstamos[[#This Row],[Valor/Hora]]</f>
        <v>20160000</v>
      </c>
    </row>
    <row r="31" spans="1:10" ht="30" customHeight="1" x14ac:dyDescent="0.25">
      <c r="A31" s="32" t="s">
        <v>52</v>
      </c>
      <c r="B31" s="94">
        <v>4</v>
      </c>
      <c r="C31" s="92">
        <v>300000</v>
      </c>
      <c r="D31" s="91">
        <f>Transporte[[#This Row],[Unidades]]*Transporte[[#This Row],[Valor Unitario]]</f>
        <v>1200000</v>
      </c>
      <c r="E31" s="30"/>
      <c r="F31" s="32" t="s">
        <v>63</v>
      </c>
      <c r="G31" s="82">
        <v>1008</v>
      </c>
      <c r="H31" s="82">
        <v>6</v>
      </c>
      <c r="I31" s="86">
        <v>20000</v>
      </c>
      <c r="J31" s="101">
        <f>Préstamos[[#This Row],[Trabajo(Horas/Semana)]]*Préstamos[[#This Row],[Valor/Hora]]</f>
        <v>20160000</v>
      </c>
    </row>
    <row r="32" spans="1:10" ht="30" customHeight="1" x14ac:dyDescent="0.25">
      <c r="A32" s="32" t="s">
        <v>53</v>
      </c>
      <c r="B32" s="94">
        <v>4</v>
      </c>
      <c r="C32" s="92">
        <v>890000</v>
      </c>
      <c r="D32" s="91">
        <f>Transporte[[#This Row],[Unidades]]*Transporte[[#This Row],[Valor Unitario]]</f>
        <v>3560000</v>
      </c>
      <c r="E32" s="30"/>
      <c r="F32" s="32" t="s">
        <v>64</v>
      </c>
      <c r="G32" s="82">
        <v>1008</v>
      </c>
      <c r="H32" s="82">
        <v>6</v>
      </c>
      <c r="I32" s="86">
        <v>20000</v>
      </c>
      <c r="J32" s="100">
        <f>Préstamos[[#This Row],[Trabajo(Horas/Semana)]]*Préstamos[[#This Row],[Valor/Hora]]</f>
        <v>20160000</v>
      </c>
    </row>
    <row r="33" spans="1:10" ht="30" customHeight="1" x14ac:dyDescent="0.25">
      <c r="A33" s="32" t="s">
        <v>54</v>
      </c>
      <c r="B33" s="94">
        <v>4</v>
      </c>
      <c r="C33" s="96">
        <v>50000</v>
      </c>
      <c r="D33" s="91">
        <f>Transporte[[#This Row],[Unidades]]*Transporte[[#This Row],[Valor Unitario]]</f>
        <v>200000</v>
      </c>
      <c r="E33" s="30"/>
      <c r="F33" s="99" t="s">
        <v>85</v>
      </c>
      <c r="G33" s="98"/>
      <c r="H33" s="98"/>
      <c r="I33" s="98"/>
      <c r="J33" s="97">
        <f>SUM(J29+J30+J31+J32)</f>
        <v>80640000</v>
      </c>
    </row>
    <row r="34" spans="1:10" ht="30" customHeight="1" x14ac:dyDescent="0.25">
      <c r="A34" s="32" t="s">
        <v>55</v>
      </c>
      <c r="B34" s="94">
        <v>4</v>
      </c>
      <c r="C34" s="96">
        <v>1200000</v>
      </c>
      <c r="D34" s="91">
        <f>Transporte[[#This Row],[Unidades]]*Transporte[[#This Row],[Valor Unitario]]</f>
        <v>4800000</v>
      </c>
      <c r="E34" s="30"/>
      <c r="F34" s="6"/>
      <c r="G34" s="6"/>
      <c r="H34" s="6"/>
      <c r="I34" s="6"/>
      <c r="J34" s="95"/>
    </row>
    <row r="35" spans="1:10" ht="30" customHeight="1" x14ac:dyDescent="0.25">
      <c r="A35" s="32" t="s">
        <v>56</v>
      </c>
      <c r="B35" s="94">
        <v>4</v>
      </c>
      <c r="C35" s="92">
        <v>250000</v>
      </c>
      <c r="D35" s="91">
        <f>Transporte[[#This Row],[Unidades]]*Transporte[[#This Row],[Valor Unitario]]</f>
        <v>1000000</v>
      </c>
      <c r="E35" s="30"/>
      <c r="F35"/>
      <c r="G35"/>
      <c r="H35"/>
      <c r="I35"/>
      <c r="J35"/>
    </row>
    <row r="36" spans="1:10" ht="30" customHeight="1" x14ac:dyDescent="0.25">
      <c r="A36" s="32" t="s">
        <v>105</v>
      </c>
      <c r="B36" s="94">
        <v>4</v>
      </c>
      <c r="C36" s="92">
        <v>1000000</v>
      </c>
      <c r="D36" s="91">
        <f>Transporte[[#This Row],[Unidades]]*Transporte[[#This Row],[Valor Unitario]]</f>
        <v>4000000</v>
      </c>
      <c r="E36" s="30"/>
      <c r="F36" s="43"/>
      <c r="G36" s="49"/>
      <c r="H36" s="49"/>
      <c r="I36" s="49"/>
    </row>
    <row r="37" spans="1:10" ht="30" customHeight="1" x14ac:dyDescent="0.25">
      <c r="A37" s="32" t="s">
        <v>58</v>
      </c>
      <c r="B37" s="93">
        <v>4</v>
      </c>
      <c r="C37" s="92">
        <v>5000</v>
      </c>
      <c r="D37" s="91">
        <f>Transporte[[#This Row],[Unidades]]*Transporte[[#This Row],[Valor Unitario]]</f>
        <v>20000</v>
      </c>
      <c r="E37" s="30"/>
      <c r="F37" s="43"/>
      <c r="G37" s="49"/>
      <c r="H37" s="49"/>
      <c r="I37" s="49"/>
    </row>
    <row r="38" spans="1:10" ht="30" customHeight="1" x14ac:dyDescent="0.25">
      <c r="A38" s="32" t="s">
        <v>59</v>
      </c>
      <c r="B38" s="93">
        <v>4</v>
      </c>
      <c r="C38" s="92">
        <v>50000</v>
      </c>
      <c r="D38" s="91">
        <f>Transporte[[#This Row],[Unidades]]*Transporte[[#This Row],[Valor Unitario]]</f>
        <v>200000</v>
      </c>
      <c r="E38" s="30"/>
      <c r="F38" s="43"/>
      <c r="G38" s="49"/>
      <c r="H38" s="49"/>
      <c r="I38" s="49"/>
    </row>
    <row r="39" spans="1:10" ht="37.9" customHeight="1" x14ac:dyDescent="0.25">
      <c r="A39" s="75" t="s">
        <v>85</v>
      </c>
      <c r="B39" s="90"/>
      <c r="C39" s="89"/>
      <c r="D39" s="88">
        <f>SUBTOTAL(109,Transporte[Total])</f>
        <v>15580000</v>
      </c>
      <c r="E39" s="30"/>
      <c r="F39" s="148"/>
      <c r="G39" s="148"/>
      <c r="H39" s="148"/>
      <c r="I39" s="148"/>
    </row>
    <row r="40" spans="1:10" s="36" customFormat="1" ht="30" customHeight="1" x14ac:dyDescent="0.25">
      <c r="A40" s="41"/>
      <c r="B40" s="38"/>
      <c r="C40" s="38"/>
      <c r="D40" s="42"/>
      <c r="E40" s="37"/>
      <c r="F40"/>
      <c r="G40"/>
      <c r="H40"/>
      <c r="I40"/>
    </row>
    <row r="41" spans="1:10" ht="48" customHeight="1" x14ac:dyDescent="0.25">
      <c r="A41" s="151" t="s">
        <v>104</v>
      </c>
      <c r="B41" s="151"/>
      <c r="C41" s="151"/>
      <c r="D41" s="151"/>
      <c r="E41" s="30"/>
      <c r="F41"/>
      <c r="G41"/>
      <c r="H41"/>
      <c r="I41"/>
    </row>
    <row r="42" spans="1:10" ht="49.5" customHeight="1" x14ac:dyDescent="0.25">
      <c r="A42" s="51" t="s">
        <v>86</v>
      </c>
      <c r="B42" s="46" t="s">
        <v>103</v>
      </c>
      <c r="C42" s="46" t="s">
        <v>102</v>
      </c>
      <c r="D42" s="45" t="s">
        <v>101</v>
      </c>
      <c r="E42" s="87" t="s">
        <v>100</v>
      </c>
      <c r="F42" s="87" t="s">
        <v>99</v>
      </c>
      <c r="G42" s="45" t="s">
        <v>85</v>
      </c>
      <c r="H42"/>
      <c r="I42"/>
    </row>
    <row r="43" spans="1:10" ht="30" customHeight="1" x14ac:dyDescent="0.25">
      <c r="A43" s="32" t="s">
        <v>72</v>
      </c>
      <c r="B43" s="82">
        <v>820</v>
      </c>
      <c r="C43" s="82">
        <v>5</v>
      </c>
      <c r="D43" s="86">
        <v>250</v>
      </c>
      <c r="E43" s="85" t="s">
        <v>47</v>
      </c>
      <c r="F43" s="84" t="s">
        <v>47</v>
      </c>
      <c r="G43" s="83">
        <f>Seguro[[#This Row],[Hora/Semana]]*Seguro[[#This Row],[Valor KW]]</f>
        <v>205000</v>
      </c>
      <c r="H43"/>
      <c r="I43"/>
    </row>
    <row r="44" spans="1:10" ht="30" customHeight="1" x14ac:dyDescent="0.25">
      <c r="A44" s="32" t="s">
        <v>73</v>
      </c>
      <c r="B44" s="82">
        <v>8</v>
      </c>
      <c r="C44" s="82">
        <v>10</v>
      </c>
      <c r="D44" s="78" t="s">
        <v>47</v>
      </c>
      <c r="E44" s="76">
        <v>950</v>
      </c>
      <c r="F44" s="81" t="s">
        <v>47</v>
      </c>
      <c r="G44" s="80">
        <f>Seguro[[#This Row],[Hora/Semana]]*Seguro[[#This Row],[Semana]]*Seguro[[#This Row],[Valor Cubico]]</f>
        <v>76000</v>
      </c>
      <c r="H44"/>
      <c r="I44"/>
    </row>
    <row r="45" spans="1:10" ht="30" customHeight="1" x14ac:dyDescent="0.25">
      <c r="A45" s="32" t="s">
        <v>98</v>
      </c>
      <c r="B45" s="79" t="s">
        <v>47</v>
      </c>
      <c r="C45" s="79" t="s">
        <v>47</v>
      </c>
      <c r="D45" s="78" t="s">
        <v>47</v>
      </c>
      <c r="E45" s="77" t="s">
        <v>47</v>
      </c>
      <c r="F45" s="76">
        <v>250000</v>
      </c>
      <c r="G45" s="76">
        <v>250000</v>
      </c>
      <c r="H45"/>
      <c r="I45"/>
    </row>
    <row r="46" spans="1:10" ht="49.9" customHeight="1" x14ac:dyDescent="0.25">
      <c r="A46" s="75" t="s">
        <v>85</v>
      </c>
      <c r="B46" s="74"/>
      <c r="C46" s="74"/>
      <c r="D46" s="73"/>
      <c r="E46" s="72"/>
      <c r="F46" s="71"/>
      <c r="G46" s="70">
        <f>SUM(G43+G44+G45)</f>
        <v>531000</v>
      </c>
      <c r="H46"/>
      <c r="I46"/>
    </row>
    <row r="47" spans="1:10" ht="30" customHeight="1" x14ac:dyDescent="0.25">
      <c r="A47"/>
      <c r="B47"/>
      <c r="C47"/>
      <c r="D47"/>
      <c r="E47" s="30"/>
      <c r="F47"/>
      <c r="G47"/>
      <c r="H47"/>
      <c r="I47"/>
    </row>
    <row r="48" spans="1:10" ht="30" customHeight="1" x14ac:dyDescent="0.25">
      <c r="A48"/>
      <c r="B48"/>
      <c r="C48"/>
      <c r="D48"/>
      <c r="E48" s="30"/>
      <c r="F48"/>
      <c r="G48"/>
      <c r="H48"/>
      <c r="I48"/>
    </row>
    <row r="49" spans="1:9" ht="30" customHeight="1" x14ac:dyDescent="0.25">
      <c r="A49"/>
      <c r="B49"/>
      <c r="C49"/>
      <c r="D49"/>
      <c r="E49" s="30"/>
      <c r="F49"/>
      <c r="G49"/>
      <c r="H49"/>
      <c r="I49"/>
    </row>
    <row r="50" spans="1:9" ht="30" customHeight="1" x14ac:dyDescent="0.25">
      <c r="A50"/>
      <c r="B50"/>
      <c r="C50"/>
      <c r="D50"/>
      <c r="E50" s="30"/>
      <c r="F50"/>
      <c r="G50"/>
      <c r="H50"/>
      <c r="I50"/>
    </row>
    <row r="51" spans="1:9" ht="37.9" customHeight="1" x14ac:dyDescent="0.25">
      <c r="A51"/>
      <c r="B51"/>
      <c r="C51"/>
      <c r="D51"/>
      <c r="E51" s="30"/>
      <c r="F51" s="48"/>
      <c r="G51" s="47"/>
      <c r="H51" s="47"/>
      <c r="I51" s="47"/>
    </row>
    <row r="52" spans="1:9" s="36" customFormat="1" ht="30" customHeight="1" x14ac:dyDescent="0.25">
      <c r="A52" s="50"/>
      <c r="B52" s="49"/>
      <c r="C52" s="49"/>
      <c r="D52" s="49"/>
      <c r="E52" s="37"/>
      <c r="F52"/>
      <c r="G52"/>
      <c r="H52"/>
      <c r="I52"/>
    </row>
    <row r="53" spans="1:9" ht="48" customHeight="1" x14ac:dyDescent="0.25">
      <c r="A53"/>
      <c r="B53"/>
      <c r="C53"/>
      <c r="D53"/>
      <c r="E53" s="30"/>
      <c r="F53"/>
      <c r="G53"/>
      <c r="H53"/>
      <c r="I53"/>
    </row>
    <row r="54" spans="1:9" ht="30" customHeight="1" x14ac:dyDescent="0.25">
      <c r="A54"/>
      <c r="B54"/>
      <c r="C54"/>
      <c r="D54"/>
      <c r="E54" s="30"/>
      <c r="F54"/>
      <c r="G54"/>
      <c r="H54"/>
      <c r="I54"/>
    </row>
    <row r="55" spans="1:9" ht="30" customHeight="1" x14ac:dyDescent="0.25">
      <c r="A55"/>
      <c r="B55"/>
      <c r="C55"/>
      <c r="D55"/>
      <c r="E55" s="30"/>
      <c r="F55"/>
      <c r="G55"/>
      <c r="H55"/>
      <c r="I55"/>
    </row>
    <row r="56" spans="1:9" ht="30" customHeight="1" x14ac:dyDescent="0.25">
      <c r="A56"/>
      <c r="B56"/>
      <c r="C56"/>
      <c r="D56"/>
      <c r="E56" s="30"/>
      <c r="F56"/>
      <c r="G56"/>
      <c r="H56"/>
      <c r="I56"/>
    </row>
    <row r="57" spans="1:9" ht="30" customHeight="1" x14ac:dyDescent="0.25">
      <c r="A57"/>
      <c r="B57"/>
      <c r="C57"/>
      <c r="D57"/>
      <c r="E57" s="30"/>
      <c r="F57"/>
      <c r="G57"/>
      <c r="H57"/>
      <c r="I57"/>
    </row>
    <row r="58" spans="1:9" ht="30" customHeight="1" x14ac:dyDescent="0.25">
      <c r="A58"/>
      <c r="B58"/>
      <c r="C58"/>
      <c r="D58"/>
      <c r="E58" s="30"/>
      <c r="F58" s="43"/>
      <c r="G58" s="38"/>
      <c r="H58" s="38"/>
      <c r="I58" s="42"/>
    </row>
    <row r="59" spans="1:9" ht="30" customHeight="1" x14ac:dyDescent="0.25">
      <c r="A59"/>
      <c r="B59"/>
      <c r="C59"/>
      <c r="D59"/>
      <c r="E59" s="30"/>
      <c r="F59" s="43"/>
      <c r="G59" s="38"/>
      <c r="H59" s="38"/>
      <c r="I59" s="42"/>
    </row>
    <row r="60" spans="1:9" ht="37.9" customHeight="1" x14ac:dyDescent="0.25">
      <c r="A60"/>
      <c r="B60"/>
      <c r="C60"/>
      <c r="D60"/>
      <c r="E60" s="30"/>
      <c r="F60" s="39"/>
      <c r="G60" s="38"/>
      <c r="H60" s="38"/>
      <c r="I60" s="38"/>
    </row>
    <row r="61" spans="1:9" s="36" customFormat="1" ht="30" customHeight="1" x14ac:dyDescent="0.25">
      <c r="A61" s="41"/>
      <c r="B61" s="40"/>
      <c r="C61" s="40"/>
      <c r="D61" s="40"/>
      <c r="E61" s="37"/>
      <c r="F61"/>
      <c r="G61"/>
      <c r="H61"/>
      <c r="I61"/>
    </row>
    <row r="62" spans="1:9" ht="48" customHeight="1" x14ac:dyDescent="0.25">
      <c r="A62"/>
      <c r="B62"/>
      <c r="C62"/>
      <c r="D62"/>
      <c r="E62" s="30"/>
      <c r="F62"/>
      <c r="G62"/>
      <c r="H62"/>
      <c r="I62"/>
    </row>
    <row r="63" spans="1:9" ht="30" customHeight="1" x14ac:dyDescent="0.25">
      <c r="A63"/>
      <c r="B63"/>
      <c r="C63"/>
      <c r="D63"/>
      <c r="E63" s="30"/>
      <c r="F63"/>
      <c r="G63"/>
      <c r="H63"/>
      <c r="I63"/>
    </row>
    <row r="64" spans="1:9" ht="30" customHeight="1" x14ac:dyDescent="0.25">
      <c r="A64"/>
      <c r="B64"/>
      <c r="C64"/>
      <c r="D64"/>
      <c r="E64" s="30"/>
      <c r="F64"/>
      <c r="G64"/>
      <c r="H64"/>
      <c r="I64"/>
    </row>
    <row r="65" spans="1:9" ht="30" customHeight="1" x14ac:dyDescent="0.25">
      <c r="A65"/>
      <c r="B65"/>
      <c r="C65"/>
      <c r="D65"/>
      <c r="E65" s="30"/>
      <c r="F65"/>
      <c r="G65"/>
      <c r="H65"/>
      <c r="I65"/>
    </row>
    <row r="66" spans="1:9" ht="30" customHeight="1" x14ac:dyDescent="0.25">
      <c r="A66"/>
      <c r="B66"/>
      <c r="C66"/>
      <c r="D66"/>
      <c r="E66" s="30"/>
      <c r="F66"/>
      <c r="G66"/>
      <c r="H66"/>
      <c r="I66"/>
    </row>
    <row r="67" spans="1:9" ht="30" customHeight="1" x14ac:dyDescent="0.25">
      <c r="A67"/>
      <c r="B67"/>
      <c r="C67"/>
      <c r="D67"/>
      <c r="E67" s="30"/>
      <c r="F67"/>
      <c r="G67"/>
      <c r="H67"/>
      <c r="I67"/>
    </row>
    <row r="68" spans="1:9" ht="30" customHeight="1" x14ac:dyDescent="0.25">
      <c r="A68"/>
      <c r="B68"/>
      <c r="C68"/>
      <c r="D68"/>
      <c r="E68" s="30"/>
      <c r="F68" s="148"/>
      <c r="G68" s="148"/>
      <c r="H68" s="148"/>
      <c r="I68" s="148"/>
    </row>
    <row r="69" spans="1:9" ht="30" customHeight="1" x14ac:dyDescent="0.25">
      <c r="A69"/>
      <c r="B69"/>
      <c r="C69"/>
      <c r="D69"/>
      <c r="E69" s="30"/>
      <c r="F69" s="31"/>
      <c r="G69" s="31"/>
      <c r="H69" s="31"/>
      <c r="I69" s="31"/>
    </row>
    <row r="70" spans="1:9" ht="30" customHeight="1" x14ac:dyDescent="0.25">
      <c r="A70"/>
      <c r="B70"/>
      <c r="C70"/>
      <c r="D70"/>
      <c r="E70" s="30"/>
      <c r="F70" s="31"/>
      <c r="G70" s="31"/>
      <c r="H70" s="31"/>
      <c r="I70" s="31"/>
    </row>
    <row r="71" spans="1:9" ht="30" customHeight="1" x14ac:dyDescent="0.25">
      <c r="A71"/>
      <c r="B71"/>
      <c r="C71"/>
      <c r="D71"/>
      <c r="E71" s="30"/>
      <c r="F71"/>
      <c r="G71"/>
      <c r="H71"/>
      <c r="I71"/>
    </row>
    <row r="72" spans="1:9" ht="30" customHeight="1" x14ac:dyDescent="0.25">
      <c r="A72" s="147"/>
      <c r="B72" s="147"/>
      <c r="C72" s="147"/>
      <c r="D72" s="147"/>
      <c r="E72" s="30"/>
      <c r="F72"/>
      <c r="G72"/>
      <c r="H72"/>
      <c r="I72"/>
    </row>
    <row r="73" spans="1:9" ht="30" customHeight="1" x14ac:dyDescent="0.25">
      <c r="E73" s="30"/>
      <c r="F73"/>
      <c r="G73"/>
      <c r="H73"/>
      <c r="I73"/>
    </row>
    <row r="74" spans="1:9" ht="30" customHeight="1" x14ac:dyDescent="0.25">
      <c r="E74" s="30"/>
      <c r="F74"/>
      <c r="G74"/>
      <c r="H74"/>
      <c r="I74"/>
    </row>
    <row r="75" spans="1:9" ht="24.95" customHeight="1" x14ac:dyDescent="0.25">
      <c r="E75" s="30"/>
      <c r="F75"/>
      <c r="G75"/>
      <c r="H75"/>
      <c r="I75"/>
    </row>
    <row r="76" spans="1:9" ht="24.95" customHeight="1" x14ac:dyDescent="0.25">
      <c r="E76" s="30"/>
      <c r="F76"/>
      <c r="G76"/>
      <c r="H76"/>
      <c r="I76"/>
    </row>
    <row r="77" spans="1:9" ht="24.95" customHeight="1" x14ac:dyDescent="0.25">
      <c r="E77" s="30"/>
    </row>
    <row r="78" spans="1:9" ht="24.95" customHeight="1" x14ac:dyDescent="0.25">
      <c r="E78" s="30"/>
    </row>
    <row r="79" spans="1:9" ht="24.95" customHeight="1" x14ac:dyDescent="0.25">
      <c r="E79" s="30"/>
    </row>
  </sheetData>
  <mergeCells count="12">
    <mergeCell ref="E7:F7"/>
    <mergeCell ref="A4:B4"/>
    <mergeCell ref="A72:D72"/>
    <mergeCell ref="F68:I68"/>
    <mergeCell ref="A2:G2"/>
    <mergeCell ref="F39:I39"/>
    <mergeCell ref="A28:D28"/>
    <mergeCell ref="A41:D41"/>
    <mergeCell ref="F27:I27"/>
    <mergeCell ref="H6:I6"/>
    <mergeCell ref="H7:I7"/>
    <mergeCell ref="E6:F6"/>
  </mergeCells>
  <printOptions horizontalCentered="1"/>
  <pageMargins left="0.4" right="0.4" top="0.4" bottom="0.4" header="0.3" footer="0.5"/>
  <pageSetup paperSize="9" scale="40" fitToHeight="0" orientation="portrait" r:id="rId1"/>
  <headerFooter differentFirst="1">
    <oddFooter>Page &amp;P of &amp;N</oddFooter>
  </headerFooter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SOFTWARE</vt:lpstr>
      <vt:lpstr>HARDWARE</vt:lpstr>
      <vt:lpstr>MUEBLES</vt:lpstr>
      <vt:lpstr>PROGRAMADORES</vt:lpstr>
      <vt:lpstr>SERVICIOS PUBLICOS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 Camilo Pinzon</dc:creator>
  <cp:lastModifiedBy>Nixon Camilo Pinzon</cp:lastModifiedBy>
  <dcterms:created xsi:type="dcterms:W3CDTF">2021-06-06T16:44:03Z</dcterms:created>
  <dcterms:modified xsi:type="dcterms:W3CDTF">2021-06-30T02:48:11Z</dcterms:modified>
</cp:coreProperties>
</file>