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 Modelo Osmar" sheetId="1" r:id="rId4"/>
    <sheet state="visible" name="70mn5 (La Negra 28.11.2021)" sheetId="2" r:id="rId5"/>
    <sheet state="visible" name="80mn5(La Negra 28.11.2021)" sheetId="3" r:id="rId6"/>
    <sheet state="visible" name="45mn2.5(La Negra 30.11.2021" sheetId="4" r:id="rId7"/>
    <sheet state="visible" name="60mn5(La Negra 30.11.2021)" sheetId="5" r:id="rId8"/>
    <sheet state="visible" name="55mn2.5 (Marino 1.12.21)" sheetId="6" r:id="rId9"/>
  </sheets>
  <definedNames/>
  <calcPr/>
  <extLst>
    <ext uri="GoogleSheetsCustomDataVersion1">
      <go:sheetsCustomData xmlns:go="http://customooxmlschemas.google.com/" r:id="rId10" roundtripDataSignature="AMtx7min6bS409Pqba+9wINZkGvL8BVu7w=="/>
    </ext>
  </extLst>
</workbook>
</file>

<file path=xl/sharedStrings.xml><?xml version="1.0" encoding="utf-8"?>
<sst xmlns="http://schemas.openxmlformats.org/spreadsheetml/2006/main" count="93" uniqueCount="15">
  <si>
    <t>A</t>
  </si>
  <si>
    <t>N</t>
  </si>
  <si>
    <t>M</t>
  </si>
  <si>
    <t>B</t>
  </si>
  <si>
    <t>ΔV</t>
  </si>
  <si>
    <t>ρ̥</t>
  </si>
  <si>
    <t>SD</t>
  </si>
  <si>
    <t>I</t>
  </si>
  <si>
    <t>SP</t>
  </si>
  <si>
    <t>n</t>
  </si>
  <si>
    <t>Observaciones</t>
  </si>
  <si>
    <t>promedio por sd&gt;1.5</t>
  </si>
  <si>
    <t>cambio de cable</t>
  </si>
  <si>
    <t>se desenredo el cable</t>
  </si>
  <si>
    <t>****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</si>
</sst>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7C890"/>
        <bgColor rgb="FFF7C890"/>
      </patternFill>
    </fill>
    <fill>
      <patternFill patternType="solid">
        <fgColor rgb="FFC3B5D9"/>
        <bgColor rgb="FFC3B5D9"/>
      </patternFill>
    </fill>
    <fill>
      <patternFill patternType="solid">
        <fgColor rgb="FFB2C4DA"/>
        <bgColor rgb="FFB2C4DA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2" xfId="0" applyFont="1" applyNumberFormat="1"/>
    <xf borderId="0" fillId="0" fontId="1" numFmtId="2" xfId="0" applyFont="1" applyNumberFormat="1"/>
    <xf borderId="0" fillId="0" fontId="2" numFmtId="164" xfId="0" applyFont="1" applyNumberFormat="1"/>
    <xf borderId="1" fillId="2" fontId="2" numFmtId="0" xfId="0" applyBorder="1" applyFill="1" applyFont="1"/>
    <xf borderId="1" fillId="2" fontId="2" numFmtId="2" xfId="0" applyBorder="1" applyFont="1" applyNumberFormat="1"/>
    <xf borderId="1" fillId="3" fontId="2" numFmtId="2" xfId="0" applyBorder="1" applyFill="1" applyFont="1" applyNumberFormat="1"/>
    <xf borderId="1" fillId="4" fontId="3" numFmtId="2" xfId="0" applyAlignment="1" applyBorder="1" applyFill="1" applyFont="1" applyNumberFormat="1">
      <alignment horizontal="center"/>
    </xf>
    <xf borderId="0" fillId="0" fontId="2" numFmtId="0" xfId="0" applyFont="1"/>
    <xf borderId="1" fillId="5" fontId="2" numFmtId="0" xfId="0" applyAlignment="1" applyBorder="1" applyFill="1" applyFont="1">
      <alignment horizontal="center"/>
    </xf>
    <xf borderId="1" fillId="4" fontId="3" numFmtId="0" xfId="0" applyAlignment="1" applyBorder="1" applyFont="1">
      <alignment horizontal="center"/>
    </xf>
    <xf borderId="1" fillId="4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8E58B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4.25" customHeight="1">
      <c r="A2" s="2">
        <v>0.0</v>
      </c>
      <c r="B2" s="2">
        <v>5.0</v>
      </c>
      <c r="C2" s="2">
        <v>10.0</v>
      </c>
      <c r="D2" s="2">
        <v>15.0</v>
      </c>
      <c r="E2" s="2">
        <v>7.95</v>
      </c>
      <c r="F2" s="2">
        <v>10.785</v>
      </c>
      <c r="G2" s="2">
        <v>0.0</v>
      </c>
      <c r="H2" s="2">
        <v>23.0</v>
      </c>
      <c r="I2" s="2">
        <v>-100.0</v>
      </c>
      <c r="K2" s="3">
        <f>D2-C2</f>
        <v>5</v>
      </c>
    </row>
    <row r="3" ht="14.25" customHeight="1">
      <c r="A3" s="2">
        <v>5.0</v>
      </c>
      <c r="B3" s="2">
        <v>10.0</v>
      </c>
      <c r="C3" s="2">
        <v>15.0</v>
      </c>
      <c r="D3" s="2">
        <v>20.0</v>
      </c>
      <c r="E3" s="2">
        <v>8.115</v>
      </c>
      <c r="F3" s="2">
        <v>10.975</v>
      </c>
      <c r="G3" s="2">
        <v>0.0</v>
      </c>
      <c r="H3" s="2">
        <v>23.1</v>
      </c>
      <c r="I3" s="2">
        <v>-29.0</v>
      </c>
    </row>
    <row r="4" ht="14.25" customHeight="1">
      <c r="A4" s="2">
        <v>10.0</v>
      </c>
      <c r="B4" s="2">
        <v>15.0</v>
      </c>
      <c r="C4" s="2">
        <v>20.0</v>
      </c>
      <c r="D4" s="2">
        <v>25.0</v>
      </c>
      <c r="E4" s="2">
        <v>14.255</v>
      </c>
      <c r="F4" s="2">
        <v>9.6135</v>
      </c>
      <c r="G4" s="2">
        <v>0.0</v>
      </c>
      <c r="H4" s="2">
        <v>48.2</v>
      </c>
      <c r="I4" s="2">
        <v>-14.0</v>
      </c>
    </row>
    <row r="5" ht="14.25" customHeight="1">
      <c r="A5" s="2">
        <v>15.0</v>
      </c>
      <c r="B5" s="2">
        <v>20.0</v>
      </c>
      <c r="C5" s="2">
        <v>25.0</v>
      </c>
      <c r="D5" s="2">
        <v>30.0</v>
      </c>
      <c r="E5" s="2">
        <v>5.775</v>
      </c>
      <c r="F5" s="2">
        <v>8.925</v>
      </c>
      <c r="G5" s="2">
        <v>0.0</v>
      </c>
      <c r="H5" s="2">
        <v>20.25</v>
      </c>
      <c r="I5" s="2">
        <v>221.0</v>
      </c>
    </row>
    <row r="6" ht="14.25" customHeight="1">
      <c r="A6" s="2">
        <v>20.0</v>
      </c>
      <c r="B6" s="2">
        <v>25.0</v>
      </c>
      <c r="C6" s="2">
        <v>30.0</v>
      </c>
      <c r="D6" s="2">
        <v>35.0</v>
      </c>
      <c r="E6" s="2">
        <v>7.13</v>
      </c>
      <c r="F6" s="2">
        <v>8.822</v>
      </c>
      <c r="G6" s="2">
        <v>0.0</v>
      </c>
      <c r="H6" s="2">
        <v>25.3</v>
      </c>
      <c r="I6" s="2">
        <v>-41.0</v>
      </c>
    </row>
    <row r="7" ht="14.25" customHeight="1">
      <c r="A7" s="2">
        <v>25.0</v>
      </c>
      <c r="B7" s="2">
        <v>30.0</v>
      </c>
      <c r="C7" s="2">
        <v>35.0</v>
      </c>
      <c r="D7" s="2">
        <v>40.0</v>
      </c>
      <c r="E7" s="2">
        <v>6.4</v>
      </c>
      <c r="F7" s="2">
        <v>7.645</v>
      </c>
      <c r="G7" s="2">
        <v>0.0</v>
      </c>
      <c r="H7" s="2">
        <v>26.2</v>
      </c>
      <c r="I7" s="2">
        <v>-95.0</v>
      </c>
    </row>
    <row r="8" ht="14.25" customHeight="1">
      <c r="A8" s="2">
        <v>30.0</v>
      </c>
      <c r="B8" s="2">
        <v>35.0</v>
      </c>
      <c r="C8" s="2">
        <v>40.0</v>
      </c>
      <c r="D8" s="2">
        <v>45.0</v>
      </c>
      <c r="E8" s="2">
        <v>5.22</v>
      </c>
      <c r="F8" s="2">
        <v>7.785</v>
      </c>
      <c r="G8" s="2">
        <v>0.0</v>
      </c>
      <c r="H8" s="2">
        <v>21.0</v>
      </c>
      <c r="I8" s="2">
        <v>-41.0</v>
      </c>
    </row>
    <row r="9" ht="14.25" customHeight="1">
      <c r="A9" s="2">
        <v>35.0</v>
      </c>
      <c r="B9" s="2">
        <v>40.0</v>
      </c>
      <c r="C9" s="2">
        <v>45.0</v>
      </c>
      <c r="D9" s="2">
        <v>50.0</v>
      </c>
      <c r="E9" s="2">
        <v>8.075</v>
      </c>
      <c r="F9" s="2">
        <v>8.5605</v>
      </c>
      <c r="G9" s="2">
        <v>0.0</v>
      </c>
      <c r="H9" s="2">
        <v>29.5</v>
      </c>
      <c r="I9" s="2">
        <v>17.0</v>
      </c>
    </row>
    <row r="10" ht="14.25" customHeight="1">
      <c r="A10" s="2">
        <v>40.0</v>
      </c>
      <c r="B10" s="2">
        <v>45.0</v>
      </c>
      <c r="C10" s="2">
        <v>50.0</v>
      </c>
      <c r="D10" s="2">
        <v>55.0</v>
      </c>
      <c r="E10" s="2">
        <v>7.53</v>
      </c>
      <c r="F10" s="2">
        <v>8.789</v>
      </c>
      <c r="G10" s="2">
        <v>0.0</v>
      </c>
      <c r="H10" s="2">
        <v>26.8</v>
      </c>
      <c r="I10" s="2">
        <v>-12.0</v>
      </c>
    </row>
    <row r="11" ht="14.25" customHeight="1">
      <c r="A11" s="2">
        <v>45.0</v>
      </c>
      <c r="B11" s="2">
        <v>50.0</v>
      </c>
      <c r="C11" s="2">
        <v>55.0</v>
      </c>
      <c r="D11" s="2">
        <v>60.0</v>
      </c>
      <c r="E11" s="2">
        <v>8.19</v>
      </c>
      <c r="F11" s="2">
        <v>8.846</v>
      </c>
      <c r="G11" s="2">
        <v>0.0</v>
      </c>
      <c r="H11" s="2">
        <v>28.9</v>
      </c>
      <c r="I11" s="2">
        <v>56.0</v>
      </c>
    </row>
    <row r="12" ht="14.25" customHeight="1">
      <c r="A12" s="2">
        <v>50.0</v>
      </c>
      <c r="B12" s="2">
        <v>55.0</v>
      </c>
      <c r="C12" s="2">
        <v>60.0</v>
      </c>
      <c r="D12" s="2">
        <v>65.0</v>
      </c>
      <c r="E12" s="2">
        <v>9.16</v>
      </c>
      <c r="F12" s="2">
        <v>9.575</v>
      </c>
      <c r="G12" s="2">
        <v>0.0</v>
      </c>
      <c r="H12" s="2">
        <v>29.9</v>
      </c>
      <c r="I12" s="2">
        <v>-29.0</v>
      </c>
    </row>
    <row r="13" ht="14.25" customHeight="1">
      <c r="A13" s="2">
        <v>55.0</v>
      </c>
      <c r="B13" s="2">
        <v>60.0</v>
      </c>
      <c r="C13" s="2">
        <v>65.0</v>
      </c>
      <c r="D13" s="2">
        <v>70.0</v>
      </c>
      <c r="E13" s="2">
        <v>8.43</v>
      </c>
      <c r="F13" s="2">
        <v>9.484</v>
      </c>
      <c r="G13" s="2">
        <v>0.0</v>
      </c>
      <c r="H13" s="2">
        <v>27.8</v>
      </c>
      <c r="I13" s="2">
        <v>46.0</v>
      </c>
    </row>
    <row r="14" ht="14.25" customHeight="1">
      <c r="A14" s="2">
        <v>60.0</v>
      </c>
      <c r="B14" s="2">
        <v>65.0</v>
      </c>
      <c r="C14" s="2">
        <v>70.0</v>
      </c>
      <c r="D14" s="2">
        <v>75.0</v>
      </c>
      <c r="E14" s="2">
        <v>9.54</v>
      </c>
      <c r="F14" s="2">
        <v>11.1</v>
      </c>
      <c r="G14" s="2">
        <v>0.0</v>
      </c>
      <c r="H14" s="2">
        <v>26.7</v>
      </c>
      <c r="I14" s="2">
        <v>-12.0</v>
      </c>
    </row>
    <row r="15" ht="14.25" customHeight="1">
      <c r="A15" s="2">
        <v>65.0</v>
      </c>
      <c r="B15" s="2">
        <v>70.0</v>
      </c>
      <c r="C15" s="2">
        <v>75.0</v>
      </c>
      <c r="D15" s="2">
        <v>80.0</v>
      </c>
      <c r="E15" s="2">
        <v>10.73</v>
      </c>
      <c r="F15" s="2">
        <v>12.35</v>
      </c>
      <c r="G15" s="2">
        <v>0.0</v>
      </c>
      <c r="H15" s="2">
        <v>27.2</v>
      </c>
      <c r="I15" s="2">
        <v>9.0</v>
      </c>
    </row>
    <row r="16" ht="14.25" customHeight="1">
      <c r="A16" s="2">
        <v>70.0</v>
      </c>
      <c r="B16" s="2">
        <v>75.0</v>
      </c>
      <c r="C16" s="2">
        <v>80.0</v>
      </c>
      <c r="D16" s="2">
        <v>85.0</v>
      </c>
      <c r="E16" s="2">
        <v>12.24</v>
      </c>
      <c r="F16" s="2">
        <v>14.63</v>
      </c>
      <c r="G16" s="2">
        <v>0.0</v>
      </c>
      <c r="H16" s="2">
        <v>26.1</v>
      </c>
      <c r="I16" s="2">
        <v>9.0</v>
      </c>
    </row>
    <row r="17" ht="14.25" customHeight="1">
      <c r="A17" s="2">
        <v>75.0</v>
      </c>
      <c r="B17" s="2">
        <v>80.0</v>
      </c>
      <c r="C17" s="2">
        <v>85.0</v>
      </c>
      <c r="D17" s="2">
        <v>90.0</v>
      </c>
      <c r="E17" s="2">
        <v>14.47</v>
      </c>
      <c r="F17" s="2">
        <v>17.1</v>
      </c>
      <c r="G17" s="2">
        <v>0.0</v>
      </c>
      <c r="H17" s="2">
        <v>26.6</v>
      </c>
      <c r="I17" s="2">
        <v>17.0</v>
      </c>
    </row>
    <row r="18" ht="14.25" customHeight="1">
      <c r="A18" s="2">
        <v>80.0</v>
      </c>
      <c r="B18" s="2">
        <v>85.0</v>
      </c>
      <c r="C18" s="2">
        <v>90.0</v>
      </c>
      <c r="D18" s="2">
        <v>95.0</v>
      </c>
      <c r="E18" s="2">
        <v>10.87</v>
      </c>
      <c r="F18" s="2">
        <v>15.51</v>
      </c>
      <c r="G18" s="2">
        <v>0.0</v>
      </c>
      <c r="H18" s="2">
        <v>21.9</v>
      </c>
      <c r="I18" s="2">
        <v>26.0</v>
      </c>
    </row>
    <row r="19" ht="14.25" customHeight="1">
      <c r="A19" s="2">
        <v>85.0</v>
      </c>
      <c r="B19" s="2">
        <v>90.0</v>
      </c>
      <c r="C19" s="2">
        <v>95.0</v>
      </c>
      <c r="D19" s="2">
        <v>100.0</v>
      </c>
      <c r="E19" s="2">
        <v>15.53</v>
      </c>
      <c r="F19" s="2">
        <v>18.09</v>
      </c>
      <c r="G19" s="2">
        <v>0.0</v>
      </c>
      <c r="H19" s="2">
        <v>26.7</v>
      </c>
      <c r="I19" s="2">
        <v>65.0</v>
      </c>
    </row>
    <row r="20" ht="14.25" customHeight="1">
      <c r="A20" s="2">
        <v>90.0</v>
      </c>
      <c r="B20" s="2">
        <v>95.0</v>
      </c>
      <c r="C20" s="2">
        <v>100.0</v>
      </c>
      <c r="D20" s="2">
        <v>105.0</v>
      </c>
      <c r="E20" s="2">
        <v>12.2</v>
      </c>
      <c r="F20" s="2">
        <v>13.83</v>
      </c>
      <c r="G20" s="2">
        <v>0.0</v>
      </c>
      <c r="H20" s="2">
        <v>27.6</v>
      </c>
      <c r="I20" s="2">
        <v>-46.0</v>
      </c>
    </row>
    <row r="21" ht="14.25" customHeight="1">
      <c r="A21" s="2">
        <v>95.0</v>
      </c>
      <c r="B21" s="2">
        <v>100.0</v>
      </c>
      <c r="C21" s="2">
        <v>105.0</v>
      </c>
      <c r="D21" s="2">
        <v>110.0</v>
      </c>
      <c r="E21" s="2">
        <v>11.32</v>
      </c>
      <c r="F21" s="2">
        <v>14.41</v>
      </c>
      <c r="G21" s="2">
        <v>0.0</v>
      </c>
      <c r="H21" s="2">
        <v>24.7</v>
      </c>
      <c r="I21" s="2">
        <v>68.0</v>
      </c>
    </row>
    <row r="22" ht="14.25" customHeight="1">
      <c r="A22" s="2">
        <v>100.0</v>
      </c>
      <c r="B22" s="2">
        <v>105.0</v>
      </c>
      <c r="C22" s="2">
        <v>110.0</v>
      </c>
      <c r="D22" s="2">
        <v>115.0</v>
      </c>
      <c r="E22" s="2">
        <v>26.84</v>
      </c>
      <c r="F22" s="2">
        <v>12.49</v>
      </c>
      <c r="G22" s="2">
        <v>1.0</v>
      </c>
      <c r="H22" s="2">
        <v>67.3</v>
      </c>
      <c r="I22" s="2">
        <v>66.0</v>
      </c>
    </row>
    <row r="23" ht="14.25" customHeight="1">
      <c r="A23" s="2">
        <v>105.0</v>
      </c>
      <c r="B23" s="2">
        <v>110.0</v>
      </c>
      <c r="C23" s="2">
        <v>115.0</v>
      </c>
      <c r="D23" s="2">
        <v>120.0</v>
      </c>
      <c r="E23" s="2">
        <v>7.24</v>
      </c>
      <c r="F23" s="2">
        <v>13.49</v>
      </c>
      <c r="G23" s="2">
        <v>0.0</v>
      </c>
      <c r="H23" s="2">
        <v>16.8</v>
      </c>
      <c r="I23" s="2">
        <v>80.0</v>
      </c>
    </row>
    <row r="24" ht="14.25" customHeight="1">
      <c r="A24" s="2">
        <v>110.0</v>
      </c>
      <c r="B24" s="2">
        <v>115.0</v>
      </c>
      <c r="C24" s="2">
        <v>120.0</v>
      </c>
      <c r="D24" s="2">
        <v>125.0</v>
      </c>
      <c r="E24" s="2">
        <v>1.02</v>
      </c>
      <c r="F24" s="2">
        <v>14.22</v>
      </c>
      <c r="G24" s="2">
        <v>0.1</v>
      </c>
      <c r="H24" s="2">
        <v>22.0</v>
      </c>
      <c r="I24" s="2">
        <v>-9.0</v>
      </c>
    </row>
    <row r="25" ht="14.25" customHeight="1">
      <c r="A25" s="2">
        <v>100.0</v>
      </c>
      <c r="B25" s="2">
        <v>110.0</v>
      </c>
      <c r="C25" s="2">
        <v>115.0</v>
      </c>
      <c r="D25" s="2">
        <v>125.0</v>
      </c>
      <c r="E25" s="2">
        <v>3.235</v>
      </c>
      <c r="F25" s="2">
        <v>1.5</v>
      </c>
      <c r="G25" s="2">
        <v>0.0</v>
      </c>
      <c r="H25" s="2">
        <v>30.6</v>
      </c>
      <c r="I25" s="2">
        <v>-56.0</v>
      </c>
    </row>
    <row r="26" ht="14.25" customHeight="1">
      <c r="A26" s="2">
        <v>95.0</v>
      </c>
      <c r="B26" s="2">
        <v>105.0</v>
      </c>
      <c r="C26" s="2">
        <v>110.0</v>
      </c>
      <c r="D26" s="2">
        <v>120.0</v>
      </c>
      <c r="E26" s="2">
        <v>2.43</v>
      </c>
      <c r="F26" s="2">
        <v>8.982</v>
      </c>
      <c r="G26" s="2">
        <v>0.0</v>
      </c>
      <c r="H26" s="2">
        <v>26.9</v>
      </c>
      <c r="I26" s="2">
        <v>82.0</v>
      </c>
    </row>
    <row r="27" ht="14.25" customHeight="1">
      <c r="A27" s="2">
        <v>90.0</v>
      </c>
      <c r="B27" s="2">
        <v>100.0</v>
      </c>
      <c r="C27" s="2">
        <v>105.0</v>
      </c>
      <c r="D27" s="2">
        <v>115.0</v>
      </c>
      <c r="E27" s="2">
        <v>35.94</v>
      </c>
      <c r="F27" s="2">
        <v>7.34</v>
      </c>
      <c r="G27" s="2">
        <v>0.0</v>
      </c>
      <c r="H27" s="2">
        <v>9.89</v>
      </c>
      <c r="I27" s="2">
        <v>80.0</v>
      </c>
    </row>
    <row r="28" ht="14.25" customHeight="1">
      <c r="A28" s="2">
        <v>85.0</v>
      </c>
      <c r="B28" s="2">
        <v>95.0</v>
      </c>
      <c r="C28" s="2">
        <v>100.0</v>
      </c>
      <c r="D28" s="2">
        <v>110.0</v>
      </c>
      <c r="E28" s="2">
        <v>2.57</v>
      </c>
      <c r="F28" s="2">
        <v>10.92</v>
      </c>
      <c r="G28" s="2">
        <v>0.0</v>
      </c>
      <c r="H28" s="2">
        <v>22.1</v>
      </c>
      <c r="I28" s="2">
        <v>-7.0</v>
      </c>
    </row>
    <row r="29" ht="14.25" customHeight="1">
      <c r="A29" s="2">
        <v>80.0</v>
      </c>
      <c r="B29" s="2">
        <v>90.0</v>
      </c>
      <c r="C29" s="2">
        <v>95.0</v>
      </c>
      <c r="D29" s="2">
        <v>105.0</v>
      </c>
      <c r="E29" s="2">
        <v>2.93</v>
      </c>
      <c r="F29" s="2">
        <v>10.1</v>
      </c>
      <c r="G29" s="2">
        <v>0.0</v>
      </c>
      <c r="H29" s="2">
        <v>27.2</v>
      </c>
      <c r="I29" s="2">
        <v>-39.0</v>
      </c>
    </row>
    <row r="30" ht="14.25" customHeight="1">
      <c r="A30" s="2">
        <v>75.0</v>
      </c>
      <c r="B30" s="2">
        <v>85.0</v>
      </c>
      <c r="C30" s="2">
        <v>90.0</v>
      </c>
      <c r="D30" s="2">
        <v>100.0</v>
      </c>
      <c r="E30" s="2">
        <v>32.13</v>
      </c>
      <c r="F30" s="2">
        <v>7.46</v>
      </c>
      <c r="G30" s="2">
        <v>0.0</v>
      </c>
      <c r="H30" s="2">
        <v>404.0</v>
      </c>
      <c r="I30" s="2">
        <v>7.0</v>
      </c>
    </row>
    <row r="31" ht="14.25" customHeight="1">
      <c r="A31" s="2">
        <v>70.0</v>
      </c>
      <c r="B31" s="2">
        <v>80.0</v>
      </c>
      <c r="C31" s="2">
        <v>85.0</v>
      </c>
      <c r="D31" s="2">
        <v>95.0</v>
      </c>
      <c r="E31" s="2">
        <v>14.83</v>
      </c>
      <c r="F31" s="2">
        <v>8.94</v>
      </c>
      <c r="G31" s="2">
        <v>0.1</v>
      </c>
      <c r="H31" s="2">
        <v>106.0</v>
      </c>
      <c r="I31" s="2">
        <v>8.0</v>
      </c>
    </row>
    <row r="32" ht="14.25" customHeight="1">
      <c r="A32" s="2">
        <v>65.0</v>
      </c>
      <c r="B32" s="2">
        <v>75.0</v>
      </c>
      <c r="C32" s="2">
        <v>80.0</v>
      </c>
      <c r="D32" s="2">
        <v>90.0</v>
      </c>
      <c r="E32" s="2">
        <v>7.81</v>
      </c>
      <c r="F32" s="2">
        <v>9.33</v>
      </c>
      <c r="G32" s="2">
        <v>0.0</v>
      </c>
      <c r="H32" s="2">
        <v>28.3</v>
      </c>
      <c r="I32" s="2">
        <v>-9.0</v>
      </c>
    </row>
    <row r="33" ht="14.25" customHeight="1">
      <c r="A33" s="2">
        <v>60.0</v>
      </c>
      <c r="B33" s="2">
        <v>70.0</v>
      </c>
      <c r="C33" s="2">
        <v>75.0</v>
      </c>
      <c r="D33" s="2">
        <v>85.0</v>
      </c>
      <c r="E33" s="2">
        <v>2.57</v>
      </c>
      <c r="F33" s="2">
        <v>8.4</v>
      </c>
      <c r="G33" s="2">
        <v>0.0</v>
      </c>
      <c r="H33" s="2">
        <v>28.8</v>
      </c>
      <c r="I33" s="2">
        <v>-26.0</v>
      </c>
    </row>
    <row r="34" ht="14.25" customHeight="1">
      <c r="A34" s="2">
        <v>55.0</v>
      </c>
      <c r="B34" s="2">
        <v>65.0</v>
      </c>
      <c r="C34" s="2">
        <v>70.0</v>
      </c>
      <c r="D34" s="2">
        <v>80.0</v>
      </c>
      <c r="E34" s="2">
        <v>37.06</v>
      </c>
      <c r="F34" s="2">
        <v>7.8</v>
      </c>
      <c r="G34" s="2">
        <v>0.0</v>
      </c>
      <c r="H34" s="2">
        <v>446.0</v>
      </c>
      <c r="I34" s="2">
        <v>17.0</v>
      </c>
    </row>
    <row r="35" ht="14.25" customHeight="1">
      <c r="A35" s="2">
        <v>50.0</v>
      </c>
      <c r="B35" s="2">
        <v>60.0</v>
      </c>
      <c r="C35" s="2">
        <v>65.0</v>
      </c>
      <c r="D35" s="2">
        <v>75.0</v>
      </c>
      <c r="E35" s="2">
        <v>2.37</v>
      </c>
      <c r="F35" s="2">
        <v>7.8</v>
      </c>
      <c r="G35" s="2">
        <v>0.0</v>
      </c>
      <c r="H35" s="2">
        <v>28.4</v>
      </c>
      <c r="I35" s="2">
        <v>-39.0</v>
      </c>
    </row>
    <row r="36" ht="14.25" customHeight="1">
      <c r="A36" s="2">
        <v>45.0</v>
      </c>
      <c r="B36" s="2">
        <v>55.0</v>
      </c>
      <c r="C36" s="2">
        <v>60.0</v>
      </c>
      <c r="D36" s="2">
        <v>70.0</v>
      </c>
      <c r="E36" s="2">
        <v>7.48</v>
      </c>
      <c r="F36" s="2">
        <v>8.54</v>
      </c>
      <c r="G36" s="2">
        <v>0.0</v>
      </c>
      <c r="H36" s="2">
        <v>82.1</v>
      </c>
      <c r="I36" s="2">
        <v>19.0</v>
      </c>
    </row>
    <row r="37" ht="14.25" customHeight="1">
      <c r="A37" s="2">
        <v>40.0</v>
      </c>
      <c r="B37" s="2">
        <v>50.0</v>
      </c>
      <c r="C37" s="2">
        <v>55.0</v>
      </c>
      <c r="D37" s="2">
        <v>65.0</v>
      </c>
      <c r="E37" s="2">
        <v>36.3</v>
      </c>
      <c r="F37" s="2">
        <v>8.6</v>
      </c>
      <c r="G37" s="2">
        <v>0.0</v>
      </c>
      <c r="H37" s="2">
        <v>392.0</v>
      </c>
      <c r="I37" s="2">
        <v>-24.0</v>
      </c>
    </row>
    <row r="38" ht="14.25" customHeight="1">
      <c r="A38" s="2">
        <v>35.0</v>
      </c>
      <c r="B38" s="2">
        <v>45.0</v>
      </c>
      <c r="C38" s="2">
        <v>50.0</v>
      </c>
      <c r="D38" s="2">
        <v>60.0</v>
      </c>
      <c r="E38" s="2">
        <v>34.695</v>
      </c>
      <c r="F38" s="2">
        <v>7.98</v>
      </c>
      <c r="G38" s="2">
        <v>0.0</v>
      </c>
      <c r="H38" s="2">
        <v>408.0</v>
      </c>
      <c r="I38" s="2">
        <v>-119.0</v>
      </c>
    </row>
    <row r="39" ht="14.25" customHeight="1">
      <c r="A39" s="2">
        <v>30.0</v>
      </c>
      <c r="B39" s="2">
        <v>40.0</v>
      </c>
      <c r="C39" s="2">
        <v>45.0</v>
      </c>
      <c r="D39" s="2">
        <v>55.0</v>
      </c>
      <c r="E39" s="2">
        <v>10.45</v>
      </c>
      <c r="F39" s="2">
        <v>8.73</v>
      </c>
      <c r="G39" s="2">
        <v>0.0</v>
      </c>
      <c r="H39" s="2">
        <v>112.0</v>
      </c>
      <c r="I39" s="2">
        <v>-12.0</v>
      </c>
    </row>
    <row r="40" ht="14.25" customHeight="1">
      <c r="A40" s="2">
        <v>25.0</v>
      </c>
      <c r="B40" s="2">
        <v>35.0</v>
      </c>
      <c r="C40" s="2">
        <v>40.0</v>
      </c>
      <c r="D40" s="2">
        <v>50.0</v>
      </c>
      <c r="E40" s="2">
        <v>2.46</v>
      </c>
      <c r="F40" s="2">
        <v>9.75</v>
      </c>
      <c r="G40" s="2">
        <v>0.0</v>
      </c>
      <c r="H40" s="2">
        <v>23.7</v>
      </c>
      <c r="I40" s="2">
        <v>256.0</v>
      </c>
    </row>
    <row r="41" ht="14.25" customHeight="1">
      <c r="A41" s="2">
        <v>20.0</v>
      </c>
      <c r="B41" s="2">
        <v>30.0</v>
      </c>
      <c r="C41" s="2">
        <v>35.0</v>
      </c>
      <c r="D41" s="2">
        <v>45.0</v>
      </c>
      <c r="E41" s="2">
        <v>11.99</v>
      </c>
      <c r="F41" s="2">
        <v>11.2</v>
      </c>
      <c r="G41" s="2">
        <v>0.0</v>
      </c>
      <c r="H41" s="2">
        <v>94.4</v>
      </c>
      <c r="I41" s="2">
        <v>7.0</v>
      </c>
    </row>
    <row r="42" ht="14.25" customHeight="1">
      <c r="A42" s="2">
        <v>15.0</v>
      </c>
      <c r="B42" s="2">
        <v>25.0</v>
      </c>
      <c r="C42" s="2">
        <v>30.0</v>
      </c>
      <c r="D42" s="2">
        <v>40.0</v>
      </c>
      <c r="E42" s="2">
        <v>36.26</v>
      </c>
      <c r="F42" s="2">
        <v>9.89</v>
      </c>
      <c r="G42" s="2">
        <v>0.0</v>
      </c>
      <c r="H42" s="2">
        <v>344.0</v>
      </c>
      <c r="I42" s="2">
        <v>14.0</v>
      </c>
    </row>
    <row r="43" ht="14.25" customHeight="1">
      <c r="A43" s="2">
        <v>10.0</v>
      </c>
      <c r="B43" s="2">
        <v>20.0</v>
      </c>
      <c r="C43" s="2">
        <v>25.0</v>
      </c>
      <c r="D43" s="2">
        <v>35.0</v>
      </c>
      <c r="E43" s="2">
        <v>2.62</v>
      </c>
      <c r="F43" s="2">
        <v>10.32</v>
      </c>
      <c r="G43" s="2">
        <v>0.0</v>
      </c>
      <c r="H43" s="2">
        <v>23.9</v>
      </c>
      <c r="I43" s="2">
        <v>-165.0</v>
      </c>
    </row>
    <row r="44" ht="14.25" customHeight="1">
      <c r="A44" s="2">
        <v>5.0</v>
      </c>
      <c r="B44" s="2">
        <v>15.0</v>
      </c>
      <c r="C44" s="2">
        <v>20.0</v>
      </c>
      <c r="D44" s="2">
        <v>30.0</v>
      </c>
      <c r="E44" s="2">
        <v>13.57</v>
      </c>
      <c r="F44" s="2">
        <v>11.36</v>
      </c>
      <c r="G44" s="2">
        <v>0.0</v>
      </c>
      <c r="H44" s="2">
        <v>112.0</v>
      </c>
      <c r="I44" s="2">
        <v>107.0</v>
      </c>
    </row>
    <row r="45" ht="14.25" customHeight="1">
      <c r="A45" s="2">
        <v>0.0</v>
      </c>
      <c r="B45" s="2">
        <v>10.0</v>
      </c>
      <c r="C45" s="2">
        <v>15.0</v>
      </c>
      <c r="D45" s="2">
        <v>25.0</v>
      </c>
      <c r="E45" s="2">
        <v>8.095</v>
      </c>
      <c r="F45" s="2">
        <v>10.39</v>
      </c>
      <c r="G45" s="2">
        <v>0.0</v>
      </c>
      <c r="H45" s="2">
        <v>67.95</v>
      </c>
      <c r="I45" s="2">
        <v>29.0</v>
      </c>
    </row>
    <row r="46" ht="14.25" customHeight="1">
      <c r="A46" s="2">
        <v>0.0</v>
      </c>
      <c r="B46" s="2">
        <v>15.0</v>
      </c>
      <c r="C46" s="2">
        <v>20.0</v>
      </c>
      <c r="D46" s="2">
        <v>35.0</v>
      </c>
      <c r="E46" s="2">
        <v>18.6</v>
      </c>
      <c r="F46" s="2">
        <v>9.48</v>
      </c>
      <c r="G46" s="2">
        <v>0.0</v>
      </c>
      <c r="H46" s="2">
        <v>357.0</v>
      </c>
      <c r="I46" s="2">
        <v>-175.0</v>
      </c>
    </row>
    <row r="47" ht="14.25" customHeight="1">
      <c r="A47" s="2">
        <v>5.0</v>
      </c>
      <c r="B47" s="2">
        <v>20.0</v>
      </c>
      <c r="C47" s="2">
        <v>25.0</v>
      </c>
      <c r="D47" s="2">
        <v>40.0</v>
      </c>
      <c r="E47" s="2">
        <v>4.86</v>
      </c>
      <c r="F47" s="2">
        <v>9.82</v>
      </c>
      <c r="G47" s="2">
        <v>0.1</v>
      </c>
      <c r="H47" s="2">
        <v>9.8</v>
      </c>
      <c r="I47" s="2">
        <v>96.0</v>
      </c>
    </row>
    <row r="48" ht="14.25" customHeight="1">
      <c r="A48" s="2">
        <v>10.0</v>
      </c>
      <c r="B48" s="2">
        <v>25.0</v>
      </c>
      <c r="C48" s="2">
        <v>30.0</v>
      </c>
      <c r="D48" s="2">
        <v>45.0</v>
      </c>
      <c r="E48" s="2">
        <v>14.7</v>
      </c>
      <c r="F48" s="2">
        <v>7.21</v>
      </c>
      <c r="G48" s="2">
        <v>0.6</v>
      </c>
      <c r="H48" s="2">
        <v>3.66</v>
      </c>
      <c r="I48" s="2">
        <v>-148.0</v>
      </c>
    </row>
    <row r="49" ht="14.25" customHeight="1">
      <c r="A49" s="2">
        <v>15.0</v>
      </c>
      <c r="B49" s="2">
        <v>30.0</v>
      </c>
      <c r="C49" s="2">
        <v>35.0</v>
      </c>
      <c r="D49" s="2">
        <v>50.0</v>
      </c>
      <c r="E49" s="2">
        <v>20.39</v>
      </c>
      <c r="F49" s="2">
        <v>9.48</v>
      </c>
      <c r="G49" s="2">
        <v>0.0</v>
      </c>
      <c r="H49" s="2">
        <v>403.0</v>
      </c>
      <c r="I49" s="2">
        <v>200.0</v>
      </c>
    </row>
    <row r="50" ht="14.25" customHeight="1">
      <c r="A50" s="2">
        <v>20.0</v>
      </c>
      <c r="B50" s="2">
        <v>35.0</v>
      </c>
      <c r="C50" s="2">
        <v>40.0</v>
      </c>
      <c r="D50" s="2">
        <v>55.0</v>
      </c>
      <c r="E50" s="2">
        <v>16.44</v>
      </c>
      <c r="F50" s="2">
        <v>8.81</v>
      </c>
      <c r="G50" s="2">
        <v>0.0</v>
      </c>
      <c r="H50" s="2">
        <v>350.0</v>
      </c>
      <c r="I50" s="2">
        <v>31.0</v>
      </c>
    </row>
    <row r="51" ht="14.25" customHeight="1">
      <c r="A51" s="2">
        <v>25.0</v>
      </c>
      <c r="B51" s="2">
        <v>40.0</v>
      </c>
      <c r="C51" s="2">
        <v>45.0</v>
      </c>
      <c r="D51" s="2">
        <v>60.0</v>
      </c>
      <c r="E51" s="2">
        <v>17.87</v>
      </c>
      <c r="F51" s="2">
        <v>7.49</v>
      </c>
      <c r="G51" s="2">
        <v>0.0</v>
      </c>
      <c r="H51" s="2">
        <v>447.0</v>
      </c>
      <c r="I51" s="2">
        <v>2.0</v>
      </c>
    </row>
    <row r="52" ht="14.25" customHeight="1">
      <c r="A52" s="2">
        <v>30.0</v>
      </c>
      <c r="B52" s="2">
        <v>45.0</v>
      </c>
      <c r="C52" s="2">
        <v>50.0</v>
      </c>
      <c r="D52" s="2">
        <v>65.0</v>
      </c>
      <c r="E52" s="2">
        <v>19.08</v>
      </c>
      <c r="F52" s="2">
        <v>7.835</v>
      </c>
      <c r="G52" s="2">
        <v>0.0</v>
      </c>
      <c r="H52" s="2">
        <v>457.0</v>
      </c>
      <c r="I52" s="2">
        <v>39.0</v>
      </c>
    </row>
    <row r="53" ht="14.25" customHeight="1">
      <c r="A53" s="2">
        <v>35.0</v>
      </c>
      <c r="B53" s="2">
        <v>50.0</v>
      </c>
      <c r="C53" s="2">
        <v>55.0</v>
      </c>
      <c r="D53" s="2">
        <v>70.0</v>
      </c>
      <c r="E53" s="2">
        <v>20.19</v>
      </c>
      <c r="F53" s="2">
        <v>8.846</v>
      </c>
      <c r="G53" s="2">
        <v>0.0</v>
      </c>
      <c r="H53" s="2">
        <v>428.0</v>
      </c>
      <c r="I53" s="2">
        <v>-34.0</v>
      </c>
    </row>
    <row r="54" ht="14.25" customHeight="1">
      <c r="A54" s="2">
        <v>40.0</v>
      </c>
      <c r="B54" s="2">
        <v>55.0</v>
      </c>
      <c r="C54" s="2">
        <v>60.0</v>
      </c>
      <c r="D54" s="2">
        <v>75.0</v>
      </c>
      <c r="E54" s="2">
        <v>20.08</v>
      </c>
      <c r="F54" s="2">
        <v>8.776</v>
      </c>
      <c r="G54" s="2">
        <v>0.0</v>
      </c>
      <c r="H54" s="2">
        <v>429.0</v>
      </c>
      <c r="I54" s="2">
        <v>43.0</v>
      </c>
    </row>
    <row r="55" ht="14.25" customHeight="1">
      <c r="A55" s="2">
        <v>45.0</v>
      </c>
      <c r="B55" s="2">
        <v>60.0</v>
      </c>
      <c r="C55" s="2">
        <v>65.0</v>
      </c>
      <c r="D55" s="2">
        <v>80.0</v>
      </c>
      <c r="E55" s="2">
        <v>18.54</v>
      </c>
      <c r="F55" s="2">
        <v>7.823</v>
      </c>
      <c r="G55" s="2">
        <v>0.0</v>
      </c>
      <c r="H55" s="2">
        <v>445.0</v>
      </c>
      <c r="I55" s="2">
        <v>-168.0</v>
      </c>
    </row>
    <row r="56" ht="14.25" customHeight="1">
      <c r="A56" s="2">
        <v>50.0</v>
      </c>
      <c r="B56" s="2">
        <v>65.0</v>
      </c>
      <c r="C56" s="2">
        <v>70.0</v>
      </c>
      <c r="D56" s="2">
        <v>85.0</v>
      </c>
      <c r="E56" s="2">
        <v>13.21</v>
      </c>
      <c r="F56" s="2">
        <v>5.389</v>
      </c>
      <c r="G56" s="2">
        <v>0.4</v>
      </c>
      <c r="H56" s="2">
        <v>460.0</v>
      </c>
      <c r="I56" s="2">
        <v>280.0</v>
      </c>
    </row>
    <row r="57" ht="14.25" customHeight="1">
      <c r="A57" s="2">
        <v>55.0</v>
      </c>
      <c r="B57" s="2">
        <v>70.0</v>
      </c>
      <c r="C57" s="2">
        <v>75.0</v>
      </c>
      <c r="D57" s="2">
        <v>90.0</v>
      </c>
      <c r="E57" s="2">
        <v>19.1</v>
      </c>
      <c r="F57" s="2">
        <v>8.372</v>
      </c>
      <c r="G57" s="2">
        <v>0.0</v>
      </c>
      <c r="H57" s="2">
        <v>428.0</v>
      </c>
      <c r="I57" s="2">
        <v>48.0</v>
      </c>
    </row>
    <row r="58" ht="14.25" customHeight="1">
      <c r="A58" s="2">
        <v>60.0</v>
      </c>
      <c r="B58" s="2">
        <v>75.0</v>
      </c>
      <c r="C58" s="2">
        <v>80.0</v>
      </c>
      <c r="D58" s="2">
        <v>95.0</v>
      </c>
      <c r="E58" s="2">
        <v>19.37</v>
      </c>
      <c r="F58" s="2">
        <v>8.271</v>
      </c>
      <c r="G58" s="2">
        <v>0.0</v>
      </c>
      <c r="H58" s="2">
        <v>439.0</v>
      </c>
      <c r="I58" s="2">
        <v>-2.0</v>
      </c>
    </row>
    <row r="59" ht="14.25" customHeight="1">
      <c r="A59" s="2">
        <v>65.0</v>
      </c>
      <c r="B59" s="2">
        <v>80.0</v>
      </c>
      <c r="C59" s="2">
        <v>85.0</v>
      </c>
      <c r="D59" s="2">
        <v>100.0</v>
      </c>
      <c r="E59" s="2">
        <v>17.58</v>
      </c>
      <c r="F59" s="2">
        <v>7.397</v>
      </c>
      <c r="G59" s="2">
        <v>0.0</v>
      </c>
      <c r="H59" s="2">
        <v>446.0</v>
      </c>
      <c r="I59" s="2">
        <v>21.0</v>
      </c>
    </row>
    <row r="60" ht="14.25" customHeight="1">
      <c r="A60" s="2">
        <v>70.0</v>
      </c>
      <c r="B60" s="2">
        <v>85.0</v>
      </c>
      <c r="C60" s="2">
        <v>90.0</v>
      </c>
      <c r="D60" s="2">
        <v>105.0</v>
      </c>
      <c r="E60" s="2">
        <v>17.28</v>
      </c>
      <c r="F60" s="2">
        <v>6.726</v>
      </c>
      <c r="G60" s="2">
        <v>0.0</v>
      </c>
      <c r="H60" s="2">
        <v>482.0</v>
      </c>
      <c r="I60" s="2">
        <v>140.0</v>
      </c>
    </row>
    <row r="61" ht="14.25" customHeight="1">
      <c r="A61" s="2">
        <v>75.0</v>
      </c>
      <c r="B61" s="2">
        <v>90.0</v>
      </c>
      <c r="C61" s="2">
        <v>95.0</v>
      </c>
      <c r="D61" s="2">
        <v>110.0</v>
      </c>
      <c r="E61" s="2">
        <v>28.95</v>
      </c>
      <c r="F61" s="2">
        <v>12.28</v>
      </c>
      <c r="G61" s="2">
        <v>0.0</v>
      </c>
      <c r="H61" s="2">
        <v>442.0</v>
      </c>
      <c r="I61" s="2">
        <v>-119.0</v>
      </c>
    </row>
    <row r="62" ht="14.25" customHeight="1">
      <c r="A62" s="2">
        <v>80.0</v>
      </c>
      <c r="B62" s="2">
        <v>95.0</v>
      </c>
      <c r="C62" s="2">
        <v>100.0</v>
      </c>
      <c r="D62" s="2">
        <v>115.0</v>
      </c>
      <c r="E62" s="2">
        <v>30.31</v>
      </c>
      <c r="F62" s="2">
        <v>11.35</v>
      </c>
      <c r="G62" s="2">
        <v>0.0</v>
      </c>
      <c r="H62" s="2">
        <v>501.0</v>
      </c>
      <c r="I62" s="2">
        <v>12.0</v>
      </c>
    </row>
    <row r="63" ht="14.25" customHeight="1">
      <c r="A63" s="2">
        <v>85.0</v>
      </c>
      <c r="B63" s="2">
        <v>100.0</v>
      </c>
      <c r="C63" s="2">
        <v>105.0</v>
      </c>
      <c r="D63" s="2">
        <v>120.0</v>
      </c>
      <c r="E63" s="2">
        <v>15.285</v>
      </c>
      <c r="F63" s="2">
        <v>6.195</v>
      </c>
      <c r="G63" s="2">
        <v>0.4</v>
      </c>
      <c r="H63" s="2">
        <v>464.0</v>
      </c>
      <c r="I63" s="2">
        <v>15.0</v>
      </c>
    </row>
    <row r="64" ht="14.25" customHeight="1">
      <c r="A64" s="2">
        <v>90.0</v>
      </c>
      <c r="B64" s="2">
        <v>105.0</v>
      </c>
      <c r="C64" s="2">
        <v>110.0</v>
      </c>
      <c r="D64" s="2">
        <v>125.0</v>
      </c>
      <c r="E64" s="2">
        <v>15.16</v>
      </c>
      <c r="F64" s="2">
        <v>5.403</v>
      </c>
      <c r="G64" s="2">
        <v>0.2</v>
      </c>
      <c r="H64" s="2">
        <v>526.0</v>
      </c>
      <c r="I64" s="2">
        <v>100.0</v>
      </c>
    </row>
    <row r="65" ht="14.25" customHeight="1">
      <c r="A65" s="2">
        <v>80.0</v>
      </c>
      <c r="B65" s="2">
        <v>100.0</v>
      </c>
      <c r="C65" s="2">
        <v>105.0</v>
      </c>
      <c r="D65" s="2">
        <v>125.0</v>
      </c>
      <c r="E65" s="2">
        <v>11.73</v>
      </c>
      <c r="F65" s="2">
        <v>5.799</v>
      </c>
      <c r="G65" s="2">
        <v>0.0</v>
      </c>
      <c r="H65" s="2">
        <v>632.0</v>
      </c>
      <c r="I65" s="2">
        <v>87.0</v>
      </c>
    </row>
    <row r="66" ht="14.25" customHeight="1">
      <c r="A66" s="2">
        <v>75.0</v>
      </c>
      <c r="B66" s="2">
        <v>95.0</v>
      </c>
      <c r="C66" s="2">
        <v>100.0</v>
      </c>
      <c r="D66" s="2">
        <v>120.0</v>
      </c>
      <c r="E66" s="2">
        <v>10.47</v>
      </c>
      <c r="F66" s="2">
        <v>7.165</v>
      </c>
      <c r="G66" s="2">
        <v>0.0</v>
      </c>
      <c r="H66" s="2">
        <v>457.0</v>
      </c>
      <c r="I66" s="2">
        <v>-26.0</v>
      </c>
    </row>
    <row r="67" ht="14.25" customHeight="1">
      <c r="A67" s="2">
        <v>70.0</v>
      </c>
      <c r="B67" s="2">
        <v>90.0</v>
      </c>
      <c r="C67" s="2">
        <v>95.0</v>
      </c>
      <c r="D67" s="2">
        <v>115.0</v>
      </c>
      <c r="E67" s="2">
        <v>10.97</v>
      </c>
      <c r="F67" s="2">
        <v>7.214</v>
      </c>
      <c r="G67" s="2">
        <v>0.0</v>
      </c>
      <c r="H67" s="2">
        <v>475.0</v>
      </c>
      <c r="I67" s="2">
        <v>-46.0</v>
      </c>
    </row>
    <row r="68" ht="14.25" customHeight="1">
      <c r="A68" s="2">
        <v>65.0</v>
      </c>
      <c r="B68" s="2">
        <v>85.0</v>
      </c>
      <c r="C68" s="2">
        <v>90.0</v>
      </c>
      <c r="D68" s="2">
        <v>110.0</v>
      </c>
      <c r="E68" s="2">
        <v>7.12</v>
      </c>
      <c r="F68" s="2">
        <v>6.238</v>
      </c>
      <c r="G68" s="2">
        <v>0.1</v>
      </c>
      <c r="H68" s="2">
        <v>357.0</v>
      </c>
      <c r="I68" s="2">
        <v>-111.0</v>
      </c>
    </row>
    <row r="69" ht="14.25" customHeight="1">
      <c r="A69" s="2">
        <v>60.0</v>
      </c>
      <c r="B69" s="2">
        <v>80.0</v>
      </c>
      <c r="C69" s="2">
        <v>85.0</v>
      </c>
      <c r="D69" s="2">
        <v>105.0</v>
      </c>
      <c r="E69" s="2">
        <v>9.78</v>
      </c>
      <c r="F69" s="2">
        <v>6.943</v>
      </c>
      <c r="G69" s="2">
        <v>0.0</v>
      </c>
      <c r="H69" s="2">
        <v>440.0</v>
      </c>
      <c r="I69" s="2">
        <v>112.0</v>
      </c>
    </row>
    <row r="70" ht="14.25" customHeight="1">
      <c r="A70" s="2">
        <v>55.0</v>
      </c>
      <c r="B70" s="2">
        <v>75.0</v>
      </c>
      <c r="C70" s="2">
        <v>80.0</v>
      </c>
      <c r="D70" s="2">
        <v>100.0</v>
      </c>
      <c r="E70" s="2">
        <v>8.68</v>
      </c>
      <c r="F70" s="2">
        <v>6.745</v>
      </c>
      <c r="G70" s="2">
        <v>0.0</v>
      </c>
      <c r="H70" s="2">
        <v>402.0</v>
      </c>
      <c r="I70" s="2">
        <v>31.0</v>
      </c>
    </row>
    <row r="71" ht="14.25" customHeight="1">
      <c r="A71" s="2">
        <v>50.0</v>
      </c>
      <c r="B71" s="2">
        <v>70.0</v>
      </c>
      <c r="C71" s="2">
        <v>75.0</v>
      </c>
      <c r="D71" s="2">
        <v>95.0</v>
      </c>
      <c r="E71" s="2">
        <v>10.4</v>
      </c>
      <c r="F71" s="2">
        <v>7.367</v>
      </c>
      <c r="G71" s="2">
        <v>0.0</v>
      </c>
      <c r="H71" s="2">
        <v>429.0</v>
      </c>
      <c r="I71" s="2">
        <v>-75.0</v>
      </c>
    </row>
    <row r="72" ht="14.25" customHeight="1">
      <c r="A72" s="2">
        <v>45.0</v>
      </c>
      <c r="B72" s="2">
        <v>65.0</v>
      </c>
      <c r="C72" s="2">
        <v>70.0</v>
      </c>
      <c r="D72" s="2">
        <v>90.0</v>
      </c>
      <c r="E72" s="2">
        <v>9.25</v>
      </c>
      <c r="F72" s="2">
        <v>6.667</v>
      </c>
      <c r="G72" s="2">
        <v>1.2</v>
      </c>
      <c r="H72" s="2">
        <v>453.0</v>
      </c>
      <c r="I72" s="2">
        <v>-20.0</v>
      </c>
    </row>
    <row r="73" ht="14.25" customHeight="1">
      <c r="A73" s="2">
        <v>40.0</v>
      </c>
      <c r="B73" s="2">
        <v>60.0</v>
      </c>
      <c r="C73" s="2">
        <v>65.0</v>
      </c>
      <c r="D73" s="2">
        <v>85.0</v>
      </c>
      <c r="E73" s="2">
        <v>10.57</v>
      </c>
      <c r="F73" s="2">
        <v>7.581</v>
      </c>
      <c r="G73" s="2">
        <v>0.0</v>
      </c>
      <c r="H73" s="2">
        <v>436.0</v>
      </c>
      <c r="I73" s="2">
        <v>-24.0</v>
      </c>
    </row>
    <row r="74" ht="14.25" customHeight="1">
      <c r="A74" s="2">
        <v>35.0</v>
      </c>
      <c r="B74" s="2">
        <v>55.0</v>
      </c>
      <c r="C74" s="2">
        <v>60.0</v>
      </c>
      <c r="D74" s="2">
        <v>80.0</v>
      </c>
      <c r="E74" s="2">
        <v>11.13</v>
      </c>
      <c r="F74" s="2">
        <v>7.933</v>
      </c>
      <c r="G74" s="2">
        <v>0.0</v>
      </c>
      <c r="H74" s="2">
        <v>439.0</v>
      </c>
      <c r="I74" s="2">
        <v>75.0</v>
      </c>
    </row>
    <row r="75" ht="14.25" customHeight="1">
      <c r="A75" s="2">
        <v>30.0</v>
      </c>
      <c r="B75" s="2">
        <v>50.0</v>
      </c>
      <c r="C75" s="2">
        <v>55.0</v>
      </c>
      <c r="D75" s="2">
        <v>75.0</v>
      </c>
      <c r="E75" s="2">
        <v>11.84</v>
      </c>
      <c r="F75" s="2">
        <v>9.03</v>
      </c>
      <c r="G75" s="2">
        <v>0.0</v>
      </c>
      <c r="H75" s="2">
        <v>410.0</v>
      </c>
      <c r="I75" s="2">
        <v>-61.0</v>
      </c>
    </row>
    <row r="76" ht="14.25" customHeight="1">
      <c r="A76" s="2">
        <v>25.0</v>
      </c>
      <c r="B76" s="2">
        <v>45.0</v>
      </c>
      <c r="C76" s="2">
        <v>50.0</v>
      </c>
      <c r="D76" s="2">
        <v>70.0</v>
      </c>
      <c r="E76" s="2">
        <v>9.74</v>
      </c>
      <c r="F76" s="2">
        <v>6.961</v>
      </c>
      <c r="G76" s="2">
        <v>0.0</v>
      </c>
      <c r="H76" s="2">
        <v>437.0</v>
      </c>
      <c r="I76" s="2">
        <v>-122.0</v>
      </c>
    </row>
    <row r="77" ht="14.25" customHeight="1">
      <c r="A77" s="2">
        <v>20.0</v>
      </c>
      <c r="B77" s="2">
        <v>40.0</v>
      </c>
      <c r="C77" s="2">
        <v>45.0</v>
      </c>
      <c r="D77" s="2">
        <v>65.0</v>
      </c>
      <c r="E77" s="2">
        <v>9.31</v>
      </c>
      <c r="F77" s="2">
        <v>7.397</v>
      </c>
      <c r="G77" s="2">
        <v>0.3</v>
      </c>
      <c r="H77" s="2">
        <v>393.0</v>
      </c>
      <c r="I77" s="2">
        <v>24.0</v>
      </c>
    </row>
    <row r="78" ht="14.25" customHeight="1">
      <c r="A78" s="2">
        <v>15.0</v>
      </c>
      <c r="B78" s="2">
        <v>35.0</v>
      </c>
      <c r="C78" s="2">
        <v>40.0</v>
      </c>
      <c r="D78" s="2">
        <v>60.0</v>
      </c>
      <c r="E78" s="2">
        <v>9.76</v>
      </c>
      <c r="F78" s="2">
        <v>7.629</v>
      </c>
      <c r="G78" s="2">
        <v>0.0</v>
      </c>
      <c r="H78" s="2">
        <v>400.0</v>
      </c>
      <c r="I78" s="2">
        <v>-80.0</v>
      </c>
    </row>
    <row r="79" ht="14.25" customHeight="1">
      <c r="A79" s="2">
        <v>10.0</v>
      </c>
      <c r="B79" s="2">
        <v>30.0</v>
      </c>
      <c r="C79" s="2">
        <v>35.0</v>
      </c>
      <c r="D79" s="2">
        <v>55.0</v>
      </c>
      <c r="E79" s="2">
        <v>10.88</v>
      </c>
      <c r="F79" s="2">
        <v>9.068</v>
      </c>
      <c r="G79" s="2">
        <v>0.0</v>
      </c>
      <c r="H79" s="2">
        <v>375.0</v>
      </c>
      <c r="I79" s="2">
        <v>204.0</v>
      </c>
    </row>
    <row r="80" ht="14.25" customHeight="1">
      <c r="A80" s="2">
        <v>5.0</v>
      </c>
      <c r="B80" s="2">
        <v>25.0</v>
      </c>
      <c r="C80" s="2">
        <v>30.0</v>
      </c>
      <c r="D80" s="2">
        <v>50.0</v>
      </c>
      <c r="E80" s="2">
        <v>13.54</v>
      </c>
      <c r="F80" s="2">
        <v>9.59</v>
      </c>
      <c r="G80" s="2">
        <v>0.0</v>
      </c>
      <c r="H80" s="2">
        <v>441.0</v>
      </c>
      <c r="I80" s="2">
        <v>-92.0</v>
      </c>
    </row>
    <row r="81" ht="14.25" customHeight="1">
      <c r="A81" s="2">
        <v>0.0</v>
      </c>
      <c r="B81" s="2">
        <v>20.0</v>
      </c>
      <c r="C81" s="2">
        <v>25.0</v>
      </c>
      <c r="D81" s="2">
        <v>45.0</v>
      </c>
      <c r="E81" s="2">
        <v>11.23</v>
      </c>
      <c r="F81" s="2">
        <v>8.881</v>
      </c>
      <c r="G81" s="2">
        <v>0.0</v>
      </c>
      <c r="H81" s="2">
        <v>395.0</v>
      </c>
      <c r="I81" s="2">
        <v>39.0</v>
      </c>
    </row>
    <row r="82" ht="14.25" customHeight="1">
      <c r="A82" s="2">
        <v>0.0</v>
      </c>
      <c r="B82" s="2">
        <v>25.0</v>
      </c>
      <c r="C82" s="2">
        <v>30.0</v>
      </c>
      <c r="D82" s="2">
        <v>55.0</v>
      </c>
      <c r="E82" s="2">
        <v>7.282</v>
      </c>
      <c r="F82" s="2">
        <v>8.985</v>
      </c>
      <c r="G82" s="2">
        <v>0.0</v>
      </c>
      <c r="H82" s="2">
        <v>408.0</v>
      </c>
      <c r="I82" s="2">
        <v>-92.0</v>
      </c>
    </row>
    <row r="83" ht="14.25" customHeight="1">
      <c r="A83" s="2">
        <v>5.0</v>
      </c>
      <c r="B83" s="2">
        <v>30.0</v>
      </c>
      <c r="C83" s="2">
        <v>35.0</v>
      </c>
      <c r="D83" s="2">
        <v>60.0</v>
      </c>
      <c r="E83" s="2">
        <v>7.119</v>
      </c>
      <c r="F83" s="2">
        <v>7.918</v>
      </c>
      <c r="G83" s="2">
        <v>0.0</v>
      </c>
      <c r="H83" s="2">
        <v>444.0</v>
      </c>
      <c r="I83" s="2">
        <v>207.0</v>
      </c>
    </row>
    <row r="84" ht="14.25" customHeight="1">
      <c r="A84" s="2">
        <v>10.0</v>
      </c>
      <c r="B84" s="2">
        <v>35.0</v>
      </c>
      <c r="C84" s="2">
        <v>40.0</v>
      </c>
      <c r="D84" s="2">
        <v>65.0</v>
      </c>
      <c r="E84" s="2">
        <v>5.66</v>
      </c>
      <c r="F84" s="2">
        <v>6.617</v>
      </c>
      <c r="G84" s="2">
        <v>0.1</v>
      </c>
      <c r="H84" s="2">
        <v>407.0</v>
      </c>
      <c r="I84" s="2">
        <v>-100.0</v>
      </c>
    </row>
    <row r="85" ht="14.25" customHeight="1">
      <c r="A85" s="2">
        <v>15.0</v>
      </c>
      <c r="B85" s="2">
        <v>40.0</v>
      </c>
      <c r="C85" s="2">
        <v>45.0</v>
      </c>
      <c r="D85" s="2">
        <v>70.0</v>
      </c>
      <c r="E85" s="2">
        <v>5.15</v>
      </c>
      <c r="F85" s="2">
        <v>5.724</v>
      </c>
      <c r="G85" s="2">
        <v>0.0</v>
      </c>
      <c r="H85" s="2">
        <v>422.0</v>
      </c>
      <c r="I85" s="2">
        <v>9.0</v>
      </c>
    </row>
    <row r="86" ht="14.25" customHeight="1">
      <c r="A86" s="2">
        <v>20.0</v>
      </c>
      <c r="B86" s="2">
        <v>45.0</v>
      </c>
      <c r="C86" s="2">
        <v>50.0</v>
      </c>
      <c r="D86" s="2">
        <v>75.0</v>
      </c>
      <c r="E86" s="2">
        <v>5.33</v>
      </c>
      <c r="F86" s="2">
        <v>6.555</v>
      </c>
      <c r="G86" s="2">
        <v>0.0</v>
      </c>
      <c r="H86" s="2">
        <v>382.0</v>
      </c>
      <c r="I86" s="2">
        <v>-82.0</v>
      </c>
    </row>
    <row r="87" ht="14.25" customHeight="1">
      <c r="A87" s="2">
        <v>25.0</v>
      </c>
      <c r="B87" s="2">
        <v>50.0</v>
      </c>
      <c r="C87" s="2">
        <v>55.0</v>
      </c>
      <c r="D87" s="2">
        <v>80.0</v>
      </c>
      <c r="E87" s="2">
        <v>7.83</v>
      </c>
      <c r="F87" s="2">
        <v>7.917</v>
      </c>
      <c r="G87" s="2">
        <v>0.1</v>
      </c>
      <c r="H87" s="2">
        <v>464.0</v>
      </c>
      <c r="I87" s="2">
        <v>-156.0</v>
      </c>
    </row>
    <row r="88" ht="14.25" customHeight="1">
      <c r="A88" s="2">
        <v>30.0</v>
      </c>
      <c r="B88" s="2">
        <v>55.0</v>
      </c>
      <c r="C88" s="2">
        <v>60.0</v>
      </c>
      <c r="D88" s="2">
        <v>85.0</v>
      </c>
      <c r="E88" s="2">
        <v>7.24</v>
      </c>
      <c r="F88" s="2">
        <v>7.74</v>
      </c>
      <c r="G88" s="2">
        <v>0.0</v>
      </c>
      <c r="H88" s="2">
        <v>439.0</v>
      </c>
      <c r="I88" s="2">
        <v>185.0</v>
      </c>
    </row>
    <row r="89" ht="14.25" customHeight="1">
      <c r="A89" s="2">
        <v>35.0</v>
      </c>
      <c r="B89" s="2">
        <v>60.0</v>
      </c>
      <c r="C89" s="2">
        <v>65.0</v>
      </c>
      <c r="D89" s="2">
        <v>90.0</v>
      </c>
      <c r="E89" s="2">
        <v>7.71</v>
      </c>
      <c r="F89" s="2">
        <v>8.543</v>
      </c>
      <c r="G89" s="2">
        <v>0.1</v>
      </c>
      <c r="H89" s="2">
        <v>423.0</v>
      </c>
      <c r="I89" s="2">
        <v>-158.0</v>
      </c>
    </row>
    <row r="90" ht="14.25" customHeight="1">
      <c r="A90" s="2">
        <v>40.0</v>
      </c>
      <c r="B90" s="2">
        <v>65.0</v>
      </c>
      <c r="C90" s="2">
        <v>70.0</v>
      </c>
      <c r="D90" s="2">
        <v>95.0</v>
      </c>
      <c r="E90" s="2">
        <v>6.85</v>
      </c>
      <c r="F90" s="2">
        <v>7.427</v>
      </c>
      <c r="G90" s="2">
        <v>0.1</v>
      </c>
      <c r="H90" s="2">
        <v>432.0</v>
      </c>
      <c r="I90" s="2">
        <v>156.0</v>
      </c>
    </row>
    <row r="91" ht="14.25" customHeight="1">
      <c r="A91" s="2">
        <v>45.0</v>
      </c>
      <c r="B91" s="2">
        <v>70.0</v>
      </c>
      <c r="C91" s="2">
        <v>75.0</v>
      </c>
      <c r="D91" s="2">
        <v>100.0</v>
      </c>
      <c r="E91" s="2">
        <v>5.79</v>
      </c>
      <c r="F91" s="2">
        <v>6.59</v>
      </c>
      <c r="G91" s="2">
        <v>0.5</v>
      </c>
      <c r="H91" s="2">
        <v>412.0</v>
      </c>
      <c r="I91" s="2">
        <v>-117.0</v>
      </c>
    </row>
    <row r="92" ht="14.25" customHeight="1">
      <c r="A92" s="2">
        <v>50.0</v>
      </c>
      <c r="B92" s="2">
        <v>75.0</v>
      </c>
      <c r="C92" s="2">
        <v>80.0</v>
      </c>
      <c r="D92" s="2">
        <v>105.0</v>
      </c>
      <c r="E92" s="2">
        <v>6.31</v>
      </c>
      <c r="F92" s="2">
        <v>6.857</v>
      </c>
      <c r="G92" s="2">
        <v>0.0</v>
      </c>
      <c r="H92" s="2">
        <v>431.0</v>
      </c>
      <c r="I92" s="2">
        <v>114.0</v>
      </c>
    </row>
    <row r="93" ht="14.25" customHeight="1">
      <c r="A93" s="2">
        <v>55.0</v>
      </c>
      <c r="B93" s="2">
        <v>80.0</v>
      </c>
      <c r="C93" s="2">
        <v>85.0</v>
      </c>
      <c r="D93" s="2">
        <v>110.0</v>
      </c>
      <c r="E93" s="2">
        <v>7.31</v>
      </c>
      <c r="F93" s="2">
        <v>6.08</v>
      </c>
      <c r="G93" s="2">
        <v>0.1</v>
      </c>
      <c r="H93" s="2">
        <v>5.63</v>
      </c>
      <c r="I93" s="2">
        <v>29.0</v>
      </c>
    </row>
    <row r="94" ht="14.25" customHeight="1">
      <c r="A94" s="2">
        <v>60.0</v>
      </c>
      <c r="B94" s="2">
        <v>85.0</v>
      </c>
      <c r="C94" s="2">
        <v>90.0</v>
      </c>
      <c r="D94" s="2">
        <v>115.0</v>
      </c>
      <c r="E94" s="2">
        <v>2.125</v>
      </c>
      <c r="F94" s="2">
        <v>4.755</v>
      </c>
      <c r="G94" s="2">
        <v>0.1</v>
      </c>
      <c r="H94" s="2">
        <v>211.0</v>
      </c>
      <c r="I94" s="2">
        <v>-55.0</v>
      </c>
    </row>
    <row r="95" ht="14.25" customHeight="1">
      <c r="A95" s="2">
        <v>65.0</v>
      </c>
      <c r="B95" s="2">
        <v>90.0</v>
      </c>
      <c r="C95" s="2">
        <v>95.0</v>
      </c>
      <c r="D95" s="2">
        <v>120.0</v>
      </c>
      <c r="E95" s="2">
        <v>4.03</v>
      </c>
      <c r="F95" s="2">
        <v>4.38</v>
      </c>
      <c r="G95" s="2">
        <v>0.2</v>
      </c>
      <c r="H95" s="2">
        <v>430.0</v>
      </c>
      <c r="I95" s="2">
        <v>4.0</v>
      </c>
    </row>
    <row r="96" ht="14.25" customHeight="1">
      <c r="A96" s="2">
        <v>70.0</v>
      </c>
      <c r="B96" s="2">
        <v>95.0</v>
      </c>
      <c r="C96" s="2">
        <v>100.0</v>
      </c>
      <c r="D96" s="2">
        <v>125.0</v>
      </c>
      <c r="E96" s="2">
        <v>1.335</v>
      </c>
      <c r="F96" s="2">
        <v>4.987</v>
      </c>
      <c r="G96" s="2">
        <v>0.1</v>
      </c>
      <c r="H96" s="2">
        <v>126.0</v>
      </c>
      <c r="I96" s="2">
        <v>51.0</v>
      </c>
    </row>
    <row r="97" ht="14.25" customHeight="1">
      <c r="A97" s="2">
        <v>60.0</v>
      </c>
      <c r="B97" s="2">
        <v>90.0</v>
      </c>
      <c r="C97" s="2">
        <v>95.0</v>
      </c>
      <c r="D97" s="2">
        <v>125.0</v>
      </c>
      <c r="E97" s="2">
        <v>5.73</v>
      </c>
      <c r="F97" s="2">
        <v>6.736</v>
      </c>
      <c r="G97" s="2">
        <v>0.4</v>
      </c>
      <c r="H97" s="2">
        <v>558.0</v>
      </c>
      <c r="I97" s="2">
        <v>-117.0</v>
      </c>
    </row>
    <row r="98" ht="14.25" customHeight="1">
      <c r="A98" s="2">
        <v>55.0</v>
      </c>
      <c r="B98" s="2">
        <v>85.0</v>
      </c>
      <c r="C98" s="2">
        <v>90.0</v>
      </c>
      <c r="D98" s="2">
        <v>120.0</v>
      </c>
      <c r="E98" s="2">
        <v>3.55</v>
      </c>
      <c r="F98" s="2">
        <v>5.205</v>
      </c>
      <c r="G98" s="2">
        <v>0.0</v>
      </c>
      <c r="H98" s="2">
        <v>447.0</v>
      </c>
      <c r="I98" s="2">
        <v>31.0</v>
      </c>
    </row>
    <row r="99" ht="14.25" customHeight="1">
      <c r="A99" s="2">
        <v>50.0</v>
      </c>
      <c r="B99" s="2">
        <v>80.0</v>
      </c>
      <c r="C99" s="2">
        <v>85.0</v>
      </c>
      <c r="D99" s="2">
        <v>115.0</v>
      </c>
      <c r="E99" s="2">
        <v>4.65</v>
      </c>
      <c r="F99" s="2">
        <v>6.605</v>
      </c>
      <c r="G99" s="2">
        <v>0.0</v>
      </c>
      <c r="H99" s="2">
        <v>462.0</v>
      </c>
      <c r="I99" s="2">
        <v>-9.0</v>
      </c>
    </row>
    <row r="100" ht="14.25" customHeight="1">
      <c r="A100" s="2">
        <v>45.0</v>
      </c>
      <c r="B100" s="2">
        <v>75.0</v>
      </c>
      <c r="C100" s="2">
        <v>80.0</v>
      </c>
      <c r="D100" s="2">
        <v>110.0</v>
      </c>
      <c r="E100" s="2">
        <v>5.06</v>
      </c>
      <c r="F100" s="2">
        <v>9.815</v>
      </c>
      <c r="G100" s="2">
        <v>0.5</v>
      </c>
      <c r="H100" s="2">
        <v>338.0</v>
      </c>
      <c r="I100" s="2">
        <v>61.0</v>
      </c>
    </row>
    <row r="101" ht="14.25" customHeight="1">
      <c r="A101" s="2">
        <v>40.0</v>
      </c>
      <c r="B101" s="2">
        <v>70.0</v>
      </c>
      <c r="C101" s="2">
        <v>75.0</v>
      </c>
      <c r="D101" s="2">
        <v>105.0</v>
      </c>
      <c r="E101" s="2">
        <v>4.77</v>
      </c>
      <c r="F101" s="2">
        <v>7.162</v>
      </c>
      <c r="G101" s="2">
        <v>0.0</v>
      </c>
      <c r="H101" s="2">
        <v>438.0</v>
      </c>
      <c r="I101" s="2">
        <v>-56.0</v>
      </c>
    </row>
    <row r="102" ht="14.25" customHeight="1">
      <c r="A102" s="2">
        <v>35.0</v>
      </c>
      <c r="B102" s="2">
        <v>65.0</v>
      </c>
      <c r="C102" s="2">
        <v>70.0</v>
      </c>
      <c r="D102" s="2">
        <v>100.0</v>
      </c>
      <c r="E102" s="2">
        <v>5.87</v>
      </c>
      <c r="F102" s="2">
        <v>9.904</v>
      </c>
      <c r="G102" s="2">
        <v>0.1</v>
      </c>
      <c r="H102" s="2">
        <v>389.0</v>
      </c>
      <c r="I102" s="2">
        <v>-26.0</v>
      </c>
    </row>
    <row r="103" ht="14.25" customHeight="1">
      <c r="A103" s="2">
        <v>30.0</v>
      </c>
      <c r="B103" s="2">
        <v>60.0</v>
      </c>
      <c r="C103" s="2">
        <v>65.0</v>
      </c>
      <c r="D103" s="2">
        <v>95.0</v>
      </c>
      <c r="E103" s="2">
        <v>5.67</v>
      </c>
      <c r="F103" s="2">
        <v>8.939</v>
      </c>
      <c r="G103" s="2">
        <v>0.0</v>
      </c>
      <c r="H103" s="2">
        <v>417.0</v>
      </c>
      <c r="I103" s="2">
        <v>0.0</v>
      </c>
    </row>
    <row r="104" ht="14.25" customHeight="1">
      <c r="A104" s="2">
        <v>25.0</v>
      </c>
      <c r="B104" s="2">
        <v>55.0</v>
      </c>
      <c r="C104" s="2">
        <v>60.0</v>
      </c>
      <c r="D104" s="2">
        <v>90.0</v>
      </c>
      <c r="E104" s="2">
        <v>5.64</v>
      </c>
      <c r="F104" s="2">
        <v>8.491</v>
      </c>
      <c r="G104" s="2">
        <v>0.0</v>
      </c>
      <c r="H104" s="2">
        <v>436.0</v>
      </c>
      <c r="I104" s="2">
        <v>73.0</v>
      </c>
    </row>
    <row r="105" ht="14.25" customHeight="1">
      <c r="A105" s="2">
        <v>20.0</v>
      </c>
      <c r="B105" s="2">
        <v>50.0</v>
      </c>
      <c r="C105" s="2">
        <v>55.0</v>
      </c>
      <c r="D105" s="2">
        <v>85.0</v>
      </c>
      <c r="E105" s="2">
        <v>5.1</v>
      </c>
      <c r="F105" s="2">
        <v>7.997</v>
      </c>
      <c r="G105" s="2">
        <v>0.1</v>
      </c>
      <c r="H105" s="2">
        <v>422.0</v>
      </c>
      <c r="I105" s="2">
        <v>-31.0</v>
      </c>
    </row>
    <row r="106" ht="14.25" customHeight="1">
      <c r="A106" s="2">
        <v>15.0</v>
      </c>
      <c r="B106" s="2">
        <v>45.0</v>
      </c>
      <c r="C106" s="2">
        <v>50.0</v>
      </c>
      <c r="D106" s="2">
        <v>80.0</v>
      </c>
      <c r="E106" s="2">
        <v>4.22</v>
      </c>
      <c r="F106" s="2">
        <v>7.735</v>
      </c>
      <c r="G106" s="2">
        <v>0.0</v>
      </c>
      <c r="H106" s="2">
        <v>358.0</v>
      </c>
      <c r="I106" s="2">
        <v>-143.0</v>
      </c>
    </row>
    <row r="107" ht="14.25" customHeight="1">
      <c r="A107" s="2">
        <v>10.0</v>
      </c>
      <c r="B107" s="2">
        <v>40.0</v>
      </c>
      <c r="C107" s="2">
        <v>45.0</v>
      </c>
      <c r="D107" s="2">
        <v>75.0</v>
      </c>
      <c r="E107" s="2">
        <v>8.5</v>
      </c>
      <c r="F107" s="2">
        <v>12.81</v>
      </c>
      <c r="G107" s="2">
        <v>0.1</v>
      </c>
      <c r="H107" s="2">
        <v>436.0</v>
      </c>
      <c r="I107" s="2">
        <v>26.0</v>
      </c>
    </row>
    <row r="108" ht="14.25" customHeight="1">
      <c r="A108" s="2">
        <v>5.0</v>
      </c>
      <c r="B108" s="2">
        <v>35.0</v>
      </c>
      <c r="C108" s="2">
        <v>40.0</v>
      </c>
      <c r="D108" s="2">
        <v>70.0</v>
      </c>
      <c r="E108" s="2">
        <v>5.35</v>
      </c>
      <c r="F108" s="2">
        <v>8.447</v>
      </c>
      <c r="G108" s="2">
        <v>0.1</v>
      </c>
      <c r="H108" s="2">
        <v>416.0</v>
      </c>
      <c r="I108" s="2">
        <v>-97.0</v>
      </c>
    </row>
    <row r="109" ht="14.25" customHeight="1">
      <c r="A109" s="2">
        <v>0.0</v>
      </c>
      <c r="B109" s="2">
        <v>30.0</v>
      </c>
      <c r="C109" s="2">
        <v>35.0</v>
      </c>
      <c r="D109" s="2">
        <v>65.0</v>
      </c>
      <c r="E109" s="2">
        <v>7.84</v>
      </c>
      <c r="F109" s="2">
        <v>11.12</v>
      </c>
      <c r="G109" s="2">
        <v>0.1</v>
      </c>
      <c r="H109" s="2">
        <v>463.0</v>
      </c>
      <c r="I109" s="2">
        <v>209.0</v>
      </c>
    </row>
    <row r="110" ht="14.25" customHeight="1">
      <c r="A110" s="2">
        <v>0.0</v>
      </c>
      <c r="B110" s="2">
        <v>35.0</v>
      </c>
      <c r="C110" s="2">
        <v>40.0</v>
      </c>
      <c r="D110" s="2">
        <v>75.0</v>
      </c>
      <c r="E110" s="2">
        <v>5.74</v>
      </c>
      <c r="F110" s="2">
        <v>12.44</v>
      </c>
      <c r="G110" s="2">
        <v>0.3</v>
      </c>
      <c r="H110" s="2">
        <v>404.0</v>
      </c>
      <c r="I110" s="2">
        <v>-100.0</v>
      </c>
    </row>
    <row r="111" ht="14.25" customHeight="1">
      <c r="A111" s="2">
        <v>5.0</v>
      </c>
      <c r="B111" s="2">
        <v>40.0</v>
      </c>
      <c r="C111" s="2">
        <v>45.0</v>
      </c>
      <c r="D111" s="2">
        <v>80.0</v>
      </c>
      <c r="E111" s="2">
        <v>2.62</v>
      </c>
      <c r="F111" s="2">
        <v>9.987</v>
      </c>
      <c r="G111" s="2">
        <v>0.1</v>
      </c>
      <c r="H111" s="2">
        <v>461.0</v>
      </c>
      <c r="I111" s="2">
        <v>31.0</v>
      </c>
    </row>
    <row r="112" ht="14.25" customHeight="1">
      <c r="A112" s="2">
        <v>10.0</v>
      </c>
      <c r="B112" s="2">
        <v>45.0</v>
      </c>
      <c r="C112" s="2">
        <v>50.0</v>
      </c>
      <c r="D112" s="2">
        <v>85.0</v>
      </c>
      <c r="E112" s="2">
        <v>3.53</v>
      </c>
      <c r="F112" s="2">
        <v>7.475</v>
      </c>
      <c r="G112" s="2">
        <v>0.7</v>
      </c>
      <c r="H112" s="2">
        <v>413.0</v>
      </c>
      <c r="I112" s="2">
        <v>-170.0</v>
      </c>
    </row>
    <row r="113" ht="14.25" customHeight="1">
      <c r="A113" s="2">
        <v>15.0</v>
      </c>
      <c r="B113" s="2">
        <v>50.0</v>
      </c>
      <c r="C113" s="2">
        <v>55.0</v>
      </c>
      <c r="D113" s="2">
        <v>90.0</v>
      </c>
      <c r="E113" s="2">
        <v>3.38</v>
      </c>
      <c r="F113" s="2">
        <v>8.09</v>
      </c>
      <c r="G113" s="2">
        <v>0.1</v>
      </c>
      <c r="H113" s="2">
        <v>366.0</v>
      </c>
      <c r="I113" s="2">
        <v>-36.0</v>
      </c>
    </row>
    <row r="114" ht="14.25" customHeight="1">
      <c r="A114" s="2">
        <v>20.0</v>
      </c>
      <c r="B114" s="2">
        <v>55.0</v>
      </c>
      <c r="C114" s="2">
        <v>60.0</v>
      </c>
      <c r="D114" s="2">
        <v>95.0</v>
      </c>
      <c r="E114" s="2">
        <v>2.85</v>
      </c>
      <c r="F114" s="2">
        <v>6.919</v>
      </c>
      <c r="G114" s="2">
        <v>0.0</v>
      </c>
      <c r="H114" s="2">
        <v>361.0</v>
      </c>
      <c r="I114" s="2">
        <v>161.0</v>
      </c>
    </row>
    <row r="115" ht="14.25" customHeight="1">
      <c r="A115" s="2">
        <v>25.0</v>
      </c>
      <c r="B115" s="2">
        <v>60.0</v>
      </c>
      <c r="C115" s="2">
        <v>65.0</v>
      </c>
      <c r="D115" s="2">
        <v>100.0</v>
      </c>
      <c r="E115" s="2">
        <v>3.35</v>
      </c>
      <c r="F115" s="2">
        <v>7.17</v>
      </c>
      <c r="G115" s="2">
        <v>0.0</v>
      </c>
      <c r="H115" s="2">
        <v>409.0</v>
      </c>
      <c r="I115" s="2">
        <v>-46.0</v>
      </c>
    </row>
    <row r="116" ht="14.25" customHeight="1">
      <c r="A116" s="2">
        <v>30.0</v>
      </c>
      <c r="B116" s="2">
        <v>65.0</v>
      </c>
      <c r="C116" s="2">
        <v>70.0</v>
      </c>
      <c r="D116" s="2">
        <v>105.0</v>
      </c>
      <c r="E116" s="2">
        <v>3.55</v>
      </c>
      <c r="F116" s="2">
        <v>7.448</v>
      </c>
      <c r="G116" s="2">
        <v>0.0</v>
      </c>
      <c r="H116" s="2">
        <v>417.0</v>
      </c>
      <c r="I116" s="2">
        <v>109.0</v>
      </c>
    </row>
    <row r="117" ht="14.25" customHeight="1">
      <c r="A117" s="2">
        <v>35.0</v>
      </c>
      <c r="B117" s="2">
        <v>70.0</v>
      </c>
      <c r="C117" s="2">
        <v>75.0</v>
      </c>
      <c r="D117" s="2">
        <v>110.0</v>
      </c>
      <c r="E117" s="2">
        <v>1.59</v>
      </c>
      <c r="F117" s="2">
        <v>10.76</v>
      </c>
      <c r="G117" s="2">
        <v>0.6</v>
      </c>
      <c r="H117" s="2">
        <v>129.0</v>
      </c>
      <c r="I117" s="2">
        <v>-207.0</v>
      </c>
    </row>
    <row r="118" ht="14.25" customHeight="1">
      <c r="A118" s="2">
        <v>40.0</v>
      </c>
      <c r="B118" s="2">
        <v>75.0</v>
      </c>
      <c r="C118" s="2">
        <v>80.0</v>
      </c>
      <c r="D118" s="2">
        <v>115.0</v>
      </c>
      <c r="E118" s="2">
        <v>2.96</v>
      </c>
      <c r="F118" s="2">
        <v>6.035</v>
      </c>
      <c r="G118" s="2">
        <v>0.0</v>
      </c>
      <c r="H118" s="2">
        <v>429.0</v>
      </c>
      <c r="I118" s="2">
        <v>134.0</v>
      </c>
    </row>
    <row r="119" ht="14.25" customHeight="1">
      <c r="A119" s="2">
        <v>45.0</v>
      </c>
      <c r="B119" s="2">
        <v>80.0</v>
      </c>
      <c r="C119" s="2">
        <v>85.0</v>
      </c>
      <c r="D119" s="2">
        <v>120.0</v>
      </c>
      <c r="E119" s="2">
        <v>4.21</v>
      </c>
      <c r="F119" s="2">
        <v>7.685</v>
      </c>
      <c r="G119" s="2">
        <v>0.2</v>
      </c>
      <c r="H119" s="2">
        <v>480.0</v>
      </c>
      <c r="I119" s="2">
        <v>17.0</v>
      </c>
    </row>
    <row r="120" ht="14.25" customHeight="1">
      <c r="A120" s="2">
        <v>50.0</v>
      </c>
      <c r="B120" s="2">
        <v>85.0</v>
      </c>
      <c r="C120" s="2">
        <v>90.0</v>
      </c>
      <c r="D120" s="2">
        <v>125.0</v>
      </c>
      <c r="E120" s="2">
        <v>6.13</v>
      </c>
      <c r="F120" s="2">
        <v>9.896</v>
      </c>
      <c r="G120" s="2">
        <v>0.1</v>
      </c>
      <c r="H120" s="2">
        <v>542.0</v>
      </c>
      <c r="I120" s="2">
        <v>-100.0</v>
      </c>
    </row>
    <row r="121" ht="14.25" customHeight="1">
      <c r="A121" s="2">
        <v>40.0</v>
      </c>
      <c r="B121" s="2">
        <v>80.0</v>
      </c>
      <c r="C121" s="2">
        <v>85.0</v>
      </c>
      <c r="D121" s="2">
        <v>125.0</v>
      </c>
      <c r="E121" s="2">
        <v>6.16</v>
      </c>
      <c r="F121" s="2">
        <v>216.6</v>
      </c>
      <c r="G121" s="2">
        <v>0.3</v>
      </c>
      <c r="H121" s="2">
        <v>32.0</v>
      </c>
      <c r="I121" s="2">
        <v>12.0</v>
      </c>
    </row>
    <row r="122" ht="14.25" customHeight="1">
      <c r="A122" s="2">
        <v>35.0</v>
      </c>
      <c r="B122" s="2">
        <v>75.0</v>
      </c>
      <c r="C122" s="2">
        <v>80.0</v>
      </c>
      <c r="D122" s="2">
        <v>120.0</v>
      </c>
      <c r="E122" s="2">
        <v>1.98</v>
      </c>
      <c r="F122" s="2">
        <v>5.115</v>
      </c>
      <c r="G122" s="2">
        <v>0.1</v>
      </c>
      <c r="H122" s="2">
        <v>411.0</v>
      </c>
      <c r="I122" s="2">
        <v>124.0</v>
      </c>
    </row>
    <row r="123" ht="14.25" customHeight="1">
      <c r="A123" s="2">
        <v>30.0</v>
      </c>
      <c r="B123" s="2">
        <v>70.0</v>
      </c>
      <c r="C123" s="2">
        <v>75.0</v>
      </c>
      <c r="D123" s="2">
        <v>115.0</v>
      </c>
      <c r="E123" s="2">
        <v>2.6</v>
      </c>
      <c r="F123" s="2">
        <v>7.111</v>
      </c>
      <c r="G123" s="2">
        <v>0.0</v>
      </c>
      <c r="H123" s="2">
        <v>411.0</v>
      </c>
      <c r="I123" s="2">
        <v>-170.0</v>
      </c>
    </row>
    <row r="124" ht="14.25" customHeight="1">
      <c r="A124" s="2">
        <v>25.0</v>
      </c>
      <c r="B124" s="2">
        <v>65.0</v>
      </c>
      <c r="C124" s="2">
        <v>70.0</v>
      </c>
      <c r="D124" s="2">
        <v>110.0</v>
      </c>
      <c r="E124" s="2">
        <v>2.42</v>
      </c>
      <c r="F124" s="2">
        <v>8.572</v>
      </c>
      <c r="G124" s="2">
        <v>0.1</v>
      </c>
      <c r="H124" s="2">
        <v>310.0</v>
      </c>
      <c r="I124" s="2">
        <v>58.0</v>
      </c>
    </row>
    <row r="125" ht="14.25" customHeight="1">
      <c r="A125" s="2">
        <v>20.0</v>
      </c>
      <c r="B125" s="2">
        <v>60.0</v>
      </c>
      <c r="C125" s="2">
        <v>65.0</v>
      </c>
      <c r="D125" s="2">
        <v>105.0</v>
      </c>
      <c r="E125" s="2">
        <v>2.0</v>
      </c>
      <c r="F125" s="2">
        <v>6.5911</v>
      </c>
      <c r="G125" s="2">
        <v>0.1</v>
      </c>
      <c r="H125" s="2">
        <v>342.0</v>
      </c>
      <c r="I125" s="2">
        <v>-53.0</v>
      </c>
    </row>
    <row r="126" ht="14.25" customHeight="1">
      <c r="A126" s="2">
        <v>15.0</v>
      </c>
      <c r="B126" s="2">
        <v>55.0</v>
      </c>
      <c r="C126" s="2">
        <v>60.0</v>
      </c>
      <c r="D126" s="2">
        <v>100.0</v>
      </c>
      <c r="E126" s="2">
        <v>1.86</v>
      </c>
      <c r="F126" s="2">
        <v>6.311</v>
      </c>
      <c r="G126" s="2">
        <v>0.1</v>
      </c>
      <c r="H126" s="2">
        <v>332.0</v>
      </c>
      <c r="I126" s="2">
        <v>117.0</v>
      </c>
    </row>
    <row r="127" ht="14.25" customHeight="1">
      <c r="A127" s="2">
        <v>10.0</v>
      </c>
      <c r="B127" s="2">
        <v>50.0</v>
      </c>
      <c r="C127" s="2">
        <v>55.0</v>
      </c>
      <c r="D127" s="2">
        <v>95.0</v>
      </c>
      <c r="E127" s="2">
        <v>4.81</v>
      </c>
      <c r="F127" s="2">
        <v>14.75</v>
      </c>
      <c r="G127" s="2">
        <v>0.1</v>
      </c>
      <c r="H127" s="2">
        <v>367.0</v>
      </c>
      <c r="I127" s="2">
        <v>-4.0</v>
      </c>
    </row>
    <row r="128" ht="14.25" customHeight="1">
      <c r="A128" s="2">
        <v>5.0</v>
      </c>
      <c r="B128" s="2">
        <v>45.0</v>
      </c>
      <c r="C128" s="2">
        <v>50.0</v>
      </c>
      <c r="D128" s="2">
        <v>90.0</v>
      </c>
      <c r="E128" s="2">
        <v>2.08</v>
      </c>
      <c r="F128" s="2">
        <v>5.631</v>
      </c>
      <c r="G128" s="2">
        <v>0.1</v>
      </c>
      <c r="H128" s="2">
        <v>415.0</v>
      </c>
      <c r="I128" s="2">
        <v>-217.0</v>
      </c>
    </row>
    <row r="129" ht="14.25" customHeight="1">
      <c r="A129" s="2">
        <v>0.0</v>
      </c>
      <c r="B129" s="2">
        <v>40.0</v>
      </c>
      <c r="C129" s="2">
        <v>45.0</v>
      </c>
      <c r="D129" s="2">
        <v>85.0</v>
      </c>
      <c r="E129" s="2">
        <v>2.95</v>
      </c>
      <c r="F129" s="2">
        <v>7.711</v>
      </c>
      <c r="G129" s="2">
        <v>0.1</v>
      </c>
      <c r="H129" s="2">
        <v>431.0</v>
      </c>
      <c r="I129" s="2">
        <v>12.0</v>
      </c>
    </row>
    <row r="130" ht="14.25" customHeight="1">
      <c r="A130" s="2">
        <v>0.0</v>
      </c>
      <c r="B130" s="2">
        <v>45.0</v>
      </c>
      <c r="C130" s="2">
        <v>50.0</v>
      </c>
      <c r="D130" s="2">
        <v>95.0</v>
      </c>
      <c r="E130" s="2">
        <v>2.035</v>
      </c>
      <c r="F130" s="2">
        <v>6.175</v>
      </c>
      <c r="G130" s="2">
        <v>0.0</v>
      </c>
      <c r="H130" s="2">
        <v>463.0</v>
      </c>
      <c r="I130" s="2">
        <v>11.0</v>
      </c>
    </row>
    <row r="131" ht="14.25" customHeight="1">
      <c r="A131" s="2">
        <v>5.0</v>
      </c>
      <c r="B131" s="2">
        <v>50.0</v>
      </c>
      <c r="C131" s="2">
        <v>55.0</v>
      </c>
      <c r="D131" s="2">
        <v>100.0</v>
      </c>
      <c r="E131" s="2">
        <v>1.375</v>
      </c>
      <c r="F131" s="2">
        <v>4.819</v>
      </c>
      <c r="G131" s="2">
        <v>0.1</v>
      </c>
      <c r="H131" s="2">
        <v>211.0</v>
      </c>
      <c r="I131" s="2">
        <v>162.0</v>
      </c>
    </row>
    <row r="132" ht="14.25" customHeight="1">
      <c r="A132" s="2">
        <v>10.0</v>
      </c>
      <c r="B132" s="2">
        <v>55.0</v>
      </c>
      <c r="C132" s="2">
        <v>60.0</v>
      </c>
      <c r="D132" s="2">
        <v>105.0</v>
      </c>
      <c r="E132" s="2">
        <v>0.995</v>
      </c>
      <c r="F132" s="2">
        <v>2.9815</v>
      </c>
      <c r="G132" s="2">
        <v>0.3</v>
      </c>
      <c r="H132" s="2">
        <v>481.0</v>
      </c>
      <c r="I132" s="2">
        <v>45.0</v>
      </c>
    </row>
    <row r="133" ht="14.25" customHeight="1">
      <c r="A133" s="2">
        <v>15.0</v>
      </c>
      <c r="B133" s="2">
        <v>60.0</v>
      </c>
      <c r="C133" s="2">
        <v>65.0</v>
      </c>
      <c r="D133" s="2">
        <v>110.0</v>
      </c>
      <c r="E133" s="2">
        <v>0.52</v>
      </c>
      <c r="F133" s="2">
        <v>3.921</v>
      </c>
      <c r="G133" s="2">
        <v>0.1</v>
      </c>
      <c r="H133" s="2">
        <v>218.0</v>
      </c>
      <c r="I133" s="2">
        <v>-27.0</v>
      </c>
    </row>
    <row r="134" ht="14.25" customHeight="1">
      <c r="A134" s="2">
        <v>20.0</v>
      </c>
      <c r="B134" s="2">
        <v>65.0</v>
      </c>
      <c r="C134" s="2">
        <v>70.0</v>
      </c>
      <c r="D134" s="2">
        <v>115.0</v>
      </c>
      <c r="E134" s="2">
        <v>1.55</v>
      </c>
      <c r="F134" s="2">
        <v>5.358</v>
      </c>
      <c r="G134" s="2">
        <v>0.1</v>
      </c>
      <c r="H134" s="2">
        <v>407.0</v>
      </c>
      <c r="I134" s="2">
        <v>56.0</v>
      </c>
    </row>
    <row r="135" ht="14.25" customHeight="1">
      <c r="A135" s="2">
        <v>25.0</v>
      </c>
      <c r="B135" s="2">
        <v>70.0</v>
      </c>
      <c r="C135" s="2">
        <v>75.0</v>
      </c>
      <c r="D135" s="2">
        <v>120.0</v>
      </c>
      <c r="E135" s="2">
        <v>1.88</v>
      </c>
      <c r="F135" s="2">
        <v>6.6715</v>
      </c>
      <c r="G135" s="2">
        <v>0.3</v>
      </c>
      <c r="H135" s="2">
        <v>396.0</v>
      </c>
      <c r="I135" s="2">
        <v>23.0</v>
      </c>
    </row>
    <row r="136" ht="14.25" customHeight="1">
      <c r="A136" s="2">
        <v>30.0</v>
      </c>
      <c r="B136" s="2">
        <v>75.0</v>
      </c>
      <c r="C136" s="2">
        <v>80.0</v>
      </c>
      <c r="D136" s="2">
        <v>125.0</v>
      </c>
      <c r="E136" s="2">
        <v>0.995</v>
      </c>
      <c r="F136" s="2">
        <v>3.5115</v>
      </c>
      <c r="G136" s="2">
        <v>0.4</v>
      </c>
      <c r="H136" s="2">
        <v>402.0</v>
      </c>
      <c r="I136" s="2">
        <v>210.0</v>
      </c>
    </row>
    <row r="137" ht="14.25" customHeight="1">
      <c r="A137" s="2">
        <v>20.0</v>
      </c>
      <c r="B137" s="2">
        <v>70.0</v>
      </c>
      <c r="C137" s="2">
        <v>75.0</v>
      </c>
      <c r="D137" s="2">
        <v>125.0</v>
      </c>
      <c r="E137" s="2">
        <v>0.435</v>
      </c>
      <c r="F137" s="2">
        <v>20.82</v>
      </c>
      <c r="G137" s="2">
        <v>4.95</v>
      </c>
      <c r="H137" s="2">
        <v>422.0</v>
      </c>
      <c r="I137" s="2">
        <v>27.0</v>
      </c>
    </row>
    <row r="138" ht="14.25" customHeight="1">
      <c r="A138" s="2">
        <v>15.0</v>
      </c>
      <c r="B138" s="2">
        <v>65.0</v>
      </c>
      <c r="C138" s="2">
        <v>70.0</v>
      </c>
      <c r="D138" s="2">
        <v>120.0</v>
      </c>
      <c r="E138" s="2">
        <v>0.64</v>
      </c>
      <c r="F138" s="2">
        <v>9.9725</v>
      </c>
      <c r="G138" s="2">
        <v>6.0</v>
      </c>
      <c r="H138" s="2">
        <v>124.0</v>
      </c>
      <c r="I138" s="2">
        <v>25.0</v>
      </c>
    </row>
    <row r="139" ht="14.25" customHeight="1">
      <c r="A139" s="2">
        <v>10.0</v>
      </c>
      <c r="B139" s="2">
        <v>60.0</v>
      </c>
      <c r="C139" s="2">
        <v>65.0</v>
      </c>
      <c r="D139" s="2">
        <v>115.0</v>
      </c>
      <c r="E139" s="2">
        <v>1.19</v>
      </c>
      <c r="F139" s="2">
        <v>4.754</v>
      </c>
      <c r="G139" s="2">
        <v>0.0</v>
      </c>
      <c r="H139" s="2">
        <v>430.0</v>
      </c>
      <c r="I139" s="2">
        <v>-58.0</v>
      </c>
    </row>
    <row r="140" ht="14.25" customHeight="1">
      <c r="A140" s="2">
        <v>5.0</v>
      </c>
      <c r="B140" s="2">
        <v>55.0</v>
      </c>
      <c r="C140" s="2">
        <v>60.0</v>
      </c>
      <c r="D140" s="2">
        <v>110.0</v>
      </c>
      <c r="E140" s="2">
        <v>0.35</v>
      </c>
      <c r="F140" s="2">
        <v>5.029</v>
      </c>
      <c r="G140" s="2">
        <v>0.4</v>
      </c>
      <c r="H140" s="2">
        <v>120.0</v>
      </c>
      <c r="I140" s="2">
        <v>-7.0</v>
      </c>
    </row>
    <row r="141" ht="14.25" customHeight="1">
      <c r="A141" s="2">
        <v>0.0</v>
      </c>
      <c r="B141" s="2">
        <v>50.0</v>
      </c>
      <c r="C141" s="2">
        <v>55.0</v>
      </c>
      <c r="D141" s="2">
        <v>105.0</v>
      </c>
      <c r="E141" s="2">
        <v>1.67</v>
      </c>
      <c r="F141" s="2">
        <v>4.76</v>
      </c>
      <c r="G141" s="2">
        <v>0.1</v>
      </c>
      <c r="H141" s="2">
        <v>604.0</v>
      </c>
      <c r="I141" s="2">
        <v>61.0</v>
      </c>
    </row>
    <row r="142" ht="14.25" customHeight="1">
      <c r="A142" s="2">
        <v>0.0</v>
      </c>
      <c r="B142" s="2">
        <v>55.0</v>
      </c>
      <c r="C142" s="2">
        <v>60.0</v>
      </c>
      <c r="D142" s="2">
        <v>115.0</v>
      </c>
      <c r="E142" s="2">
        <v>1.63</v>
      </c>
      <c r="F142" s="2">
        <v>5.985</v>
      </c>
      <c r="G142" s="2">
        <v>0.1</v>
      </c>
      <c r="H142" s="2">
        <v>725.0</v>
      </c>
      <c r="I142" s="2">
        <v>-9.0</v>
      </c>
    </row>
    <row r="143" ht="14.25" customHeight="1">
      <c r="A143" s="2">
        <v>5.0</v>
      </c>
      <c r="B143" s="2">
        <v>60.0</v>
      </c>
      <c r="C143" s="2">
        <v>65.0</v>
      </c>
      <c r="D143" s="2">
        <v>120.0</v>
      </c>
      <c r="E143" s="2">
        <v>0.13</v>
      </c>
      <c r="F143" s="2">
        <v>2.25</v>
      </c>
      <c r="G143" s="2">
        <v>0.6</v>
      </c>
      <c r="H143" s="2">
        <v>119.0</v>
      </c>
      <c r="I143" s="2">
        <v>-61.0</v>
      </c>
    </row>
    <row r="144" ht="14.25" customHeight="1">
      <c r="A144" s="2">
        <v>10.0</v>
      </c>
      <c r="B144" s="2">
        <v>65.0</v>
      </c>
      <c r="C144" s="2">
        <v>70.0</v>
      </c>
      <c r="D144" s="2">
        <v>125.0</v>
      </c>
      <c r="E144" s="2">
        <v>1.26</v>
      </c>
      <c r="F144" s="2">
        <v>5.89</v>
      </c>
      <c r="G144" s="2">
        <v>0.0</v>
      </c>
      <c r="H144" s="2">
        <v>445.0</v>
      </c>
      <c r="I144" s="2">
        <v>-7.0</v>
      </c>
    </row>
    <row r="145" ht="14.25" customHeight="1">
      <c r="A145" s="2">
        <v>0.0</v>
      </c>
      <c r="B145" s="2">
        <v>60.0</v>
      </c>
      <c r="C145" s="2">
        <v>65.0</v>
      </c>
      <c r="D145" s="2">
        <v>125.0</v>
      </c>
      <c r="E145" s="2">
        <v>1.22</v>
      </c>
      <c r="F145" s="2">
        <v>6.16</v>
      </c>
      <c r="G145" s="2">
        <v>0.2</v>
      </c>
      <c r="H145" s="2">
        <v>472.0</v>
      </c>
      <c r="I145" s="2">
        <v>-65.0</v>
      </c>
    </row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26" width="10.13"/>
  </cols>
  <sheetData>
    <row r="1" ht="14.25" customHeight="1">
      <c r="A1" s="1" t="s">
        <v>9</v>
      </c>
      <c r="B1" s="1" t="s">
        <v>0</v>
      </c>
      <c r="C1" s="1" t="s">
        <v>3</v>
      </c>
      <c r="D1" s="1" t="s">
        <v>2</v>
      </c>
      <c r="E1" s="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ht="14.25" customHeight="1">
      <c r="A2" s="1">
        <v>1.0</v>
      </c>
      <c r="B2" s="2">
        <v>0.0</v>
      </c>
      <c r="C2" s="2">
        <v>5.0</v>
      </c>
      <c r="D2" s="2">
        <v>10.0</v>
      </c>
      <c r="E2" s="2">
        <v>15.0</v>
      </c>
      <c r="F2" s="2">
        <v>147.54</v>
      </c>
      <c r="G2" s="4">
        <v>1428.0</v>
      </c>
      <c r="H2" s="4">
        <v>0.0</v>
      </c>
      <c r="I2" s="4">
        <v>9.7</v>
      </c>
      <c r="J2" s="2">
        <v>-34.0</v>
      </c>
    </row>
    <row r="3" ht="14.25" customHeight="1">
      <c r="A3" s="1">
        <v>2.0</v>
      </c>
      <c r="B3" s="2">
        <v>0.0</v>
      </c>
      <c r="C3" s="2">
        <v>5.0</v>
      </c>
      <c r="D3" s="2">
        <v>15.0</v>
      </c>
      <c r="E3" s="2">
        <v>20.0</v>
      </c>
      <c r="F3" s="2">
        <v>2416.0</v>
      </c>
      <c r="G3" s="4">
        <v>819.0</v>
      </c>
      <c r="H3" s="4">
        <v>0.0</v>
      </c>
      <c r="I3" s="4">
        <v>9.7</v>
      </c>
      <c r="J3" s="2">
        <v>-212.0</v>
      </c>
    </row>
    <row r="4" ht="14.25" customHeight="1">
      <c r="A4" s="1">
        <v>3.0</v>
      </c>
      <c r="B4" s="2">
        <v>0.0</v>
      </c>
      <c r="C4" s="2">
        <v>5.0</v>
      </c>
      <c r="D4" s="2">
        <v>20.0</v>
      </c>
      <c r="E4" s="2">
        <v>25.0</v>
      </c>
      <c r="F4" s="2">
        <v>1022.0</v>
      </c>
      <c r="G4" s="4">
        <v>327.2</v>
      </c>
      <c r="H4" s="4">
        <v>0.2</v>
      </c>
      <c r="I4" s="4">
        <v>29.3</v>
      </c>
      <c r="J4" s="2">
        <v>31.0</v>
      </c>
    </row>
    <row r="5" ht="14.25" customHeight="1">
      <c r="A5" s="1">
        <v>4.0</v>
      </c>
      <c r="B5" s="2">
        <v>0.0</v>
      </c>
      <c r="C5" s="2">
        <v>5.0</v>
      </c>
      <c r="D5" s="2">
        <v>25.0</v>
      </c>
      <c r="E5" s="2">
        <v>30.0</v>
      </c>
      <c r="F5" s="2">
        <v>829.0</v>
      </c>
      <c r="G5" s="4">
        <v>269.0</v>
      </c>
      <c r="H5" s="4">
        <v>0.4</v>
      </c>
      <c r="I5" s="4">
        <v>57.8</v>
      </c>
      <c r="J5" s="2">
        <v>-24.0</v>
      </c>
    </row>
    <row r="6" ht="14.25" customHeight="1">
      <c r="A6" s="1">
        <v>5.0</v>
      </c>
      <c r="B6" s="2">
        <v>0.0</v>
      </c>
      <c r="C6" s="2">
        <v>5.0</v>
      </c>
      <c r="D6" s="2">
        <v>30.0</v>
      </c>
      <c r="E6" s="2">
        <v>35.0</v>
      </c>
      <c r="F6" s="2">
        <v>5.13</v>
      </c>
      <c r="G6" s="4">
        <v>291.2</v>
      </c>
      <c r="H6" s="4">
        <v>0.9</v>
      </c>
      <c r="I6" s="4">
        <v>57.8</v>
      </c>
      <c r="J6" s="2">
        <v>-248.0</v>
      </c>
    </row>
    <row r="7" ht="14.25" customHeight="1">
      <c r="A7" s="1">
        <v>6.0</v>
      </c>
      <c r="B7" s="2">
        <v>0.0</v>
      </c>
      <c r="C7" s="2">
        <v>5.0</v>
      </c>
      <c r="D7" s="2">
        <v>35.0</v>
      </c>
      <c r="E7" s="2">
        <v>40.0</v>
      </c>
      <c r="F7" s="2">
        <v>3.54</v>
      </c>
      <c r="G7" s="4">
        <v>320.0</v>
      </c>
      <c r="H7" s="4">
        <v>0.8</v>
      </c>
      <c r="I7" s="4">
        <v>58.0</v>
      </c>
      <c r="J7" s="2">
        <v>270.0</v>
      </c>
    </row>
    <row r="8" ht="14.25" customHeight="1">
      <c r="A8" s="1">
        <v>7.0</v>
      </c>
      <c r="B8" s="2">
        <v>0.0</v>
      </c>
      <c r="C8" s="2">
        <v>5.0</v>
      </c>
      <c r="D8" s="2">
        <v>40.0</v>
      </c>
      <c r="E8" s="2">
        <v>45.0</v>
      </c>
      <c r="F8" s="2">
        <v>3.68</v>
      </c>
      <c r="G8" s="4">
        <v>499.5</v>
      </c>
      <c r="H8" s="4">
        <v>3.3</v>
      </c>
      <c r="I8" s="4">
        <v>57.9</v>
      </c>
      <c r="J8" s="2">
        <v>41.0</v>
      </c>
    </row>
    <row r="9" ht="14.25" customHeight="1">
      <c r="A9" s="1">
        <v>8.0</v>
      </c>
      <c r="B9" s="2">
        <v>0.0</v>
      </c>
      <c r="C9" s="2">
        <v>5.0</v>
      </c>
      <c r="D9" s="2">
        <v>45.0</v>
      </c>
      <c r="E9" s="2">
        <v>50.0</v>
      </c>
      <c r="F9" s="2">
        <v>4.62</v>
      </c>
      <c r="G9" s="4">
        <v>897.9</v>
      </c>
      <c r="H9" s="4">
        <v>1.1</v>
      </c>
      <c r="I9" s="4">
        <v>58.0</v>
      </c>
      <c r="J9" s="2">
        <v>-70.0</v>
      </c>
    </row>
    <row r="10" ht="14.25" customHeight="1">
      <c r="A10" s="1">
        <v>9.0</v>
      </c>
      <c r="B10" s="2">
        <v>0.0</v>
      </c>
      <c r="C10" s="2">
        <v>5.0</v>
      </c>
      <c r="D10" s="2">
        <v>50.0</v>
      </c>
      <c r="E10" s="2">
        <v>55.0</v>
      </c>
      <c r="F10" s="2">
        <v>5.47</v>
      </c>
      <c r="G10" s="4">
        <v>1459.5</v>
      </c>
      <c r="H10" s="4">
        <v>1.5</v>
      </c>
      <c r="I10" s="4">
        <v>58.0</v>
      </c>
      <c r="J10" s="2">
        <v>-2.0</v>
      </c>
    </row>
    <row r="11" ht="14.25" customHeight="1">
      <c r="A11" s="1">
        <v>10.0</v>
      </c>
      <c r="B11" s="2">
        <v>0.0</v>
      </c>
      <c r="C11" s="2">
        <v>5.0</v>
      </c>
      <c r="D11" s="2">
        <v>55.0</v>
      </c>
      <c r="E11" s="2">
        <v>60.0</v>
      </c>
      <c r="F11" s="2">
        <v>3.06</v>
      </c>
      <c r="G11" s="4">
        <v>1090.0</v>
      </c>
      <c r="H11" s="4">
        <v>1.8</v>
      </c>
      <c r="I11" s="4">
        <v>57.9</v>
      </c>
      <c r="J11" s="2">
        <v>21.0</v>
      </c>
    </row>
    <row r="12" ht="14.25" customHeight="1">
      <c r="A12" s="1">
        <v>11.0</v>
      </c>
      <c r="B12" s="2">
        <v>0.0</v>
      </c>
      <c r="C12" s="2">
        <v>5.0</v>
      </c>
      <c r="D12" s="2">
        <v>60.0</v>
      </c>
      <c r="E12" s="2">
        <v>65.0</v>
      </c>
      <c r="F12" s="2">
        <v>216.0</v>
      </c>
      <c r="G12" s="4">
        <v>1013.3</v>
      </c>
      <c r="H12" s="4">
        <v>6.0</v>
      </c>
      <c r="I12" s="4">
        <v>57.3</v>
      </c>
      <c r="J12" s="2">
        <v>273.33</v>
      </c>
    </row>
    <row r="13" ht="14.25" customHeight="1">
      <c r="A13" s="5">
        <v>12.0</v>
      </c>
      <c r="B13" s="6">
        <v>0.0</v>
      </c>
      <c r="C13" s="6">
        <v>5.0</v>
      </c>
      <c r="D13" s="6">
        <v>65.0</v>
      </c>
      <c r="E13" s="6">
        <v>70.0</v>
      </c>
      <c r="F13" s="2">
        <v>2.7</v>
      </c>
      <c r="G13" s="4">
        <v>1600.0</v>
      </c>
      <c r="H13" s="4">
        <v>1.7</v>
      </c>
      <c r="I13" s="4">
        <v>57.2</v>
      </c>
      <c r="J13" s="2">
        <v>85.0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1">
        <v>11.0</v>
      </c>
      <c r="B14" s="2">
        <v>5.0</v>
      </c>
      <c r="C14" s="2">
        <v>10.0</v>
      </c>
      <c r="D14" s="2">
        <v>65.0</v>
      </c>
      <c r="E14" s="2">
        <v>70.0</v>
      </c>
      <c r="F14" s="2">
        <v>0.98</v>
      </c>
      <c r="G14" s="4">
        <v>408.1</v>
      </c>
      <c r="H14" s="4">
        <v>1.5</v>
      </c>
      <c r="I14" s="4">
        <v>64.5</v>
      </c>
      <c r="J14" s="2">
        <v>-87.0</v>
      </c>
    </row>
    <row r="15" ht="14.25" customHeight="1">
      <c r="A15" s="1">
        <f t="shared" ref="A15:A24" si="2">A14-1</f>
        <v>10</v>
      </c>
      <c r="B15" s="2">
        <v>5.0</v>
      </c>
      <c r="C15" s="2">
        <v>10.0</v>
      </c>
      <c r="D15" s="2">
        <f t="shared" ref="D15:E15" si="1">D14-5</f>
        <v>60</v>
      </c>
      <c r="E15" s="2">
        <f t="shared" si="1"/>
        <v>65</v>
      </c>
      <c r="F15" s="2">
        <v>0.81</v>
      </c>
      <c r="G15" s="4">
        <v>258.3</v>
      </c>
      <c r="H15" s="4">
        <v>1.8</v>
      </c>
      <c r="I15" s="4">
        <v>64.8</v>
      </c>
      <c r="J15" s="2">
        <v>287.0</v>
      </c>
    </row>
    <row r="16" ht="14.25" customHeight="1">
      <c r="A16" s="1">
        <f t="shared" si="2"/>
        <v>9</v>
      </c>
      <c r="B16" s="2">
        <v>5.0</v>
      </c>
      <c r="C16" s="2">
        <v>10.0</v>
      </c>
      <c r="D16" s="2">
        <f t="shared" ref="D16:E16" si="3">D15-5</f>
        <v>55</v>
      </c>
      <c r="E16" s="2">
        <f t="shared" si="3"/>
        <v>60</v>
      </c>
      <c r="F16" s="2">
        <v>1.23</v>
      </c>
      <c r="G16" s="4">
        <v>293.1</v>
      </c>
      <c r="H16" s="4">
        <v>0.5</v>
      </c>
      <c r="I16" s="4">
        <v>64.9</v>
      </c>
      <c r="J16" s="2">
        <v>19.0</v>
      </c>
    </row>
    <row r="17" ht="14.25" customHeight="1">
      <c r="A17" s="1">
        <f t="shared" si="2"/>
        <v>8</v>
      </c>
      <c r="B17" s="2">
        <v>5.0</v>
      </c>
      <c r="C17" s="2">
        <v>10.0</v>
      </c>
      <c r="D17" s="2">
        <f t="shared" ref="D17:E17" si="4">D16-5</f>
        <v>50</v>
      </c>
      <c r="E17" s="2">
        <f t="shared" si="4"/>
        <v>55</v>
      </c>
      <c r="F17" s="2">
        <v>2.19</v>
      </c>
      <c r="G17" s="4">
        <v>389.9</v>
      </c>
      <c r="H17" s="4">
        <v>1.8</v>
      </c>
      <c r="I17" s="4">
        <v>64.7</v>
      </c>
      <c r="J17" s="2">
        <v>31.0</v>
      </c>
    </row>
    <row r="18" ht="14.25" customHeight="1">
      <c r="A18" s="1">
        <f t="shared" si="2"/>
        <v>7</v>
      </c>
      <c r="B18" s="2">
        <v>5.0</v>
      </c>
      <c r="C18" s="2">
        <v>10.0</v>
      </c>
      <c r="D18" s="2">
        <f t="shared" ref="D18:E18" si="5">D17-5</f>
        <v>45</v>
      </c>
      <c r="E18" s="2">
        <f t="shared" si="5"/>
        <v>50</v>
      </c>
      <c r="F18" s="2">
        <v>2.0</v>
      </c>
      <c r="G18" s="4">
        <v>242.8</v>
      </c>
      <c r="H18" s="4">
        <v>0.9</v>
      </c>
      <c r="I18" s="4">
        <v>64.9</v>
      </c>
      <c r="J18" s="2">
        <v>-63.0</v>
      </c>
    </row>
    <row r="19" ht="14.25" customHeight="1">
      <c r="A19" s="1">
        <f t="shared" si="2"/>
        <v>6</v>
      </c>
      <c r="B19" s="2">
        <v>5.0</v>
      </c>
      <c r="C19" s="2">
        <v>10.0</v>
      </c>
      <c r="D19" s="2">
        <f t="shared" ref="D19:E19" si="6">D18-5</f>
        <v>40</v>
      </c>
      <c r="E19" s="2">
        <f t="shared" si="6"/>
        <v>45</v>
      </c>
      <c r="F19" s="2">
        <v>1.88</v>
      </c>
      <c r="G19" s="4">
        <v>152.1</v>
      </c>
      <c r="H19" s="4">
        <v>0.3</v>
      </c>
      <c r="I19" s="4">
        <v>64.8</v>
      </c>
      <c r="J19" s="2">
        <v>0.0</v>
      </c>
    </row>
    <row r="20" ht="14.25" customHeight="1">
      <c r="A20" s="1">
        <f t="shared" si="2"/>
        <v>5</v>
      </c>
      <c r="B20" s="2">
        <v>5.0</v>
      </c>
      <c r="C20" s="2">
        <v>10.0</v>
      </c>
      <c r="D20" s="2">
        <f t="shared" ref="D20:E20" si="7">D19-5</f>
        <v>35</v>
      </c>
      <c r="E20" s="2">
        <f t="shared" si="7"/>
        <v>40</v>
      </c>
      <c r="F20" s="2">
        <v>2.29</v>
      </c>
      <c r="G20" s="4">
        <v>115.7</v>
      </c>
      <c r="H20" s="4">
        <v>0.7</v>
      </c>
      <c r="I20" s="4">
        <v>64.9</v>
      </c>
      <c r="J20" s="2">
        <v>324.0</v>
      </c>
    </row>
    <row r="21" ht="14.25" customHeight="1">
      <c r="A21" s="1">
        <f t="shared" si="2"/>
        <v>4</v>
      </c>
      <c r="B21" s="2">
        <v>5.0</v>
      </c>
      <c r="C21" s="2">
        <v>10.0</v>
      </c>
      <c r="D21" s="2">
        <f t="shared" ref="D21:E21" si="8">D20-5</f>
        <v>30</v>
      </c>
      <c r="E21" s="2">
        <f t="shared" si="8"/>
        <v>35</v>
      </c>
      <c r="F21" s="2">
        <v>4.59</v>
      </c>
      <c r="G21" s="4">
        <v>132.9</v>
      </c>
      <c r="H21" s="4">
        <v>0.6</v>
      </c>
      <c r="I21" s="4">
        <v>64.8</v>
      </c>
      <c r="J21" s="2">
        <v>174.0</v>
      </c>
    </row>
    <row r="22" ht="14.25" customHeight="1">
      <c r="A22" s="1">
        <f t="shared" si="2"/>
        <v>3</v>
      </c>
      <c r="B22" s="2">
        <v>5.0</v>
      </c>
      <c r="C22" s="2">
        <v>10.0</v>
      </c>
      <c r="D22" s="2">
        <f t="shared" ref="D22:E22" si="9">D21-5</f>
        <v>25</v>
      </c>
      <c r="E22" s="2">
        <f t="shared" si="9"/>
        <v>30</v>
      </c>
      <c r="F22" s="2">
        <v>2.35</v>
      </c>
      <c r="G22" s="4">
        <v>207.4</v>
      </c>
      <c r="H22" s="4">
        <v>0.2</v>
      </c>
      <c r="I22" s="4">
        <v>10.6</v>
      </c>
      <c r="J22" s="2">
        <v>-29.0</v>
      </c>
    </row>
    <row r="23" ht="14.25" customHeight="1">
      <c r="A23" s="1">
        <f t="shared" si="2"/>
        <v>2</v>
      </c>
      <c r="B23" s="2">
        <v>5.0</v>
      </c>
      <c r="C23" s="2">
        <v>10.0</v>
      </c>
      <c r="D23" s="2">
        <f t="shared" ref="D23:E23" si="10">D22-5</f>
        <v>20</v>
      </c>
      <c r="E23" s="2">
        <f t="shared" si="10"/>
        <v>25</v>
      </c>
      <c r="F23" s="2">
        <v>11.65</v>
      </c>
      <c r="G23" s="4">
        <v>415.7</v>
      </c>
      <c r="H23" s="4">
        <v>0.0</v>
      </c>
      <c r="I23" s="4">
        <v>10.6</v>
      </c>
      <c r="J23" s="2">
        <v>24.0</v>
      </c>
    </row>
    <row r="24" ht="14.25" customHeight="1">
      <c r="A24" s="5">
        <f t="shared" si="2"/>
        <v>1</v>
      </c>
      <c r="B24" s="6">
        <v>5.0</v>
      </c>
      <c r="C24" s="6">
        <v>10.0</v>
      </c>
      <c r="D24" s="6">
        <f t="shared" ref="D24:E24" si="11">D23-5</f>
        <v>15</v>
      </c>
      <c r="E24" s="6">
        <f t="shared" si="11"/>
        <v>20</v>
      </c>
      <c r="F24" s="5">
        <v>123.67</v>
      </c>
      <c r="G24" s="5">
        <v>1111.0</v>
      </c>
      <c r="H24" s="5">
        <v>0.0</v>
      </c>
      <c r="I24" s="5">
        <v>10.6</v>
      </c>
      <c r="J24" s="5">
        <v>-180.0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4.25" customHeight="1">
      <c r="A25" s="1">
        <v>1.0</v>
      </c>
      <c r="B25" s="2">
        <v>10.0</v>
      </c>
      <c r="C25" s="2">
        <v>15.0</v>
      </c>
      <c r="D25" s="2">
        <v>20.0</v>
      </c>
      <c r="E25" s="2">
        <v>25.0</v>
      </c>
      <c r="F25" s="2">
        <v>73.51</v>
      </c>
      <c r="G25" s="4">
        <v>879.4</v>
      </c>
      <c r="H25" s="4">
        <v>0.0</v>
      </c>
      <c r="I25" s="4">
        <v>10.1</v>
      </c>
      <c r="J25" s="2">
        <v>209.0</v>
      </c>
    </row>
    <row r="26" ht="14.25" customHeight="1">
      <c r="A26" s="1">
        <v>2.0</v>
      </c>
      <c r="B26" s="2">
        <v>10.0</v>
      </c>
      <c r="C26" s="2">
        <v>15.0</v>
      </c>
      <c r="D26" s="2">
        <v>25.0</v>
      </c>
      <c r="E26" s="2">
        <v>30.0</v>
      </c>
      <c r="F26" s="2">
        <v>10.23</v>
      </c>
      <c r="G26" s="4">
        <v>372.8</v>
      </c>
      <c r="H26" s="4">
        <v>0.1</v>
      </c>
      <c r="I26" s="4">
        <v>10.3</v>
      </c>
      <c r="J26" s="2">
        <v>-9.0</v>
      </c>
    </row>
    <row r="27" ht="14.25" customHeight="1">
      <c r="A27" s="1">
        <v>3.0</v>
      </c>
      <c r="B27" s="2">
        <v>10.0</v>
      </c>
      <c r="C27" s="2">
        <v>15.0</v>
      </c>
      <c r="D27" s="2">
        <v>30.0</v>
      </c>
      <c r="E27" s="2">
        <v>35.0</v>
      </c>
      <c r="F27" s="2">
        <v>18.44</v>
      </c>
      <c r="G27" s="4">
        <v>99.03</v>
      </c>
      <c r="H27" s="4">
        <v>0.1</v>
      </c>
      <c r="I27" s="4">
        <v>64.4</v>
      </c>
      <c r="J27" s="2">
        <v>26.0</v>
      </c>
    </row>
    <row r="28" ht="14.25" customHeight="1">
      <c r="A28" s="1">
        <v>4.0</v>
      </c>
      <c r="B28" s="2">
        <v>10.0</v>
      </c>
      <c r="C28" s="2">
        <v>15.0</v>
      </c>
      <c r="D28" s="2">
        <v>35.0</v>
      </c>
      <c r="E28" s="2">
        <v>40.0</v>
      </c>
      <c r="F28" s="2">
        <v>5.47</v>
      </c>
      <c r="G28" s="4">
        <v>162.1</v>
      </c>
      <c r="H28" s="4">
        <v>0.0</v>
      </c>
      <c r="I28" s="4">
        <v>63.3</v>
      </c>
      <c r="J28" s="2">
        <v>95.0</v>
      </c>
    </row>
    <row r="29" ht="14.25" customHeight="1">
      <c r="A29" s="1">
        <v>5.0</v>
      </c>
      <c r="B29" s="2">
        <v>10.0</v>
      </c>
      <c r="C29" s="2">
        <v>15.0</v>
      </c>
      <c r="D29" s="2">
        <v>40.0</v>
      </c>
      <c r="E29" s="2">
        <v>45.0</v>
      </c>
      <c r="F29" s="2">
        <v>2.74</v>
      </c>
      <c r="G29" s="4">
        <v>142.3</v>
      </c>
      <c r="H29" s="4">
        <v>0.2</v>
      </c>
      <c r="I29" s="4">
        <v>63.2</v>
      </c>
      <c r="J29" s="2">
        <v>46.0</v>
      </c>
    </row>
    <row r="30" ht="14.25" customHeight="1">
      <c r="A30" s="1">
        <v>6.0</v>
      </c>
      <c r="B30" s="2">
        <v>10.0</v>
      </c>
      <c r="C30" s="2">
        <v>15.0</v>
      </c>
      <c r="D30" s="2">
        <v>45.0</v>
      </c>
      <c r="E30" s="2">
        <v>50.0</v>
      </c>
      <c r="F30" s="2">
        <v>2.5</v>
      </c>
      <c r="G30" s="4">
        <v>207.3</v>
      </c>
      <c r="H30" s="4">
        <v>0.3</v>
      </c>
      <c r="I30" s="4">
        <v>63.4</v>
      </c>
      <c r="J30" s="2">
        <v>2.0</v>
      </c>
    </row>
    <row r="31" ht="14.25" customHeight="1">
      <c r="A31" s="1">
        <v>7.0</v>
      </c>
      <c r="B31" s="2">
        <v>10.0</v>
      </c>
      <c r="C31" s="2">
        <v>15.0</v>
      </c>
      <c r="D31" s="2">
        <v>50.0</v>
      </c>
      <c r="E31" s="2">
        <v>55.0</v>
      </c>
      <c r="F31" s="2">
        <v>2.87</v>
      </c>
      <c r="G31" s="4">
        <v>356.2</v>
      </c>
      <c r="H31" s="4">
        <v>0.9</v>
      </c>
      <c r="I31" s="4">
        <v>63.4</v>
      </c>
      <c r="J31" s="2">
        <v>-153.0</v>
      </c>
    </row>
    <row r="32" ht="14.25" customHeight="1">
      <c r="A32" s="1">
        <v>8.0</v>
      </c>
      <c r="B32" s="2">
        <v>10.0</v>
      </c>
      <c r="C32" s="2">
        <v>15.0</v>
      </c>
      <c r="D32" s="2">
        <v>55.0</v>
      </c>
      <c r="E32" s="2">
        <v>60.0</v>
      </c>
      <c r="F32" s="2">
        <v>1.37</v>
      </c>
      <c r="G32" s="4">
        <v>244.2</v>
      </c>
      <c r="H32" s="4">
        <v>0.4</v>
      </c>
      <c r="I32" s="4">
        <v>63.2</v>
      </c>
      <c r="J32" s="2">
        <v>14.0</v>
      </c>
    </row>
    <row r="33" ht="14.25" customHeight="1">
      <c r="A33" s="1">
        <v>9.0</v>
      </c>
      <c r="B33" s="2">
        <v>10.0</v>
      </c>
      <c r="C33" s="2">
        <v>15.0</v>
      </c>
      <c r="D33" s="2">
        <v>60.0</v>
      </c>
      <c r="E33" s="2">
        <v>65.0</v>
      </c>
      <c r="F33" s="2">
        <v>0.91</v>
      </c>
      <c r="G33" s="4">
        <v>223.2</v>
      </c>
      <c r="H33" s="4">
        <v>1.5</v>
      </c>
      <c r="I33" s="4">
        <v>63.4</v>
      </c>
      <c r="J33" s="2">
        <v>14.0</v>
      </c>
    </row>
    <row r="34" ht="14.25" customHeight="1">
      <c r="A34" s="5">
        <v>10.0</v>
      </c>
      <c r="B34" s="6">
        <v>10.0</v>
      </c>
      <c r="C34" s="6">
        <v>15.0</v>
      </c>
      <c r="D34" s="6">
        <v>65.0</v>
      </c>
      <c r="E34" s="6">
        <v>70.0</v>
      </c>
      <c r="F34" s="5">
        <v>0.95</v>
      </c>
      <c r="G34" s="5">
        <v>309.7</v>
      </c>
      <c r="H34" s="5">
        <v>1.5</v>
      </c>
      <c r="I34" s="5">
        <v>63.5</v>
      </c>
      <c r="J34" s="5">
        <v>-148.0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4.25" customHeight="1">
      <c r="A35" s="1">
        <f t="shared" ref="A35:A43" si="12">A34-1</f>
        <v>9</v>
      </c>
      <c r="B35" s="2">
        <v>15.0</v>
      </c>
      <c r="C35" s="2">
        <v>20.0</v>
      </c>
      <c r="D35" s="2">
        <v>65.0</v>
      </c>
      <c r="E35" s="2">
        <v>70.0</v>
      </c>
      <c r="F35" s="2">
        <v>2.6</v>
      </c>
      <c r="G35" s="4">
        <v>479.1</v>
      </c>
      <c r="H35" s="4">
        <v>2.0</v>
      </c>
      <c r="I35" s="4">
        <v>84.4</v>
      </c>
      <c r="J35" s="2">
        <v>-148.0</v>
      </c>
    </row>
    <row r="36" ht="14.25" customHeight="1">
      <c r="A36" s="1">
        <f t="shared" si="12"/>
        <v>8</v>
      </c>
      <c r="B36" s="2">
        <v>15.0</v>
      </c>
      <c r="C36" s="2">
        <v>20.0</v>
      </c>
      <c r="D36" s="2">
        <f t="shared" ref="D36:E36" si="13">D35-5</f>
        <v>60</v>
      </c>
      <c r="E36" s="2">
        <f t="shared" si="13"/>
        <v>65</v>
      </c>
      <c r="F36" s="2">
        <v>2.38</v>
      </c>
      <c r="G36" s="4">
        <v>317.9</v>
      </c>
      <c r="H36" s="4">
        <v>1.9</v>
      </c>
      <c r="I36" s="4">
        <v>84.4</v>
      </c>
      <c r="J36" s="2">
        <v>195.0</v>
      </c>
    </row>
    <row r="37" ht="14.25" customHeight="1">
      <c r="A37" s="1">
        <f t="shared" si="12"/>
        <v>7</v>
      </c>
      <c r="B37" s="2">
        <v>15.0</v>
      </c>
      <c r="C37" s="2">
        <v>20.0</v>
      </c>
      <c r="D37" s="2">
        <f t="shared" ref="D37:E37" si="14">D36-5</f>
        <v>55</v>
      </c>
      <c r="E37" s="2">
        <f t="shared" si="14"/>
        <v>60</v>
      </c>
      <c r="F37" s="2">
        <v>4.14</v>
      </c>
      <c r="G37" s="4">
        <v>386.6</v>
      </c>
      <c r="H37" s="4">
        <v>1.8</v>
      </c>
      <c r="I37" s="4">
        <v>84.4</v>
      </c>
      <c r="J37" s="2">
        <v>78.0</v>
      </c>
    </row>
    <row r="38" ht="14.25" customHeight="1">
      <c r="A38" s="1">
        <f t="shared" si="12"/>
        <v>6</v>
      </c>
      <c r="B38" s="2">
        <v>15.0</v>
      </c>
      <c r="C38" s="2">
        <v>20.0</v>
      </c>
      <c r="D38" s="2">
        <f t="shared" ref="D38:E38" si="15">D37-5</f>
        <v>50</v>
      </c>
      <c r="E38" s="2">
        <f t="shared" si="15"/>
        <v>55</v>
      </c>
      <c r="F38" s="2">
        <v>8.38</v>
      </c>
      <c r="G38" s="4">
        <v>520.8</v>
      </c>
      <c r="H38" s="4">
        <v>0.5</v>
      </c>
      <c r="I38" s="4">
        <v>84.5</v>
      </c>
      <c r="J38" s="2">
        <v>-41.0</v>
      </c>
    </row>
    <row r="39" ht="14.25" customHeight="1">
      <c r="A39" s="1">
        <f t="shared" si="12"/>
        <v>5</v>
      </c>
      <c r="B39" s="2">
        <v>15.0</v>
      </c>
      <c r="C39" s="2">
        <v>20.0</v>
      </c>
      <c r="D39" s="2">
        <f t="shared" ref="D39:E39" si="16">D38-5</f>
        <v>45</v>
      </c>
      <c r="E39" s="2">
        <f t="shared" si="16"/>
        <v>50</v>
      </c>
      <c r="F39" s="2">
        <v>8.32</v>
      </c>
      <c r="G39" s="4">
        <v>323.2</v>
      </c>
      <c r="H39" s="4">
        <v>0.6</v>
      </c>
      <c r="I39" s="4">
        <v>84.5</v>
      </c>
      <c r="J39" s="2">
        <v>-34.0</v>
      </c>
    </row>
    <row r="40" ht="14.25" customHeight="1">
      <c r="A40" s="1">
        <f t="shared" si="12"/>
        <v>4</v>
      </c>
      <c r="B40" s="2">
        <v>15.0</v>
      </c>
      <c r="C40" s="2">
        <v>20.0</v>
      </c>
      <c r="D40" s="2">
        <f t="shared" ref="D40:E40" si="17">D39-5</f>
        <v>40</v>
      </c>
      <c r="E40" s="2">
        <f t="shared" si="17"/>
        <v>45</v>
      </c>
      <c r="F40" s="2">
        <v>4.95</v>
      </c>
      <c r="G40" s="4">
        <v>265.3</v>
      </c>
      <c r="H40" s="4">
        <v>0.5</v>
      </c>
      <c r="I40" s="4">
        <v>84.5</v>
      </c>
      <c r="J40" s="2">
        <v>-14.0</v>
      </c>
    </row>
    <row r="41" ht="14.25" customHeight="1">
      <c r="A41" s="1">
        <f t="shared" si="12"/>
        <v>3</v>
      </c>
      <c r="B41" s="2">
        <v>15.0</v>
      </c>
      <c r="C41" s="2">
        <v>20.0</v>
      </c>
      <c r="D41" s="2">
        <f t="shared" ref="D41:E41" si="18">D40-5</f>
        <v>35</v>
      </c>
      <c r="E41" s="2">
        <f t="shared" si="18"/>
        <v>40</v>
      </c>
      <c r="F41" s="2">
        <v>4.95</v>
      </c>
      <c r="G41" s="4">
        <v>331.1</v>
      </c>
      <c r="H41" s="4">
        <v>0.1</v>
      </c>
      <c r="I41" s="4">
        <v>14.0</v>
      </c>
      <c r="J41" s="2">
        <v>51.0</v>
      </c>
    </row>
    <row r="42" ht="14.25" customHeight="1">
      <c r="A42" s="1">
        <f t="shared" si="12"/>
        <v>2</v>
      </c>
      <c r="B42" s="2">
        <v>15.0</v>
      </c>
      <c r="C42" s="2">
        <v>20.0</v>
      </c>
      <c r="D42" s="2">
        <f t="shared" ref="D42:E42" si="19">D41-5</f>
        <v>30</v>
      </c>
      <c r="E42" s="2">
        <f t="shared" si="19"/>
        <v>35</v>
      </c>
      <c r="F42" s="2">
        <v>18.29</v>
      </c>
      <c r="G42" s="4">
        <v>489.2</v>
      </c>
      <c r="H42" s="4">
        <v>0.0</v>
      </c>
      <c r="I42" s="4">
        <v>14.0</v>
      </c>
      <c r="J42" s="2">
        <v>-31.0</v>
      </c>
    </row>
    <row r="43" ht="14.25" customHeight="1">
      <c r="A43" s="5">
        <f t="shared" si="12"/>
        <v>1</v>
      </c>
      <c r="B43" s="6">
        <v>15.0</v>
      </c>
      <c r="C43" s="6">
        <v>20.0</v>
      </c>
      <c r="D43" s="6">
        <f t="shared" ref="D43:E43" si="20">D42-5</f>
        <v>25</v>
      </c>
      <c r="E43" s="6">
        <f t="shared" si="20"/>
        <v>30</v>
      </c>
      <c r="F43" s="5">
        <v>95.37</v>
      </c>
      <c r="G43" s="5">
        <v>637.7</v>
      </c>
      <c r="H43" s="5">
        <v>0.4</v>
      </c>
      <c r="I43" s="5">
        <v>14.0</v>
      </c>
      <c r="J43" s="5">
        <v>-36.0</v>
      </c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4.25" customHeight="1">
      <c r="A44" s="1">
        <v>1.0</v>
      </c>
      <c r="B44" s="2">
        <v>20.0</v>
      </c>
      <c r="C44" s="2">
        <v>25.0</v>
      </c>
      <c r="D44" s="2">
        <v>30.0</v>
      </c>
      <c r="E44" s="2">
        <v>35.0</v>
      </c>
      <c r="F44" s="2">
        <v>97.65</v>
      </c>
      <c r="G44" s="4">
        <v>486.6</v>
      </c>
      <c r="H44" s="4">
        <v>0.2</v>
      </c>
      <c r="I44" s="4">
        <v>18.8</v>
      </c>
      <c r="J44" s="2">
        <v>-31.0</v>
      </c>
    </row>
    <row r="45" ht="14.25" customHeight="1">
      <c r="A45" s="1">
        <v>2.0</v>
      </c>
      <c r="B45" s="2">
        <v>20.0</v>
      </c>
      <c r="C45" s="2">
        <v>25.0</v>
      </c>
      <c r="D45" s="2">
        <v>35.0</v>
      </c>
      <c r="E45" s="2">
        <v>40.0</v>
      </c>
      <c r="F45" s="2">
        <v>8.97</v>
      </c>
      <c r="G45" s="4">
        <v>377.6</v>
      </c>
      <c r="H45" s="4">
        <v>0.2</v>
      </c>
      <c r="I45" s="4">
        <v>18.8</v>
      </c>
      <c r="J45" s="2">
        <v>48.0</v>
      </c>
    </row>
    <row r="46" ht="14.25" customHeight="1">
      <c r="A46" s="1">
        <v>3.0</v>
      </c>
      <c r="B46" s="2">
        <v>20.0</v>
      </c>
      <c r="C46" s="2">
        <v>25.0</v>
      </c>
      <c r="D46" s="2">
        <v>40.0</v>
      </c>
      <c r="E46" s="2">
        <v>45.0</v>
      </c>
      <c r="F46" s="2">
        <v>5.43</v>
      </c>
      <c r="G46" s="4">
        <v>270.0</v>
      </c>
      <c r="H46" s="4">
        <v>0.2</v>
      </c>
      <c r="I46" s="4">
        <v>18.8</v>
      </c>
      <c r="J46" s="2">
        <v>-14.0</v>
      </c>
    </row>
    <row r="47" ht="14.25" customHeight="1">
      <c r="A47" s="1">
        <v>4.0</v>
      </c>
      <c r="B47" s="2">
        <v>20.0</v>
      </c>
      <c r="C47" s="2">
        <v>25.0</v>
      </c>
      <c r="D47" s="2">
        <v>45.0</v>
      </c>
      <c r="E47" s="2">
        <v>50.0</v>
      </c>
      <c r="F47" s="2">
        <v>2.76</v>
      </c>
      <c r="G47" s="4">
        <v>275.2</v>
      </c>
      <c r="H47" s="4">
        <v>0.6</v>
      </c>
      <c r="I47" s="4">
        <v>18.8</v>
      </c>
      <c r="J47" s="2">
        <v>-29.0</v>
      </c>
    </row>
    <row r="48" ht="14.25" customHeight="1">
      <c r="A48" s="1">
        <v>5.0</v>
      </c>
      <c r="B48" s="2">
        <v>20.0</v>
      </c>
      <c r="C48" s="2">
        <v>25.0</v>
      </c>
      <c r="D48" s="2">
        <v>50.0</v>
      </c>
      <c r="E48" s="2">
        <v>55.0</v>
      </c>
      <c r="F48" s="2">
        <v>2.5</v>
      </c>
      <c r="G48" s="4">
        <v>436.4</v>
      </c>
      <c r="H48" s="4">
        <v>0.5</v>
      </c>
      <c r="I48" s="4">
        <v>18.8</v>
      </c>
      <c r="J48" s="2">
        <v>-29.0</v>
      </c>
    </row>
    <row r="49" ht="14.25" customHeight="1">
      <c r="A49" s="1">
        <v>6.0</v>
      </c>
      <c r="B49" s="2">
        <v>20.0</v>
      </c>
      <c r="C49" s="2">
        <v>25.0</v>
      </c>
      <c r="D49" s="2">
        <v>55.0</v>
      </c>
      <c r="E49" s="2">
        <v>60.0</v>
      </c>
      <c r="F49" s="2">
        <v>7.49</v>
      </c>
      <c r="G49" s="4">
        <v>329.0</v>
      </c>
      <c r="H49" s="4">
        <v>0.9</v>
      </c>
      <c r="I49" s="4">
        <v>120.0</v>
      </c>
      <c r="J49" s="2">
        <v>58.0</v>
      </c>
    </row>
    <row r="50" ht="14.25" customHeight="1">
      <c r="A50" s="1">
        <v>7.0</v>
      </c>
      <c r="B50" s="2">
        <v>20.0</v>
      </c>
      <c r="C50" s="2">
        <v>25.0</v>
      </c>
      <c r="D50" s="2">
        <v>60.0</v>
      </c>
      <c r="E50" s="2">
        <v>65.0</v>
      </c>
      <c r="F50" s="2">
        <v>4.04</v>
      </c>
      <c r="G50" s="4">
        <v>266.1</v>
      </c>
      <c r="H50" s="4">
        <v>1.1</v>
      </c>
      <c r="I50" s="4">
        <v>120.0</v>
      </c>
      <c r="J50" s="2">
        <v>241.0</v>
      </c>
    </row>
    <row r="51" ht="14.25" customHeight="1">
      <c r="A51" s="5">
        <v>8.0</v>
      </c>
      <c r="B51" s="2">
        <v>20.0</v>
      </c>
      <c r="C51" s="2">
        <v>25.0</v>
      </c>
      <c r="D51" s="6">
        <v>65.0</v>
      </c>
      <c r="E51" s="6">
        <v>70.0</v>
      </c>
      <c r="F51" s="2">
        <v>4.27</v>
      </c>
      <c r="G51" s="4">
        <v>402.1</v>
      </c>
      <c r="H51" s="4">
        <v>1.1</v>
      </c>
      <c r="I51" s="4">
        <v>120.0</v>
      </c>
      <c r="J51" s="2">
        <v>-146.0</v>
      </c>
    </row>
    <row r="52" ht="14.25" customHeight="1">
      <c r="A52" s="1">
        <v>7.0</v>
      </c>
      <c r="B52" s="2">
        <v>25.0</v>
      </c>
      <c r="C52" s="2">
        <v>30.0</v>
      </c>
      <c r="D52" s="2">
        <f t="shared" ref="D52:E52" si="21">D51-5</f>
        <v>60</v>
      </c>
      <c r="E52" s="2">
        <f t="shared" si="21"/>
        <v>65</v>
      </c>
      <c r="F52" s="2">
        <v>18.74</v>
      </c>
      <c r="G52" s="4">
        <v>423.9</v>
      </c>
      <c r="H52" s="4">
        <v>0.2</v>
      </c>
      <c r="I52" s="4">
        <v>348.0</v>
      </c>
      <c r="J52" s="2">
        <v>-146.0</v>
      </c>
    </row>
    <row r="53" ht="14.25" customHeight="1">
      <c r="A53" s="1">
        <f t="shared" ref="A53:A58" si="23">A52-1</f>
        <v>6</v>
      </c>
      <c r="B53" s="2">
        <v>25.0</v>
      </c>
      <c r="C53" s="2">
        <v>30.0</v>
      </c>
      <c r="D53" s="2">
        <f t="shared" ref="D53:E53" si="22">D52-5</f>
        <v>55</v>
      </c>
      <c r="E53" s="2">
        <f t="shared" si="22"/>
        <v>60</v>
      </c>
      <c r="F53" s="2">
        <v>17.69</v>
      </c>
      <c r="G53" s="4">
        <v>266.6</v>
      </c>
      <c r="H53" s="4">
        <v>0.3</v>
      </c>
      <c r="I53" s="4">
        <v>348.0</v>
      </c>
      <c r="J53" s="2">
        <v>251.0</v>
      </c>
    </row>
    <row r="54" ht="14.25" customHeight="1">
      <c r="A54" s="1">
        <f t="shared" si="23"/>
        <v>5</v>
      </c>
      <c r="B54" s="2">
        <v>25.0</v>
      </c>
      <c r="C54" s="2">
        <v>30.0</v>
      </c>
      <c r="D54" s="2">
        <f t="shared" ref="D54:E54" si="24">D53-5</f>
        <v>50</v>
      </c>
      <c r="E54" s="2">
        <f t="shared" si="24"/>
        <v>55</v>
      </c>
      <c r="F54" s="2">
        <v>2.55</v>
      </c>
      <c r="G54" s="4">
        <v>365.2</v>
      </c>
      <c r="H54" s="4">
        <v>0.5</v>
      </c>
      <c r="I54" s="4">
        <v>22.9</v>
      </c>
      <c r="J54" s="2">
        <v>53.0</v>
      </c>
    </row>
    <row r="55" ht="14.25" customHeight="1">
      <c r="A55" s="1">
        <f t="shared" si="23"/>
        <v>4</v>
      </c>
      <c r="B55" s="2">
        <v>25.0</v>
      </c>
      <c r="C55" s="2">
        <v>30.0</v>
      </c>
      <c r="D55" s="2">
        <f t="shared" ref="D55:E55" si="25">D54-5</f>
        <v>45</v>
      </c>
      <c r="E55" s="2">
        <f t="shared" si="25"/>
        <v>50</v>
      </c>
      <c r="F55" s="2">
        <v>5.8</v>
      </c>
      <c r="G55" s="4">
        <v>475.8</v>
      </c>
      <c r="H55" s="4">
        <v>0.8</v>
      </c>
      <c r="I55" s="4">
        <v>22.9</v>
      </c>
      <c r="J55" s="2">
        <v>-21.0</v>
      </c>
    </row>
    <row r="56" ht="14.25" customHeight="1">
      <c r="A56" s="1">
        <f t="shared" si="23"/>
        <v>3</v>
      </c>
      <c r="B56" s="2">
        <v>25.0</v>
      </c>
      <c r="C56" s="2">
        <v>30.0</v>
      </c>
      <c r="D56" s="2">
        <f t="shared" ref="D56:E56" si="26">D55-5</f>
        <v>40</v>
      </c>
      <c r="E56" s="2">
        <f t="shared" si="26"/>
        <v>45</v>
      </c>
      <c r="F56" s="2">
        <v>7.9</v>
      </c>
      <c r="G56" s="4">
        <v>324.8</v>
      </c>
      <c r="H56" s="4">
        <v>0.2</v>
      </c>
      <c r="I56" s="4">
        <v>22.8</v>
      </c>
      <c r="J56" s="2">
        <v>-34.0</v>
      </c>
    </row>
    <row r="57" ht="14.25" customHeight="1">
      <c r="A57" s="1">
        <f t="shared" si="23"/>
        <v>2</v>
      </c>
      <c r="B57" s="2">
        <v>25.0</v>
      </c>
      <c r="C57" s="2">
        <v>30.0</v>
      </c>
      <c r="D57" s="2">
        <f t="shared" ref="D57:E57" si="27">D56-5</f>
        <v>35</v>
      </c>
      <c r="E57" s="2">
        <f t="shared" si="27"/>
        <v>40</v>
      </c>
      <c r="F57" s="2">
        <v>24.3</v>
      </c>
      <c r="G57" s="4">
        <v>400.6</v>
      </c>
      <c r="H57" s="4">
        <v>0.3</v>
      </c>
      <c r="I57" s="4">
        <v>22.8</v>
      </c>
      <c r="J57" s="2">
        <v>-14.0</v>
      </c>
    </row>
    <row r="58" ht="14.25" customHeight="1">
      <c r="A58" s="1">
        <f t="shared" si="23"/>
        <v>1</v>
      </c>
      <c r="B58" s="2">
        <v>25.0</v>
      </c>
      <c r="C58" s="2">
        <v>30.0</v>
      </c>
      <c r="D58" s="2">
        <f t="shared" ref="D58:E58" si="28">D57-5</f>
        <v>30</v>
      </c>
      <c r="E58" s="2">
        <f t="shared" si="28"/>
        <v>35</v>
      </c>
      <c r="F58" s="2">
        <v>130.4</v>
      </c>
      <c r="G58" s="4">
        <v>527.9</v>
      </c>
      <c r="H58" s="4">
        <v>0.0</v>
      </c>
      <c r="I58" s="4">
        <v>22.7</v>
      </c>
      <c r="J58" s="2">
        <v>48.0</v>
      </c>
    </row>
    <row r="59" ht="14.25" customHeight="1">
      <c r="A59" s="1">
        <v>1.0</v>
      </c>
      <c r="B59" s="2">
        <v>30.0</v>
      </c>
      <c r="C59" s="2">
        <v>35.0</v>
      </c>
      <c r="D59" s="2">
        <v>35.0</v>
      </c>
      <c r="E59" s="2">
        <v>40.0</v>
      </c>
      <c r="F59" s="2">
        <v>120.0</v>
      </c>
      <c r="G59" s="4">
        <v>529.0</v>
      </c>
      <c r="H59" s="4">
        <v>0.3</v>
      </c>
      <c r="I59" s="4">
        <v>21.3</v>
      </c>
      <c r="J59" s="2">
        <v>-14.0</v>
      </c>
    </row>
    <row r="60" ht="14.25" customHeight="1">
      <c r="A60" s="1">
        <v>2.0</v>
      </c>
      <c r="B60" s="2">
        <v>30.0</v>
      </c>
      <c r="C60" s="2">
        <v>35.0</v>
      </c>
      <c r="D60" s="2">
        <v>40.0</v>
      </c>
      <c r="E60" s="2">
        <v>45.0</v>
      </c>
      <c r="F60" s="2">
        <v>24.09</v>
      </c>
      <c r="G60" s="4">
        <v>423.6</v>
      </c>
      <c r="H60" s="4">
        <v>0.0</v>
      </c>
      <c r="I60" s="4">
        <v>21.2</v>
      </c>
      <c r="J60" s="2">
        <v>-36.0</v>
      </c>
    </row>
    <row r="61" ht="14.25" customHeight="1">
      <c r="A61" s="1">
        <v>3.0</v>
      </c>
      <c r="B61" s="2">
        <v>30.0</v>
      </c>
      <c r="C61" s="2">
        <v>35.0</v>
      </c>
      <c r="D61" s="2">
        <v>45.0</v>
      </c>
      <c r="E61" s="2">
        <v>50.0</v>
      </c>
      <c r="F61" s="2">
        <v>12.89</v>
      </c>
      <c r="G61" s="4">
        <v>569.4</v>
      </c>
      <c r="H61" s="4">
        <v>0.4</v>
      </c>
      <c r="I61" s="4">
        <v>21.2</v>
      </c>
      <c r="J61" s="2">
        <v>-14.0</v>
      </c>
    </row>
    <row r="62" ht="14.25" customHeight="1">
      <c r="A62" s="1">
        <v>4.0</v>
      </c>
      <c r="B62" s="2">
        <v>30.0</v>
      </c>
      <c r="C62" s="2">
        <v>35.0</v>
      </c>
      <c r="D62" s="2">
        <v>50.0</v>
      </c>
      <c r="E62" s="2">
        <v>55.0</v>
      </c>
      <c r="F62" s="2">
        <v>5.12</v>
      </c>
      <c r="G62" s="4">
        <v>453.0</v>
      </c>
      <c r="H62" s="4">
        <v>0.4</v>
      </c>
      <c r="I62" s="4">
        <v>21.2</v>
      </c>
      <c r="J62" s="2">
        <v>41.0</v>
      </c>
    </row>
    <row r="63" ht="14.25" customHeight="1">
      <c r="A63" s="1">
        <v>5.0</v>
      </c>
      <c r="B63" s="2">
        <v>30.0</v>
      </c>
      <c r="C63" s="2">
        <v>35.0</v>
      </c>
      <c r="D63" s="2">
        <v>55.0</v>
      </c>
      <c r="E63" s="2">
        <v>60.0</v>
      </c>
      <c r="F63" s="2">
        <v>34.92</v>
      </c>
      <c r="G63" s="4">
        <v>341.3</v>
      </c>
      <c r="H63" s="4">
        <v>0.0</v>
      </c>
      <c r="I63" s="4">
        <v>336.0</v>
      </c>
      <c r="J63" s="2">
        <v>265.0</v>
      </c>
    </row>
    <row r="64" ht="14.25" customHeight="1">
      <c r="A64" s="1">
        <v>6.0</v>
      </c>
      <c r="B64" s="2">
        <v>30.0</v>
      </c>
      <c r="C64" s="2">
        <v>35.0</v>
      </c>
      <c r="D64" s="2">
        <v>60.0</v>
      </c>
      <c r="E64" s="2">
        <v>65.0</v>
      </c>
      <c r="F64" s="2">
        <v>32.56</v>
      </c>
      <c r="G64" s="4">
        <v>509.3</v>
      </c>
      <c r="H64" s="4">
        <v>0.0</v>
      </c>
      <c r="I64" s="4">
        <v>336.0</v>
      </c>
      <c r="J64" s="2">
        <v>-146.0</v>
      </c>
    </row>
    <row r="65" ht="14.25" customHeight="1">
      <c r="A65" s="1">
        <v>5.0</v>
      </c>
      <c r="B65" s="2">
        <v>35.0</v>
      </c>
      <c r="C65" s="2">
        <v>40.0</v>
      </c>
      <c r="D65" s="2">
        <v>70.0</v>
      </c>
      <c r="E65" s="2">
        <v>65.0</v>
      </c>
      <c r="F65" s="1">
        <v>4.47</v>
      </c>
      <c r="G65" s="4">
        <v>785.1</v>
      </c>
      <c r="H65" s="4">
        <v>0.4</v>
      </c>
      <c r="I65" s="4">
        <v>20.0</v>
      </c>
      <c r="J65" s="2">
        <v>-146.0</v>
      </c>
    </row>
    <row r="66" ht="14.25" customHeight="1">
      <c r="A66" s="1">
        <v>4.0</v>
      </c>
      <c r="B66" s="2">
        <v>35.0</v>
      </c>
      <c r="C66" s="2">
        <v>40.0</v>
      </c>
      <c r="D66" s="2">
        <v>65.0</v>
      </c>
      <c r="E66" s="2">
        <v>60.0</v>
      </c>
      <c r="F66" s="2">
        <v>5.3</v>
      </c>
      <c r="G66" s="4">
        <v>496.1</v>
      </c>
      <c r="H66" s="4">
        <v>0.4</v>
      </c>
      <c r="I66" s="4">
        <v>20.0</v>
      </c>
      <c r="J66" s="2">
        <v>268.0</v>
      </c>
    </row>
    <row r="67" ht="14.25" customHeight="1">
      <c r="A67" s="1">
        <v>3.0</v>
      </c>
      <c r="B67" s="2">
        <v>35.0</v>
      </c>
      <c r="C67" s="2">
        <v>40.0</v>
      </c>
      <c r="D67" s="2">
        <v>60.0</v>
      </c>
      <c r="E67" s="2">
        <v>55.0</v>
      </c>
      <c r="F67" s="2">
        <v>14.13</v>
      </c>
      <c r="G67" s="4">
        <v>662.4</v>
      </c>
      <c r="H67" s="4">
        <v>0.8</v>
      </c>
      <c r="I67" s="4">
        <v>20.0</v>
      </c>
      <c r="J67" s="2">
        <v>31.0</v>
      </c>
    </row>
    <row r="68" ht="14.25" customHeight="1">
      <c r="A68" s="1">
        <v>2.0</v>
      </c>
      <c r="B68" s="2">
        <v>35.0</v>
      </c>
      <c r="C68" s="2">
        <v>40.0</v>
      </c>
      <c r="D68" s="2">
        <v>55.0</v>
      </c>
      <c r="E68" s="2">
        <v>50.0</v>
      </c>
      <c r="F68" s="2">
        <v>41.23</v>
      </c>
      <c r="G68" s="4">
        <v>773.8</v>
      </c>
      <c r="H68" s="4">
        <v>0.0</v>
      </c>
      <c r="I68" s="4">
        <v>20.0</v>
      </c>
      <c r="J68" s="2">
        <v>-4.0</v>
      </c>
    </row>
    <row r="69" ht="14.25" customHeight="1">
      <c r="A69" s="1">
        <v>1.0</v>
      </c>
      <c r="B69" s="2">
        <v>35.0</v>
      </c>
      <c r="C69" s="2">
        <v>40.0</v>
      </c>
      <c r="D69" s="2">
        <v>50.0</v>
      </c>
      <c r="E69" s="2">
        <v>45.0</v>
      </c>
      <c r="F69" s="2">
        <v>122.53</v>
      </c>
      <c r="G69" s="4">
        <v>574.5</v>
      </c>
      <c r="H69" s="4">
        <v>0.2</v>
      </c>
      <c r="I69" s="4">
        <v>20.0</v>
      </c>
      <c r="J69" s="2">
        <v>-35.0</v>
      </c>
    </row>
    <row r="70" ht="14.25" customHeight="1">
      <c r="A70" s="1">
        <v>1.0</v>
      </c>
      <c r="B70" s="2">
        <v>40.0</v>
      </c>
      <c r="C70" s="2">
        <v>45.0</v>
      </c>
      <c r="D70" s="2">
        <v>50.0</v>
      </c>
      <c r="E70" s="2">
        <v>55.0</v>
      </c>
      <c r="F70" s="2">
        <v>202.56</v>
      </c>
      <c r="G70" s="4">
        <v>938.4</v>
      </c>
      <c r="H70" s="4">
        <v>0.0</v>
      </c>
      <c r="I70" s="4">
        <v>19.4</v>
      </c>
      <c r="J70" s="2">
        <v>-7.0</v>
      </c>
    </row>
    <row r="71" ht="14.25" customHeight="1">
      <c r="A71" s="1">
        <v>2.0</v>
      </c>
      <c r="B71" s="2">
        <v>40.0</v>
      </c>
      <c r="C71" s="2">
        <v>45.0</v>
      </c>
      <c r="D71" s="2">
        <v>55.0</v>
      </c>
      <c r="E71" s="2">
        <v>60.0</v>
      </c>
      <c r="F71" s="2">
        <v>35.21</v>
      </c>
      <c r="G71" s="4">
        <v>1067.0</v>
      </c>
      <c r="H71" s="4">
        <v>0.0</v>
      </c>
      <c r="I71" s="4">
        <v>19.4</v>
      </c>
      <c r="J71" s="2">
        <v>68.0</v>
      </c>
    </row>
    <row r="72" ht="14.25" customHeight="1">
      <c r="A72" s="1">
        <v>3.0</v>
      </c>
      <c r="B72" s="2">
        <v>40.0</v>
      </c>
      <c r="C72" s="2">
        <v>45.0</v>
      </c>
      <c r="D72" s="2">
        <v>60.0</v>
      </c>
      <c r="E72" s="2">
        <v>65.0</v>
      </c>
      <c r="F72" s="2">
        <v>17.89</v>
      </c>
      <c r="G72" s="4">
        <v>864.2</v>
      </c>
      <c r="H72" s="4">
        <v>0.5</v>
      </c>
      <c r="I72" s="4">
        <v>19.4</v>
      </c>
      <c r="J72" s="2">
        <v>265.0</v>
      </c>
    </row>
    <row r="73" ht="14.25" customHeight="1">
      <c r="A73" s="1">
        <v>4.0</v>
      </c>
      <c r="B73" s="2">
        <v>40.0</v>
      </c>
      <c r="C73" s="2">
        <v>45.0</v>
      </c>
      <c r="D73" s="2">
        <v>65.0</v>
      </c>
      <c r="E73" s="2">
        <v>70.0</v>
      </c>
      <c r="F73" s="2">
        <v>13.81</v>
      </c>
      <c r="G73" s="4">
        <v>1336.0</v>
      </c>
      <c r="H73" s="4">
        <v>0.7</v>
      </c>
      <c r="I73" s="4">
        <v>19.4</v>
      </c>
      <c r="J73" s="2">
        <v>-141.0</v>
      </c>
    </row>
    <row r="74" ht="14.25" customHeight="1">
      <c r="A74" s="1">
        <v>3.0</v>
      </c>
      <c r="B74" s="2">
        <v>45.0</v>
      </c>
      <c r="C74" s="2">
        <v>50.0</v>
      </c>
      <c r="D74" s="2">
        <v>70.0</v>
      </c>
      <c r="E74" s="2">
        <v>65.0</v>
      </c>
      <c r="F74" s="2">
        <v>33.05</v>
      </c>
      <c r="G74" s="4">
        <v>1649.0</v>
      </c>
      <c r="H74" s="4">
        <v>0.9</v>
      </c>
      <c r="I74" s="4">
        <v>18.8</v>
      </c>
      <c r="J74" s="2">
        <v>-141.0</v>
      </c>
    </row>
    <row r="75" ht="14.25" customHeight="1">
      <c r="A75" s="1">
        <v>2.0</v>
      </c>
      <c r="B75" s="2">
        <v>45.0</v>
      </c>
      <c r="C75" s="2">
        <v>50.0</v>
      </c>
      <c r="D75" s="2">
        <v>65.0</v>
      </c>
      <c r="E75" s="2">
        <v>60.0</v>
      </c>
      <c r="F75" s="2">
        <v>49.47</v>
      </c>
      <c r="G75" s="4">
        <v>989.5</v>
      </c>
      <c r="H75" s="4">
        <v>0.6</v>
      </c>
      <c r="I75" s="4">
        <v>18.8</v>
      </c>
      <c r="J75" s="2">
        <v>273.0</v>
      </c>
    </row>
    <row r="76" ht="14.25" customHeight="1">
      <c r="A76" s="1">
        <v>1.0</v>
      </c>
      <c r="B76" s="2">
        <v>45.0</v>
      </c>
      <c r="C76" s="2">
        <v>50.0</v>
      </c>
      <c r="D76" s="2">
        <v>60.0</v>
      </c>
      <c r="E76" s="2">
        <v>55.0</v>
      </c>
      <c r="F76" s="2">
        <v>213.59</v>
      </c>
      <c r="G76" s="4">
        <v>1067.0</v>
      </c>
      <c r="H76" s="4">
        <v>0.0</v>
      </c>
      <c r="I76" s="4">
        <v>18.8</v>
      </c>
      <c r="J76" s="2">
        <v>46.0</v>
      </c>
    </row>
    <row r="77" ht="14.25" customHeight="1">
      <c r="A77" s="1">
        <v>1.0</v>
      </c>
      <c r="B77" s="2">
        <v>50.0</v>
      </c>
      <c r="C77" s="2">
        <v>55.0</v>
      </c>
      <c r="D77" s="2">
        <v>60.0</v>
      </c>
      <c r="E77" s="2">
        <v>65.0</v>
      </c>
      <c r="F77" s="2">
        <v>185.31</v>
      </c>
      <c r="G77" s="4">
        <v>998.3</v>
      </c>
      <c r="H77" s="4">
        <v>0.5</v>
      </c>
      <c r="I77" s="4">
        <v>17.4</v>
      </c>
      <c r="J77" s="2">
        <v>273.0</v>
      </c>
    </row>
    <row r="78" ht="14.25" customHeight="1">
      <c r="A78" s="1">
        <v>2.0</v>
      </c>
      <c r="B78" s="2">
        <v>50.0</v>
      </c>
      <c r="C78" s="2">
        <v>55.0</v>
      </c>
      <c r="D78" s="2">
        <v>65.0</v>
      </c>
      <c r="E78" s="2">
        <v>70.0</v>
      </c>
      <c r="F78" s="2">
        <v>86.66</v>
      </c>
      <c r="G78" s="4">
        <v>1861.0</v>
      </c>
      <c r="H78" s="4">
        <v>1.0</v>
      </c>
      <c r="I78" s="4">
        <v>17.5</v>
      </c>
      <c r="J78" s="2">
        <v>-141.0</v>
      </c>
    </row>
    <row r="79" ht="14.25" customHeight="1">
      <c r="A79" s="1">
        <v>1.0</v>
      </c>
      <c r="B79" s="2">
        <v>55.0</v>
      </c>
      <c r="C79" s="2">
        <v>60.0</v>
      </c>
      <c r="D79" s="2">
        <v>70.0</v>
      </c>
      <c r="E79" s="2">
        <v>65.0</v>
      </c>
      <c r="F79" s="2">
        <v>176.09</v>
      </c>
      <c r="G79" s="4">
        <v>886.9</v>
      </c>
      <c r="H79" s="4">
        <v>0.7</v>
      </c>
      <c r="I79" s="4">
        <v>18.6</v>
      </c>
      <c r="J79" s="2">
        <v>-141.0</v>
      </c>
    </row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0"/>
  </cols>
  <sheetData>
    <row r="1" ht="14.25" customHeight="1">
      <c r="A1" s="2" t="s">
        <v>9</v>
      </c>
      <c r="B1" s="2" t="s">
        <v>0</v>
      </c>
      <c r="C1" s="2" t="s">
        <v>3</v>
      </c>
      <c r="D1" s="2" t="s">
        <v>2</v>
      </c>
      <c r="E1" s="2" t="s">
        <v>1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>
        <v>1.0</v>
      </c>
      <c r="B2" s="2">
        <v>0.0</v>
      </c>
      <c r="C2" s="2">
        <v>5.0</v>
      </c>
      <c r="D2" s="2">
        <v>10.0</v>
      </c>
      <c r="E2" s="2">
        <v>15.0</v>
      </c>
      <c r="F2" s="2">
        <v>193.25</v>
      </c>
      <c r="G2" s="2">
        <v>1105.0</v>
      </c>
      <c r="H2" s="2">
        <v>0.0</v>
      </c>
      <c r="I2" s="2">
        <v>5.8</v>
      </c>
      <c r="J2" s="2">
        <v>-131.0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>
        <v>2.0</v>
      </c>
      <c r="B3" s="2">
        <v>0.0</v>
      </c>
      <c r="C3" s="2">
        <v>5.0</v>
      </c>
      <c r="D3" s="2">
        <v>15.0</v>
      </c>
      <c r="E3" s="2">
        <v>20.0</v>
      </c>
      <c r="F3" s="2">
        <v>49.34</v>
      </c>
      <c r="G3" s="2">
        <v>3171.0</v>
      </c>
      <c r="H3" s="2">
        <v>1.4</v>
      </c>
      <c r="I3" s="2">
        <v>5.8</v>
      </c>
      <c r="J3" s="2">
        <v>-9.0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2">
        <v>3.0</v>
      </c>
      <c r="B4" s="2">
        <v>0.0</v>
      </c>
      <c r="C4" s="2">
        <v>5.0</v>
      </c>
      <c r="D4" s="2">
        <v>20.0</v>
      </c>
      <c r="E4" s="2">
        <v>25.0</v>
      </c>
      <c r="F4" s="2">
        <v>14.3</v>
      </c>
      <c r="G4" s="2">
        <v>2298.0</v>
      </c>
      <c r="H4" s="2">
        <v>1.2</v>
      </c>
      <c r="I4" s="2">
        <v>5.8</v>
      </c>
      <c r="J4" s="2">
        <v>100.0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2">
        <v>4.0</v>
      </c>
      <c r="B5" s="2">
        <v>0.0</v>
      </c>
      <c r="C5" s="2">
        <v>5.0</v>
      </c>
      <c r="D5" s="2">
        <v>25.0</v>
      </c>
      <c r="E5" s="2">
        <v>30.0</v>
      </c>
      <c r="F5" s="2">
        <v>6.2</v>
      </c>
      <c r="G5" s="2">
        <v>1995.0</v>
      </c>
      <c r="H5" s="2">
        <v>1.7</v>
      </c>
      <c r="I5" s="2">
        <v>5.8</v>
      </c>
      <c r="J5" s="2">
        <v>258.0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2">
        <v>5.0</v>
      </c>
      <c r="B6" s="2">
        <v>0.0</v>
      </c>
      <c r="C6" s="2">
        <v>5.0</v>
      </c>
      <c r="D6" s="2">
        <v>30.0</v>
      </c>
      <c r="E6" s="2">
        <v>35.0</v>
      </c>
      <c r="F6" s="2">
        <f>(2.76+2.79+2.8)/3</f>
        <v>2.783333333</v>
      </c>
      <c r="G6" s="2">
        <f>AVERAGE(1541,1558,1565)</f>
        <v>1554.666667</v>
      </c>
      <c r="H6" s="2">
        <f>AVERAGE(5.4,5.7,5.7)</f>
        <v>5.6</v>
      </c>
      <c r="I6" s="2">
        <f>(5.9+5.8+5.9)/3</f>
        <v>5.866666667</v>
      </c>
      <c r="J6" s="2">
        <f>(46+9+31)/3</f>
        <v>28.66666667</v>
      </c>
      <c r="K6" s="2" t="s">
        <v>11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2">
        <v>6.0</v>
      </c>
      <c r="B7" s="2">
        <v>0.0</v>
      </c>
      <c r="C7" s="2">
        <v>5.0</v>
      </c>
      <c r="D7" s="2">
        <v>35.0</v>
      </c>
      <c r="E7" s="2">
        <v>40.0</v>
      </c>
      <c r="F7" s="2">
        <f>(2+2.01)/2</f>
        <v>2.005</v>
      </c>
      <c r="G7" s="2">
        <f>(1791+1809)/2</f>
        <v>1800</v>
      </c>
      <c r="H7" s="2">
        <f>(3.7+4.7)/2</f>
        <v>4.2</v>
      </c>
      <c r="I7" s="2">
        <f>(5.9+5.9)/2</f>
        <v>5.9</v>
      </c>
      <c r="J7" s="2">
        <f>(-9-239)/2</f>
        <v>-124</v>
      </c>
      <c r="K7" s="2" t="s">
        <v>11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2">
        <v>7.0</v>
      </c>
      <c r="B8" s="2">
        <v>0.0</v>
      </c>
      <c r="C8" s="2">
        <v>5.0</v>
      </c>
      <c r="D8" s="2">
        <v>40.0</v>
      </c>
      <c r="E8" s="2">
        <v>45.0</v>
      </c>
      <c r="F8" s="2">
        <v>9.5</v>
      </c>
      <c r="G8" s="2">
        <v>2293.0</v>
      </c>
      <c r="H8" s="2">
        <v>1.4</v>
      </c>
      <c r="I8" s="2">
        <v>32.8</v>
      </c>
      <c r="J8" s="2">
        <v>90.0</v>
      </c>
      <c r="K8" s="2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2">
        <v>8.0</v>
      </c>
      <c r="B9" s="2">
        <v>0.0</v>
      </c>
      <c r="C9" s="2">
        <v>5.0</v>
      </c>
      <c r="D9" s="2">
        <v>45.0</v>
      </c>
      <c r="E9" s="2">
        <v>50.0</v>
      </c>
      <c r="F9" s="2">
        <f>(8.15+8.15+8.18)/3</f>
        <v>8.16</v>
      </c>
      <c r="G9" s="2">
        <f>(2797+2794+2804)/3</f>
        <v>2798.333333</v>
      </c>
      <c r="H9" s="2">
        <f>(14.3+16+10.2)/3</f>
        <v>13.5</v>
      </c>
      <c r="I9" s="2">
        <v>32.8</v>
      </c>
      <c r="J9" s="2">
        <f>(-141-139-136)/3</f>
        <v>-138.6666667</v>
      </c>
      <c r="K9" s="2" t="s">
        <v>11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2">
        <v>9.0</v>
      </c>
      <c r="B10" s="2">
        <v>0.0</v>
      </c>
      <c r="C10" s="2">
        <v>5.0</v>
      </c>
      <c r="D10" s="2">
        <v>50.0</v>
      </c>
      <c r="E10" s="2">
        <v>55.0</v>
      </c>
      <c r="F10" s="2">
        <f>(4.88+4.88+4.89)/3</f>
        <v>4.883333333</v>
      </c>
      <c r="G10" s="2">
        <f>(2306+2304+2306)/3</f>
        <v>2305.333333</v>
      </c>
      <c r="H10" s="2">
        <f>(26.9+26.5+17.4)/3</f>
        <v>23.6</v>
      </c>
      <c r="I10" s="2">
        <f>(32.8+32.8+32.7)/3</f>
        <v>32.76666667</v>
      </c>
      <c r="J10" s="2">
        <v>31.0</v>
      </c>
      <c r="K10" s="2" t="s">
        <v>11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2">
        <v>10.0</v>
      </c>
      <c r="B11" s="2">
        <v>0.0</v>
      </c>
      <c r="C11" s="2">
        <v>5.0</v>
      </c>
      <c r="D11" s="2">
        <v>55.0</v>
      </c>
      <c r="E11" s="2">
        <v>60.0</v>
      </c>
      <c r="F11" s="2">
        <f>(3.26+3.29+3.28)/3</f>
        <v>3.276666667</v>
      </c>
      <c r="G11" s="2">
        <f>(2056+2060+2065)/3</f>
        <v>2060.333333</v>
      </c>
      <c r="H11" s="2">
        <f>(32.9+40.2+57.3)/3</f>
        <v>43.46666667</v>
      </c>
      <c r="I11" s="2">
        <v>32.8</v>
      </c>
      <c r="J11" s="2">
        <v>4.0</v>
      </c>
      <c r="K11" s="2" t="s">
        <v>11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2">
        <v>11.0</v>
      </c>
      <c r="B12" s="2">
        <v>0.0</v>
      </c>
      <c r="C12" s="2">
        <v>5.0</v>
      </c>
      <c r="D12" s="2">
        <v>60.0</v>
      </c>
      <c r="E12" s="2">
        <v>65.0</v>
      </c>
      <c r="F12" s="2">
        <f>(2.4+2.42+2.41)/3</f>
        <v>2.41</v>
      </c>
      <c r="G12" s="2">
        <f>(1964+1976+1970)/3</f>
        <v>1970</v>
      </c>
      <c r="H12" s="2">
        <f>(44.5+41.4+38)/3</f>
        <v>41.3</v>
      </c>
      <c r="I12" s="2">
        <f>(32.7+32.8+32.8)/3</f>
        <v>32.76666667</v>
      </c>
      <c r="J12" s="2">
        <v>39.0</v>
      </c>
      <c r="K12" s="2" t="s">
        <v>11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2">
        <v>12.0</v>
      </c>
      <c r="B13" s="2">
        <v>0.0</v>
      </c>
      <c r="C13" s="2">
        <v>5.0</v>
      </c>
      <c r="D13" s="2">
        <v>65.0</v>
      </c>
      <c r="E13" s="2">
        <v>70.0</v>
      </c>
      <c r="F13" s="2">
        <f>(1.7+1.71+1.73)/3</f>
        <v>1.713333333</v>
      </c>
      <c r="G13" s="2">
        <f>(1811+1785+1818)/3</f>
        <v>1804.666667</v>
      </c>
      <c r="H13" s="2">
        <f>(60.6+61.8+47.1)/3</f>
        <v>56.5</v>
      </c>
      <c r="I13" s="2">
        <f>(32.5+32.6+32.7)/3</f>
        <v>32.6</v>
      </c>
      <c r="J13" s="2">
        <v>168.0</v>
      </c>
      <c r="K13" s="2" t="s">
        <v>12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2">
        <v>13.0</v>
      </c>
      <c r="B14" s="2">
        <v>0.0</v>
      </c>
      <c r="C14" s="2">
        <v>5.0</v>
      </c>
      <c r="D14" s="2">
        <f t="shared" ref="D14:E14" si="1">D13+5</f>
        <v>70</v>
      </c>
      <c r="E14" s="2">
        <f t="shared" si="1"/>
        <v>75</v>
      </c>
      <c r="F14" s="2">
        <f>(2.12+2.08+2.4)/3</f>
        <v>2.2</v>
      </c>
      <c r="G14" s="2">
        <f>(2777+2719+2657)/3</f>
        <v>2717.666667</v>
      </c>
      <c r="H14" s="2">
        <f>(67.2+75.5+68.1)/3</f>
        <v>70.26666667</v>
      </c>
      <c r="I14" s="2">
        <f>(32.6+32.7+32.7)/3</f>
        <v>32.66666667</v>
      </c>
      <c r="J14" s="2">
        <f>(-290-256-251)/3</f>
        <v>-265.6666667</v>
      </c>
      <c r="K14" s="2" t="s">
        <v>11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7">
        <v>14.0</v>
      </c>
      <c r="B15" s="7">
        <v>0.0</v>
      </c>
      <c r="C15" s="7">
        <v>5.0</v>
      </c>
      <c r="D15" s="7">
        <f t="shared" ref="D15:E15" si="2">D14+5</f>
        <v>75</v>
      </c>
      <c r="E15" s="7">
        <f t="shared" si="2"/>
        <v>80</v>
      </c>
      <c r="F15" s="7">
        <f>(1.92+1.93+1.92)/3</f>
        <v>1.923333333</v>
      </c>
      <c r="G15" s="7">
        <f>(3084+3100+391)/3</f>
        <v>2191.666667</v>
      </c>
      <c r="H15" s="7">
        <f>(77.3+80.2+78)/3</f>
        <v>78.5</v>
      </c>
      <c r="I15" s="7">
        <v>32.7</v>
      </c>
      <c r="J15" s="7">
        <f>(41+39+36)/3</f>
        <v>38.66666667</v>
      </c>
      <c r="K15" s="2" t="s">
        <v>11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4.25" customHeight="1">
      <c r="A16" s="2">
        <v>13.0</v>
      </c>
      <c r="B16" s="2">
        <v>5.0</v>
      </c>
      <c r="C16" s="2">
        <v>10.0</v>
      </c>
      <c r="D16" s="2">
        <v>75.0</v>
      </c>
      <c r="E16" s="2">
        <v>80.0</v>
      </c>
      <c r="F16" s="2">
        <f>(5.02+5.03+5)/3</f>
        <v>5.016666667</v>
      </c>
      <c r="G16" s="2">
        <f>(3489+3488+3497)/3</f>
        <v>3491.333333</v>
      </c>
      <c r="H16" s="2">
        <f>(8.4+8+8)/3</f>
        <v>8.133333333</v>
      </c>
      <c r="I16" s="2">
        <f>(61.2+61.4+61.4)/3</f>
        <v>61.33333333</v>
      </c>
      <c r="J16" s="2">
        <f>(9+4+4)/3</f>
        <v>5.666666667</v>
      </c>
      <c r="K16" s="2" t="s">
        <v>11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2">
        <v>12.0</v>
      </c>
      <c r="B17" s="2">
        <v>5.0</v>
      </c>
      <c r="C17" s="2">
        <v>10.0</v>
      </c>
      <c r="D17" s="2">
        <v>70.0</v>
      </c>
      <c r="E17" s="2">
        <v>75.0</v>
      </c>
      <c r="F17" s="2">
        <f>(4.42+4.41+4.4)/3</f>
        <v>4.41</v>
      </c>
      <c r="G17" s="2">
        <f>(2454+2446+2452)/3</f>
        <v>2450.666667</v>
      </c>
      <c r="H17" s="2">
        <f>(16+10.6+14.2)/3</f>
        <v>13.6</v>
      </c>
      <c r="I17" s="2">
        <f t="shared" ref="I17:I19" si="3">61.5</f>
        <v>61.5</v>
      </c>
      <c r="J17" s="2">
        <f>(-114-104-100)/3</f>
        <v>-106</v>
      </c>
      <c r="K17" s="2" t="s">
        <v>11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2">
        <f t="shared" ref="A18:A28" si="4">A17-1</f>
        <v>11</v>
      </c>
      <c r="B18" s="2">
        <v>5.0</v>
      </c>
      <c r="C18" s="2">
        <v>10.0</v>
      </c>
      <c r="D18" s="2">
        <v>65.0</v>
      </c>
      <c r="E18" s="2">
        <v>70.0</v>
      </c>
      <c r="F18" s="2">
        <f>(3.88+3.9+3.89)/3</f>
        <v>3.89</v>
      </c>
      <c r="G18" s="2">
        <f>(1094+1702+1647)/3</f>
        <v>1481</v>
      </c>
      <c r="H18" s="2">
        <f>(7.3+8.7+12.8)/3</f>
        <v>9.6</v>
      </c>
      <c r="I18" s="2">
        <f t="shared" si="3"/>
        <v>61.5</v>
      </c>
      <c r="J18" s="2">
        <f>(161+161+158)/3</f>
        <v>160</v>
      </c>
      <c r="K18" s="2" t="s">
        <v>11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2">
        <f t="shared" si="4"/>
        <v>10</v>
      </c>
      <c r="B19" s="2">
        <v>5.0</v>
      </c>
      <c r="C19" s="2">
        <v>10.0</v>
      </c>
      <c r="D19" s="2">
        <f t="shared" ref="D19:E19" si="5">D18-5</f>
        <v>60</v>
      </c>
      <c r="E19" s="2">
        <f t="shared" si="5"/>
        <v>65</v>
      </c>
      <c r="F19" s="2">
        <f>(6.61)</f>
        <v>6.61</v>
      </c>
      <c r="G19" s="2">
        <f>(2216+2217+2218)/3</f>
        <v>2217</v>
      </c>
      <c r="H19" s="2">
        <f>(2.5+6.4+3.7)/3</f>
        <v>4.2</v>
      </c>
      <c r="I19" s="2">
        <f t="shared" si="3"/>
        <v>61.5</v>
      </c>
      <c r="J19" s="2">
        <v>39.0</v>
      </c>
      <c r="K19" s="2" t="s">
        <v>11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">
        <f t="shared" si="4"/>
        <v>9</v>
      </c>
      <c r="B20" s="2">
        <v>5.0</v>
      </c>
      <c r="C20" s="2">
        <v>10.0</v>
      </c>
      <c r="D20" s="2">
        <f t="shared" ref="D20:E20" si="6">D19-5</f>
        <v>55</v>
      </c>
      <c r="E20" s="2">
        <f t="shared" si="6"/>
        <v>60</v>
      </c>
      <c r="F20" s="2">
        <f>(9.69+9.7+9.7)/3</f>
        <v>9.696666667</v>
      </c>
      <c r="G20" s="2">
        <f>(2438+2441+2442)/3</f>
        <v>2440.333333</v>
      </c>
      <c r="H20" s="2">
        <f>(3.3+2.8+3.5)/3</f>
        <v>3.2</v>
      </c>
      <c r="I20" s="2">
        <v>61.5</v>
      </c>
      <c r="J20" s="2">
        <v>0.0</v>
      </c>
      <c r="K20" s="2" t="s">
        <v>11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2">
        <f t="shared" si="4"/>
        <v>8</v>
      </c>
      <c r="B21" s="2">
        <v>5.0</v>
      </c>
      <c r="C21" s="2">
        <v>10.0</v>
      </c>
      <c r="D21" s="2">
        <f t="shared" ref="D21:E21" si="7">D20-5</f>
        <v>50</v>
      </c>
      <c r="E21" s="2">
        <f t="shared" si="7"/>
        <v>55</v>
      </c>
      <c r="F21" s="2">
        <f>(2.57+2.56+2.57)/3</f>
        <v>2.566666667</v>
      </c>
      <c r="G21" s="2">
        <f>(2839+2832+2842)/3</f>
        <v>2837.666667</v>
      </c>
      <c r="H21" s="2">
        <f>(1.7+3+4)/3</f>
        <v>2.9</v>
      </c>
      <c r="I21" s="2">
        <f t="shared" ref="I21:I23" si="9">10.2</f>
        <v>10.2</v>
      </c>
      <c r="J21" s="2">
        <f>(-12-14-14)/3</f>
        <v>-13.33333333</v>
      </c>
      <c r="K21" s="2" t="s">
        <v>11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2">
        <f t="shared" si="4"/>
        <v>7</v>
      </c>
      <c r="B22" s="2">
        <v>5.0</v>
      </c>
      <c r="C22" s="2">
        <v>10.0</v>
      </c>
      <c r="D22" s="2">
        <f t="shared" ref="D22:E22" si="8">D21-5</f>
        <v>45</v>
      </c>
      <c r="E22" s="2">
        <f t="shared" si="8"/>
        <v>50</v>
      </c>
      <c r="F22" s="2">
        <f>(4.64+4.46+4.53)/3</f>
        <v>4.543333333</v>
      </c>
      <c r="G22" s="2">
        <f>(3588+3444+3502)/3</f>
        <v>3511.333333</v>
      </c>
      <c r="H22" s="2">
        <f>(14.2+11+10.7)/3</f>
        <v>11.96666667</v>
      </c>
      <c r="I22" s="2">
        <f t="shared" si="9"/>
        <v>10.2</v>
      </c>
      <c r="J22" s="2">
        <f>(-58-58-56)/3</f>
        <v>-57.33333333</v>
      </c>
      <c r="K22" s="2" t="s">
        <v>11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>
        <f t="shared" si="4"/>
        <v>6</v>
      </c>
      <c r="B23" s="2">
        <v>5.0</v>
      </c>
      <c r="C23" s="2">
        <v>10.0</v>
      </c>
      <c r="D23" s="2">
        <f t="shared" ref="D23:E23" si="10">D22-5</f>
        <v>40</v>
      </c>
      <c r="E23" s="2">
        <f t="shared" si="10"/>
        <v>45</v>
      </c>
      <c r="F23" s="2">
        <f>(5.64+5.64+5.65)/3</f>
        <v>5.643333333</v>
      </c>
      <c r="G23" s="2">
        <f>(2905+2906+2913)/3</f>
        <v>2908</v>
      </c>
      <c r="H23" s="2">
        <f>(2.6+3.5+1.4)/3</f>
        <v>2.5</v>
      </c>
      <c r="I23" s="2">
        <f t="shared" si="9"/>
        <v>10.2</v>
      </c>
      <c r="J23" s="2">
        <f>(-29-29-31)/3</f>
        <v>-29.66666667</v>
      </c>
      <c r="K23" s="2" t="s">
        <v>11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">
        <f t="shared" si="4"/>
        <v>5</v>
      </c>
      <c r="B24" s="2">
        <v>5.0</v>
      </c>
      <c r="C24" s="2">
        <v>10.0</v>
      </c>
      <c r="D24" s="2">
        <f t="shared" ref="D24:E24" si="11">D23-5</f>
        <v>35</v>
      </c>
      <c r="E24" s="2">
        <f t="shared" si="11"/>
        <v>40</v>
      </c>
      <c r="F24" s="2">
        <f>(7+6.93+6.95)/3</f>
        <v>6.96</v>
      </c>
      <c r="G24" s="2">
        <f>(2257+2259+2258)/3</f>
        <v>2258</v>
      </c>
      <c r="H24" s="2">
        <f>(3.7+2.4+0.7)/3</f>
        <v>2.266666667</v>
      </c>
      <c r="I24" s="2">
        <f>(10.2+10.1+10.1)/3</f>
        <v>10.13333333</v>
      </c>
      <c r="J24" s="2">
        <f>(-273-273-270)/3</f>
        <v>-272</v>
      </c>
      <c r="K24" s="2" t="s">
        <v>11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2">
        <f t="shared" si="4"/>
        <v>4</v>
      </c>
      <c r="B25" s="2">
        <v>5.0</v>
      </c>
      <c r="C25" s="2">
        <v>10.0</v>
      </c>
      <c r="D25" s="2">
        <f t="shared" ref="D25:E25" si="12">D24-5</f>
        <v>30</v>
      </c>
      <c r="E25" s="2">
        <f t="shared" si="12"/>
        <v>35</v>
      </c>
      <c r="F25" s="2">
        <f>(10.74+10.73+10.74)/3</f>
        <v>10.73666667</v>
      </c>
      <c r="G25" s="2">
        <f>(1981+1979+1985)/3</f>
        <v>1981.666667</v>
      </c>
      <c r="H25" s="2">
        <f>(4.4+3.2+0.7)/3</f>
        <v>2.766666667</v>
      </c>
      <c r="I25" s="2">
        <f>(10.2+10.2+10.1)/3</f>
        <v>10.16666667</v>
      </c>
      <c r="J25" s="2">
        <f>31</f>
        <v>31</v>
      </c>
      <c r="K25" s="2" t="s">
        <v>11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">
        <f t="shared" si="4"/>
        <v>3</v>
      </c>
      <c r="B26" s="2">
        <v>5.0</v>
      </c>
      <c r="C26" s="2">
        <v>10.0</v>
      </c>
      <c r="D26" s="2">
        <f t="shared" ref="D26:E26" si="13">D25-5</f>
        <v>25</v>
      </c>
      <c r="E26" s="2">
        <f t="shared" si="13"/>
        <v>30</v>
      </c>
      <c r="F26" s="2">
        <f>(27.08+27.08+27.07)/3</f>
        <v>27.07666667</v>
      </c>
      <c r="G26" s="2">
        <f>(2494+2493+2493)/3</f>
        <v>2493.333333</v>
      </c>
      <c r="H26" s="2">
        <f>(1+1+1.4)/3</f>
        <v>1.133333333</v>
      </c>
      <c r="I26" s="2">
        <f>10.2</f>
        <v>10.2</v>
      </c>
      <c r="J26" s="2">
        <f>(151+156+161)/3</f>
        <v>156</v>
      </c>
      <c r="K26" s="2" t="s">
        <v>11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>
        <f t="shared" si="4"/>
        <v>2</v>
      </c>
      <c r="B27" s="2">
        <v>5.0</v>
      </c>
      <c r="C27" s="2">
        <v>10.0</v>
      </c>
      <c r="D27" s="2">
        <f t="shared" ref="D27:E27" si="14">D26-5</f>
        <v>20</v>
      </c>
      <c r="E27" s="2">
        <f t="shared" si="14"/>
        <v>25</v>
      </c>
      <c r="F27" s="2">
        <f>(77.33+77.31+77.3)/3</f>
        <v>77.31333333</v>
      </c>
      <c r="G27" s="2">
        <f>(2841+2840+2840)/3</f>
        <v>2840.333333</v>
      </c>
      <c r="H27" s="2">
        <f>(5.6+6.1+6)/3</f>
        <v>5.9</v>
      </c>
      <c r="I27" s="2">
        <v>10.2</v>
      </c>
      <c r="J27" s="2">
        <v>114.0</v>
      </c>
      <c r="K27" s="2" t="s">
        <v>11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7">
        <f t="shared" si="4"/>
        <v>1</v>
      </c>
      <c r="B28" s="7">
        <v>5.0</v>
      </c>
      <c r="C28" s="7">
        <v>10.0</v>
      </c>
      <c r="D28" s="7">
        <f t="shared" ref="D28:E28" si="15">D27-5</f>
        <v>15</v>
      </c>
      <c r="E28" s="7">
        <f t="shared" si="15"/>
        <v>20</v>
      </c>
      <c r="F28" s="7">
        <f>(465.41+465.62+465.37)/3</f>
        <v>465.4666667</v>
      </c>
      <c r="G28" s="7">
        <f>(4275+4272+4269)/3</f>
        <v>4272</v>
      </c>
      <c r="H28" s="7">
        <f>(8.8+8.7+3.5)/3</f>
        <v>7</v>
      </c>
      <c r="I28" s="7">
        <v>10.2</v>
      </c>
      <c r="J28" s="7">
        <f>(-3-117-92)/3</f>
        <v>-70.66666667</v>
      </c>
      <c r="K28" s="2" t="s">
        <v>11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4.25" customHeight="1">
      <c r="A29" s="2">
        <v>1.0</v>
      </c>
      <c r="B29" s="2">
        <v>10.0</v>
      </c>
      <c r="C29" s="2">
        <v>15.0</v>
      </c>
      <c r="D29" s="2">
        <v>20.0</v>
      </c>
      <c r="E29" s="2">
        <v>25.0</v>
      </c>
      <c r="F29" s="2">
        <f>(323.92+324.85+324.08)/3</f>
        <v>324.2833333</v>
      </c>
      <c r="G29" s="2">
        <f>(3346+3348+3348)/3</f>
        <v>3347.333333</v>
      </c>
      <c r="H29" s="2">
        <f>2.8</f>
        <v>2.8</v>
      </c>
      <c r="I29" s="2">
        <v>9.1</v>
      </c>
      <c r="J29" s="2">
        <f>(158+134+129)/3</f>
        <v>140.3333333</v>
      </c>
      <c r="K29" s="2" t="s">
        <v>11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>
        <v>2.0</v>
      </c>
      <c r="B30" s="2">
        <v>10.0</v>
      </c>
      <c r="C30" s="2">
        <v>15.0</v>
      </c>
      <c r="D30" s="2">
        <v>25.0</v>
      </c>
      <c r="E30" s="2">
        <v>30.0</v>
      </c>
      <c r="F30" s="2">
        <f>(68.18+68.17+68.16)/3</f>
        <v>68.17</v>
      </c>
      <c r="G30" s="2">
        <f>(2817+2817+2816)/3</f>
        <v>2816.666667</v>
      </c>
      <c r="H30" s="2">
        <f>(2.8+2.6+1.7)/3</f>
        <v>2.366666667</v>
      </c>
      <c r="I30" s="2">
        <v>9.1</v>
      </c>
      <c r="J30" s="2">
        <f>(219+222+224)/3</f>
        <v>221.6666667</v>
      </c>
      <c r="K30" s="2" t="s">
        <v>11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>
        <v>3.0</v>
      </c>
      <c r="B31" s="2">
        <v>10.0</v>
      </c>
      <c r="C31" s="2">
        <v>15.0</v>
      </c>
      <c r="D31" s="2">
        <v>30.0</v>
      </c>
      <c r="E31" s="2">
        <v>35.0</v>
      </c>
      <c r="F31" s="2">
        <f>21.8</f>
        <v>21.8</v>
      </c>
      <c r="G31" s="2">
        <f>(2252+2251+2252)/3</f>
        <v>2251.666667</v>
      </c>
      <c r="H31" s="2">
        <f>(2.6+2.3+2.2)/3</f>
        <v>2.366666667</v>
      </c>
      <c r="I31" s="2">
        <v>9.1</v>
      </c>
      <c r="J31" s="2">
        <f>21</f>
        <v>21</v>
      </c>
      <c r="K31" s="2" t="s">
        <v>11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>
        <v>4.0</v>
      </c>
      <c r="B32" s="2">
        <v>10.0</v>
      </c>
      <c r="C32" s="2">
        <v>15.0</v>
      </c>
      <c r="D32" s="2">
        <v>35.0</v>
      </c>
      <c r="E32" s="2">
        <v>40.0</v>
      </c>
      <c r="F32" s="2">
        <f>(12.75+12.74+12.74)/3</f>
        <v>12.74333333</v>
      </c>
      <c r="G32" s="2">
        <f>(2634+2633+2631)/3</f>
        <v>2632.666667</v>
      </c>
      <c r="H32" s="2">
        <f>(3.2+2.8+3.3)/3</f>
        <v>3.1</v>
      </c>
      <c r="I32" s="2">
        <f>9.1</f>
        <v>9.1</v>
      </c>
      <c r="J32" s="2">
        <v>-263.0</v>
      </c>
      <c r="K32" s="2" t="s">
        <v>11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>
        <v>5.0</v>
      </c>
      <c r="B33" s="2">
        <v>10.0</v>
      </c>
      <c r="C33" s="2">
        <v>15.0</v>
      </c>
      <c r="D33" s="2">
        <v>40.0</v>
      </c>
      <c r="E33" s="2">
        <v>45.0</v>
      </c>
      <c r="F33" s="2">
        <f>(9.78+9.8+9.79)/3</f>
        <v>9.79</v>
      </c>
      <c r="G33" s="2">
        <f>(3536+3542+3538)/3</f>
        <v>3538.666667</v>
      </c>
      <c r="H33" s="2">
        <f>(6.8+6.8+6.2)/3</f>
        <v>6.6</v>
      </c>
      <c r="I33" s="2">
        <v>9.1</v>
      </c>
      <c r="J33" s="2">
        <v>-48.0</v>
      </c>
      <c r="K33" s="2" t="s">
        <v>11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>
        <v>6.0</v>
      </c>
      <c r="B34" s="2">
        <v>10.0</v>
      </c>
      <c r="C34" s="2">
        <v>15.0</v>
      </c>
      <c r="D34" s="2">
        <v>45.0</v>
      </c>
      <c r="E34" s="2">
        <v>50.0</v>
      </c>
      <c r="F34" s="2">
        <f>7.93</f>
        <v>7.93</v>
      </c>
      <c r="G34" s="2">
        <f>(4585+4588+4587)/3</f>
        <v>4586.666667</v>
      </c>
      <c r="H34" s="2">
        <f>(5.7+10+5.1)/3</f>
        <v>6.933333333</v>
      </c>
      <c r="I34" s="2">
        <v>9.1</v>
      </c>
      <c r="J34" s="2">
        <v>-17.0</v>
      </c>
      <c r="K34" s="2" t="s">
        <v>11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>
        <v>7.0</v>
      </c>
      <c r="B35" s="2">
        <v>10.0</v>
      </c>
      <c r="C35" s="2">
        <v>15.0</v>
      </c>
      <c r="D35" s="2">
        <v>50.0</v>
      </c>
      <c r="E35" s="2">
        <v>55.0</v>
      </c>
      <c r="F35" s="2">
        <v>4.24</v>
      </c>
      <c r="G35" s="2">
        <v>3679.0</v>
      </c>
      <c r="H35" s="2">
        <v>8.0</v>
      </c>
      <c r="I35" s="2">
        <v>9.1</v>
      </c>
      <c r="J35" s="2">
        <v>-48.0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>
        <v>8.0</v>
      </c>
      <c r="B36" s="2">
        <v>10.0</v>
      </c>
      <c r="C36" s="2">
        <v>15.0</v>
      </c>
      <c r="D36" s="2">
        <v>55.0</v>
      </c>
      <c r="E36" s="2">
        <v>60.0</v>
      </c>
      <c r="F36" s="2">
        <f>14.49</f>
        <v>14.49</v>
      </c>
      <c r="G36" s="2">
        <v>3035.0</v>
      </c>
      <c r="H36" s="2">
        <v>11.1</v>
      </c>
      <c r="I36" s="2">
        <v>53.7</v>
      </c>
      <c r="J36" s="2">
        <v>0.0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>
        <v>9.0</v>
      </c>
      <c r="B37" s="2">
        <v>10.0</v>
      </c>
      <c r="C37" s="2">
        <v>15.0</v>
      </c>
      <c r="D37" s="2">
        <v>60.0</v>
      </c>
      <c r="E37" s="2">
        <v>65.0</v>
      </c>
      <c r="F37" s="2">
        <v>9.34</v>
      </c>
      <c r="G37" s="2">
        <v>2690.0</v>
      </c>
      <c r="H37" s="2">
        <v>11.4</v>
      </c>
      <c r="I37" s="2">
        <v>53.7</v>
      </c>
      <c r="J37" s="2">
        <v>41.0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>
        <v>10.0</v>
      </c>
      <c r="B38" s="2">
        <v>10.0</v>
      </c>
      <c r="C38" s="2">
        <v>15.0</v>
      </c>
      <c r="D38" s="2">
        <v>65.0</v>
      </c>
      <c r="E38" s="2">
        <v>70.0</v>
      </c>
      <c r="F38" s="2">
        <v>5.19</v>
      </c>
      <c r="G38" s="2">
        <v>1996.0</v>
      </c>
      <c r="H38" s="2">
        <v>13.6</v>
      </c>
      <c r="I38" s="2">
        <v>53.7</v>
      </c>
      <c r="J38" s="2">
        <v>109.0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>
        <v>11.0</v>
      </c>
      <c r="B39" s="2">
        <v>10.0</v>
      </c>
      <c r="C39" s="2">
        <v>15.0</v>
      </c>
      <c r="D39" s="2">
        <f t="shared" ref="D39:E39" si="16">D38+5</f>
        <v>70</v>
      </c>
      <c r="E39" s="2">
        <f t="shared" si="16"/>
        <v>75</v>
      </c>
      <c r="F39" s="2">
        <v>5.79</v>
      </c>
      <c r="G39" s="2">
        <v>2893.0</v>
      </c>
      <c r="H39" s="2">
        <v>14.6</v>
      </c>
      <c r="I39" s="2">
        <v>53.7</v>
      </c>
      <c r="J39" s="2">
        <v>-9.0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7">
        <v>12.0</v>
      </c>
      <c r="B40" s="7">
        <v>10.0</v>
      </c>
      <c r="C40" s="7">
        <v>15.0</v>
      </c>
      <c r="D40" s="7">
        <f t="shared" ref="D40:E40" si="17">D39+5</f>
        <v>75</v>
      </c>
      <c r="E40" s="7">
        <f t="shared" si="17"/>
        <v>80</v>
      </c>
      <c r="F40" s="7">
        <f>(6.6+6.61)/2</f>
        <v>6.605</v>
      </c>
      <c r="G40" s="7">
        <f>(4199+4207)/2</f>
        <v>4203</v>
      </c>
      <c r="H40" s="7">
        <f>(27.1+22)/2</f>
        <v>24.55</v>
      </c>
      <c r="I40" s="7">
        <f>(53.7+53.6)/2</f>
        <v>53.65</v>
      </c>
      <c r="J40" s="7">
        <f>-75</f>
        <v>-75</v>
      </c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4.25" customHeight="1">
      <c r="A41" s="2">
        <v>11.0</v>
      </c>
      <c r="B41" s="2">
        <v>15.0</v>
      </c>
      <c r="C41" s="2">
        <v>20.0</v>
      </c>
      <c r="D41" s="2">
        <v>75.0</v>
      </c>
      <c r="E41" s="2">
        <v>80.0</v>
      </c>
      <c r="F41" s="2">
        <f>9.5</f>
        <v>9.5</v>
      </c>
      <c r="G41" s="2">
        <v>5284.0</v>
      </c>
      <c r="H41" s="2">
        <v>2.0</v>
      </c>
      <c r="I41" s="2">
        <v>48.3</v>
      </c>
      <c r="J41" s="2">
        <v>-80.0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>
        <v>10.0</v>
      </c>
      <c r="B42" s="2">
        <v>15.0</v>
      </c>
      <c r="C42" s="2">
        <v>20.0</v>
      </c>
      <c r="D42" s="2">
        <v>70.0</v>
      </c>
      <c r="E42" s="2">
        <v>75.0</v>
      </c>
      <c r="F42" s="2">
        <f>8.61</f>
        <v>8.61</v>
      </c>
      <c r="G42" s="2">
        <v>3681.0</v>
      </c>
      <c r="H42" s="2">
        <v>4.2</v>
      </c>
      <c r="I42" s="2">
        <v>48.3</v>
      </c>
      <c r="J42" s="2">
        <v>0.0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>
        <v>9.0</v>
      </c>
      <c r="B43" s="2">
        <v>15.0</v>
      </c>
      <c r="C43" s="2">
        <v>20.0</v>
      </c>
      <c r="D43" s="2">
        <v>65.0</v>
      </c>
      <c r="E43" s="2">
        <v>70.0</v>
      </c>
      <c r="F43" s="2">
        <v>7.75</v>
      </c>
      <c r="G43" s="2">
        <v>2484.0</v>
      </c>
      <c r="H43" s="2">
        <v>4.7</v>
      </c>
      <c r="I43" s="2">
        <v>48.3</v>
      </c>
      <c r="J43" s="2">
        <v>104.0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>
        <v>8.0</v>
      </c>
      <c r="B44" s="2">
        <v>15.0</v>
      </c>
      <c r="C44" s="2">
        <v>20.0</v>
      </c>
      <c r="D44" s="2">
        <f t="shared" ref="D44:E44" si="18">D43-5</f>
        <v>60</v>
      </c>
      <c r="E44" s="2">
        <f t="shared" si="18"/>
        <v>65</v>
      </c>
      <c r="F44" s="2">
        <v>2.39</v>
      </c>
      <c r="G44" s="2">
        <v>3191.0</v>
      </c>
      <c r="H44" s="2">
        <v>4.4</v>
      </c>
      <c r="I44" s="2">
        <v>8.4</v>
      </c>
      <c r="J44" s="2">
        <v>41.0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>
        <v>7.0</v>
      </c>
      <c r="B45" s="2">
        <v>15.0</v>
      </c>
      <c r="C45" s="2">
        <v>20.0</v>
      </c>
      <c r="D45" s="2">
        <f t="shared" ref="D45:E45" si="19">D44-5</f>
        <v>55</v>
      </c>
      <c r="E45" s="2">
        <f t="shared" si="19"/>
        <v>60</v>
      </c>
      <c r="F45" s="2">
        <v>3.79</v>
      </c>
      <c r="G45" s="2">
        <v>3541.0</v>
      </c>
      <c r="H45" s="2">
        <v>0.0</v>
      </c>
      <c r="I45" s="2">
        <v>8.4</v>
      </c>
      <c r="J45" s="2">
        <v>0.0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>
        <v>6.0</v>
      </c>
      <c r="B46" s="2">
        <v>15.0</v>
      </c>
      <c r="C46" s="2">
        <v>20.0</v>
      </c>
      <c r="D46" s="2">
        <f t="shared" ref="D46:E46" si="20">D45-5</f>
        <v>50</v>
      </c>
      <c r="E46" s="2">
        <f t="shared" si="20"/>
        <v>55</v>
      </c>
      <c r="F46" s="2">
        <f>6.74</f>
        <v>6.74</v>
      </c>
      <c r="G46" s="2">
        <v>4200.0</v>
      </c>
      <c r="H46" s="2">
        <v>2.8</v>
      </c>
      <c r="I46" s="2">
        <v>8.4</v>
      </c>
      <c r="J46" s="2">
        <v>-58.0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>
        <v>5.0</v>
      </c>
      <c r="B47" s="2">
        <v>15.0</v>
      </c>
      <c r="C47" s="2">
        <v>20.0</v>
      </c>
      <c r="D47" s="2">
        <f t="shared" ref="D47:E47" si="21">D46-5</f>
        <v>45</v>
      </c>
      <c r="E47" s="2">
        <f t="shared" si="21"/>
        <v>50</v>
      </c>
      <c r="F47" s="2">
        <v>12.89</v>
      </c>
      <c r="G47" s="2">
        <v>5020.0</v>
      </c>
      <c r="H47" s="2">
        <v>10.4</v>
      </c>
      <c r="I47" s="2">
        <v>8.4</v>
      </c>
      <c r="J47" s="2">
        <v>7.0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>
        <v>4.0</v>
      </c>
      <c r="B48" s="2">
        <v>15.0</v>
      </c>
      <c r="C48" s="2">
        <v>20.0</v>
      </c>
      <c r="D48" s="2">
        <f t="shared" ref="D48:E48" si="22">D47-5</f>
        <v>40</v>
      </c>
      <c r="E48" s="2">
        <f t="shared" si="22"/>
        <v>45</v>
      </c>
      <c r="F48" s="2">
        <v>16.53</v>
      </c>
      <c r="G48" s="2">
        <v>3678.0</v>
      </c>
      <c r="H48" s="2">
        <v>0.0</v>
      </c>
      <c r="I48" s="2">
        <v>8.4</v>
      </c>
      <c r="J48" s="2">
        <v>-75.0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>
        <v>3.0</v>
      </c>
      <c r="B49" s="2">
        <v>15.0</v>
      </c>
      <c r="C49" s="2">
        <v>20.0</v>
      </c>
      <c r="D49" s="2">
        <f t="shared" ref="D49:E49" si="23">D48-5</f>
        <v>35</v>
      </c>
      <c r="E49" s="2">
        <f t="shared" si="23"/>
        <v>40</v>
      </c>
      <c r="F49" s="2">
        <v>22.91</v>
      </c>
      <c r="G49" s="2">
        <v>2549.0</v>
      </c>
      <c r="H49" s="2">
        <v>1.4</v>
      </c>
      <c r="I49" s="2">
        <v>8.4</v>
      </c>
      <c r="J49" s="2">
        <v>-263.0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>
        <v>2.0</v>
      </c>
      <c r="B50" s="2">
        <v>15.0</v>
      </c>
      <c r="C50" s="2">
        <v>20.0</v>
      </c>
      <c r="D50" s="2">
        <f t="shared" ref="D50:E50" si="24">D49-5</f>
        <v>30</v>
      </c>
      <c r="E50" s="2">
        <f t="shared" si="24"/>
        <v>35</v>
      </c>
      <c r="F50" s="2">
        <v>47.36</v>
      </c>
      <c r="G50" s="2">
        <v>2107.0</v>
      </c>
      <c r="H50" s="2">
        <v>1.0</v>
      </c>
      <c r="I50" s="2">
        <v>8.4</v>
      </c>
      <c r="J50" s="2">
        <v>19.0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7">
        <v>1.0</v>
      </c>
      <c r="B51" s="7">
        <v>15.0</v>
      </c>
      <c r="C51" s="7">
        <v>20.0</v>
      </c>
      <c r="D51" s="7">
        <f t="shared" ref="D51:E51" si="25">D50-5</f>
        <v>25</v>
      </c>
      <c r="E51" s="7">
        <f t="shared" si="25"/>
        <v>30</v>
      </c>
      <c r="F51" s="7">
        <v>233.6</v>
      </c>
      <c r="G51" s="7">
        <v>2594.0</v>
      </c>
      <c r="H51" s="7">
        <v>1.0</v>
      </c>
      <c r="I51" s="7">
        <v>8.4</v>
      </c>
      <c r="J51" s="7">
        <v>295.0</v>
      </c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4.25" customHeight="1">
      <c r="A52" s="2">
        <v>1.0</v>
      </c>
      <c r="B52" s="2">
        <v>20.0</v>
      </c>
      <c r="C52" s="2">
        <v>25.0</v>
      </c>
      <c r="D52" s="2">
        <v>30.0</v>
      </c>
      <c r="E52" s="2">
        <v>35.0</v>
      </c>
      <c r="F52" s="2">
        <v>226.06</v>
      </c>
      <c r="G52" s="2">
        <v>2256.0</v>
      </c>
      <c r="H52" s="2">
        <v>2.3</v>
      </c>
      <c r="I52" s="2">
        <v>9.4</v>
      </c>
      <c r="J52" s="2">
        <v>19.0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>
        <v>2.0</v>
      </c>
      <c r="B53" s="2">
        <v>20.0</v>
      </c>
      <c r="C53" s="2">
        <v>25.0</v>
      </c>
      <c r="D53" s="2">
        <v>35.0</v>
      </c>
      <c r="E53" s="2">
        <v>40.0</v>
      </c>
      <c r="F53" s="2">
        <v>58.72</v>
      </c>
      <c r="G53" s="2">
        <v>2344.0</v>
      </c>
      <c r="H53" s="2">
        <v>3.2</v>
      </c>
      <c r="I53" s="2">
        <v>9.4</v>
      </c>
      <c r="J53" s="2">
        <v>265.0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>
        <v>3.0</v>
      </c>
      <c r="B54" s="2">
        <v>20.0</v>
      </c>
      <c r="C54" s="2">
        <v>25.0</v>
      </c>
      <c r="D54" s="2">
        <v>40.0</v>
      </c>
      <c r="E54" s="2">
        <v>45.0</v>
      </c>
      <c r="F54" s="2">
        <v>32.76</v>
      </c>
      <c r="G54" s="2">
        <v>3260.0</v>
      </c>
      <c r="H54" s="2">
        <v>1.7</v>
      </c>
      <c r="I54" s="2">
        <v>9.4</v>
      </c>
      <c r="J54" s="2">
        <v>-82.0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>
        <v>4.0</v>
      </c>
      <c r="B55" s="2">
        <v>20.0</v>
      </c>
      <c r="C55" s="2">
        <v>25.0</v>
      </c>
      <c r="D55" s="2">
        <v>45.0</v>
      </c>
      <c r="E55" s="2">
        <v>50.0</v>
      </c>
      <c r="F55" s="2">
        <v>24.14</v>
      </c>
      <c r="G55" s="2">
        <v>4818.0</v>
      </c>
      <c r="H55" s="2">
        <v>5.3</v>
      </c>
      <c r="I55" s="2">
        <v>9.4</v>
      </c>
      <c r="J55" s="2">
        <v>12.0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>
        <v>5.0</v>
      </c>
      <c r="B56" s="2">
        <v>20.0</v>
      </c>
      <c r="C56" s="2">
        <v>25.0</v>
      </c>
      <c r="D56" s="2">
        <v>50.0</v>
      </c>
      <c r="E56" s="2">
        <v>55.0</v>
      </c>
      <c r="F56" s="2">
        <v>11.59</v>
      </c>
      <c r="G56" s="2">
        <v>4050.0</v>
      </c>
      <c r="H56" s="2">
        <v>6.5</v>
      </c>
      <c r="I56" s="2">
        <v>9.4</v>
      </c>
      <c r="J56" s="2">
        <v>-65.0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>
        <v>6.0</v>
      </c>
      <c r="B57" s="2">
        <v>20.0</v>
      </c>
      <c r="C57" s="2">
        <v>25.0</v>
      </c>
      <c r="D57" s="2">
        <v>55.0</v>
      </c>
      <c r="E57" s="2">
        <v>60.0</v>
      </c>
      <c r="F57" s="2">
        <v>5.57</v>
      </c>
      <c r="G57" s="2">
        <v>3115.0</v>
      </c>
      <c r="H57" s="2">
        <v>4.9</v>
      </c>
      <c r="I57" s="2">
        <v>9.4</v>
      </c>
      <c r="J57" s="2">
        <v>4.0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>
        <v>7.0</v>
      </c>
      <c r="B58" s="2">
        <v>20.0</v>
      </c>
      <c r="C58" s="2">
        <v>25.0</v>
      </c>
      <c r="D58" s="2">
        <v>60.0</v>
      </c>
      <c r="E58" s="2">
        <v>65.0</v>
      </c>
      <c r="F58" s="2">
        <v>3.26</v>
      </c>
      <c r="G58" s="2">
        <v>2758.0</v>
      </c>
      <c r="H58" s="2">
        <v>3.2</v>
      </c>
      <c r="I58" s="2">
        <v>9.4</v>
      </c>
      <c r="J58" s="2">
        <v>39.0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>
        <v>8.0</v>
      </c>
      <c r="B59" s="2">
        <v>20.0</v>
      </c>
      <c r="C59" s="2">
        <v>25.0</v>
      </c>
      <c r="D59" s="2">
        <v>65.0</v>
      </c>
      <c r="E59" s="2">
        <v>70.0</v>
      </c>
      <c r="F59" s="2">
        <v>10.5</v>
      </c>
      <c r="G59" s="2">
        <v>2106.0</v>
      </c>
      <c r="H59" s="2">
        <v>0.0</v>
      </c>
      <c r="I59" s="2">
        <v>56.1</v>
      </c>
      <c r="J59" s="2">
        <v>97.0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>
        <v>9.0</v>
      </c>
      <c r="B60" s="2">
        <v>20.0</v>
      </c>
      <c r="C60" s="2">
        <v>25.0</v>
      </c>
      <c r="D60" s="2">
        <f t="shared" ref="D60:E60" si="26">D59+5</f>
        <v>70</v>
      </c>
      <c r="E60" s="2">
        <f t="shared" si="26"/>
        <v>75</v>
      </c>
      <c r="F60" s="2">
        <v>10.86</v>
      </c>
      <c r="G60" s="2">
        <v>2997.0</v>
      </c>
      <c r="H60" s="2">
        <v>1.4</v>
      </c>
      <c r="I60" s="2">
        <v>56.1</v>
      </c>
      <c r="J60" s="2">
        <v>19.0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7">
        <v>10.0</v>
      </c>
      <c r="B61" s="7">
        <v>20.0</v>
      </c>
      <c r="C61" s="7">
        <v>25.0</v>
      </c>
      <c r="D61" s="7">
        <f t="shared" ref="D61:E61" si="27">D60+5</f>
        <v>75</v>
      </c>
      <c r="E61" s="7">
        <f t="shared" si="27"/>
        <v>80</v>
      </c>
      <c r="F61" s="7">
        <v>11.67</v>
      </c>
      <c r="G61" s="7">
        <v>4293.0</v>
      </c>
      <c r="H61" s="7">
        <v>2.8</v>
      </c>
      <c r="I61" s="7">
        <v>56.1</v>
      </c>
      <c r="J61" s="7">
        <v>-97.0</v>
      </c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4.25" customHeight="1">
      <c r="A62" s="2">
        <v>9.0</v>
      </c>
      <c r="B62" s="2">
        <v>25.0</v>
      </c>
      <c r="C62" s="2">
        <v>30.0</v>
      </c>
      <c r="D62" s="2">
        <v>75.0</v>
      </c>
      <c r="E62" s="2">
        <v>80.0</v>
      </c>
      <c r="F62" s="2">
        <v>2.69</v>
      </c>
      <c r="G62" s="2">
        <v>3616.0</v>
      </c>
      <c r="H62" s="2">
        <v>9.2</v>
      </c>
      <c r="I62" s="2">
        <v>11.5</v>
      </c>
      <c r="J62" s="2">
        <v>-97.0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>
        <v>8.0</v>
      </c>
      <c r="B63" s="2">
        <v>25.0</v>
      </c>
      <c r="C63" s="2">
        <v>30.0</v>
      </c>
      <c r="D63" s="2">
        <v>70.0</v>
      </c>
      <c r="E63" s="2">
        <v>75.0</v>
      </c>
      <c r="F63" s="2">
        <v>6.62</v>
      </c>
      <c r="G63" s="2">
        <v>2452.0</v>
      </c>
      <c r="H63" s="2">
        <v>6.6</v>
      </c>
      <c r="I63" s="2">
        <v>30.4</v>
      </c>
      <c r="J63" s="2">
        <v>21.0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>
        <v>7.0</v>
      </c>
      <c r="B64" s="2">
        <v>25.0</v>
      </c>
      <c r="C64" s="2">
        <v>30.0</v>
      </c>
      <c r="D64" s="2">
        <v>65.0</v>
      </c>
      <c r="E64" s="2">
        <v>70.0</v>
      </c>
      <c r="F64" s="2">
        <v>2.49</v>
      </c>
      <c r="G64" s="2">
        <v>1702.0</v>
      </c>
      <c r="H64" s="2">
        <v>2.4</v>
      </c>
      <c r="I64" s="2">
        <v>11.5</v>
      </c>
      <c r="J64" s="2">
        <v>95.0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>
        <v>6.0</v>
      </c>
      <c r="B65" s="2">
        <v>25.0</v>
      </c>
      <c r="C65" s="2">
        <v>30.0</v>
      </c>
      <c r="D65" s="2">
        <v>60.0</v>
      </c>
      <c r="E65" s="2">
        <v>65.0</v>
      </c>
      <c r="F65" s="2">
        <v>4.92</v>
      </c>
      <c r="G65" s="2">
        <v>2241.0</v>
      </c>
      <c r="H65" s="2">
        <v>4.4</v>
      </c>
      <c r="I65" s="2">
        <v>11.5</v>
      </c>
      <c r="J65" s="2">
        <v>41.0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>
        <v>5.0</v>
      </c>
      <c r="B66" s="2">
        <v>25.0</v>
      </c>
      <c r="C66" s="2">
        <v>30.0</v>
      </c>
      <c r="D66" s="2">
        <v>55.0</v>
      </c>
      <c r="E66" s="2">
        <v>60.0</v>
      </c>
      <c r="F66" s="2">
        <v>8.99</v>
      </c>
      <c r="G66" s="2">
        <v>2560.0</v>
      </c>
      <c r="H66" s="2">
        <v>2.4</v>
      </c>
      <c r="I66" s="2">
        <v>11.5</v>
      </c>
      <c r="J66" s="2">
        <v>2.0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>
        <v>4.0</v>
      </c>
      <c r="B67" s="2">
        <v>25.0</v>
      </c>
      <c r="C67" s="2">
        <v>30.0</v>
      </c>
      <c r="D67" s="2">
        <v>50.0</v>
      </c>
      <c r="E67" s="2">
        <v>55.0</v>
      </c>
      <c r="F67" s="2">
        <v>20.57</v>
      </c>
      <c r="G67" s="2">
        <v>3349.0</v>
      </c>
      <c r="H67" s="2">
        <v>3.5</v>
      </c>
      <c r="I67" s="2">
        <v>11.5</v>
      </c>
      <c r="J67" s="2">
        <v>-73.0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>
        <v>3.0</v>
      </c>
      <c r="B68" s="2">
        <v>25.0</v>
      </c>
      <c r="C68" s="2">
        <v>30.0</v>
      </c>
      <c r="D68" s="2">
        <v>45.0</v>
      </c>
      <c r="E68" s="2">
        <v>50.0</v>
      </c>
      <c r="F68" s="2">
        <v>46.89</v>
      </c>
      <c r="G68" s="2">
        <v>3813.0</v>
      </c>
      <c r="H68" s="2">
        <v>1.4</v>
      </c>
      <c r="I68" s="2">
        <v>11.5</v>
      </c>
      <c r="J68" s="2">
        <v>21.0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>
        <v>2.0</v>
      </c>
      <c r="B69" s="2">
        <v>25.0</v>
      </c>
      <c r="C69" s="2">
        <v>30.0</v>
      </c>
      <c r="D69" s="2">
        <v>40.0</v>
      </c>
      <c r="E69" s="2">
        <v>45.0</v>
      </c>
      <c r="F69" s="2">
        <v>71.7</v>
      </c>
      <c r="G69" s="2">
        <v>2332.0</v>
      </c>
      <c r="H69" s="2">
        <v>2.1</v>
      </c>
      <c r="I69" s="2">
        <v>11.5</v>
      </c>
      <c r="J69" s="2">
        <v>-92.0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7">
        <v>1.0</v>
      </c>
      <c r="B70" s="7">
        <v>25.0</v>
      </c>
      <c r="C70" s="7">
        <v>30.0</v>
      </c>
      <c r="D70" s="7">
        <v>35.0</v>
      </c>
      <c r="E70" s="7">
        <v>40.0</v>
      </c>
      <c r="F70" s="7">
        <v>187.69</v>
      </c>
      <c r="G70" s="7">
        <v>1528.0</v>
      </c>
      <c r="H70" s="7">
        <v>0.0</v>
      </c>
      <c r="I70" s="7">
        <v>11.5</v>
      </c>
      <c r="J70" s="7">
        <v>-265.0</v>
      </c>
      <c r="K70" s="7" t="s">
        <v>13</v>
      </c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4.25" customHeight="1">
      <c r="A71" s="2">
        <v>1.0</v>
      </c>
      <c r="B71" s="2">
        <v>30.0</v>
      </c>
      <c r="C71" s="2">
        <v>35.0</v>
      </c>
      <c r="D71" s="2">
        <v>40.0</v>
      </c>
      <c r="E71" s="2">
        <v>45.0</v>
      </c>
      <c r="F71" s="2">
        <v>243.92</v>
      </c>
      <c r="G71" s="2">
        <v>1866.0</v>
      </c>
      <c r="H71" s="2">
        <v>0.0</v>
      </c>
      <c r="I71" s="2">
        <v>12.4</v>
      </c>
      <c r="J71" s="2">
        <v>-95.0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>
        <v>2.0</v>
      </c>
      <c r="B72" s="2">
        <v>30.0</v>
      </c>
      <c r="C72" s="2">
        <v>35.0</v>
      </c>
      <c r="D72" s="2">
        <v>45.0</v>
      </c>
      <c r="E72" s="2">
        <v>50.0</v>
      </c>
      <c r="F72" s="2">
        <v>119.01</v>
      </c>
      <c r="G72" s="2">
        <v>3612.0</v>
      </c>
      <c r="H72" s="2">
        <v>1.4</v>
      </c>
      <c r="I72" s="2">
        <v>12.4</v>
      </c>
      <c r="J72" s="2">
        <v>26.0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>
        <v>3.0</v>
      </c>
      <c r="B73" s="2">
        <v>30.0</v>
      </c>
      <c r="C73" s="2">
        <v>35.0</v>
      </c>
      <c r="D73" s="2">
        <v>50.0</v>
      </c>
      <c r="E73" s="2">
        <v>55.0</v>
      </c>
      <c r="F73" s="2">
        <v>43.21</v>
      </c>
      <c r="G73" s="2">
        <v>3279.0</v>
      </c>
      <c r="H73" s="2">
        <v>3.7</v>
      </c>
      <c r="I73" s="2">
        <v>12.4</v>
      </c>
      <c r="J73" s="2">
        <v>-75.0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>
        <v>4.0</v>
      </c>
      <c r="B74" s="2">
        <v>30.0</v>
      </c>
      <c r="C74" s="2">
        <v>35.0</v>
      </c>
      <c r="D74" s="2">
        <v>55.0</v>
      </c>
      <c r="E74" s="2">
        <v>60.0</v>
      </c>
      <c r="F74" s="2">
        <v>14.02</v>
      </c>
      <c r="G74" s="2">
        <v>2128.0</v>
      </c>
      <c r="H74" s="2">
        <v>2.5</v>
      </c>
      <c r="I74" s="2">
        <v>12.4</v>
      </c>
      <c r="J74" s="2">
        <v>2.0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>
        <v>5.0</v>
      </c>
      <c r="B75" s="2">
        <v>30.0</v>
      </c>
      <c r="C75" s="2">
        <v>35.0</v>
      </c>
      <c r="D75" s="2">
        <v>60.0</v>
      </c>
      <c r="E75" s="2">
        <v>65.0</v>
      </c>
      <c r="F75" s="2">
        <v>6.35</v>
      </c>
      <c r="G75" s="2">
        <v>1686.0</v>
      </c>
      <c r="H75" s="2">
        <v>1.7</v>
      </c>
      <c r="I75" s="2">
        <v>12.4</v>
      </c>
      <c r="J75" s="2">
        <v>39.0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>
        <v>6.0</v>
      </c>
      <c r="B76" s="2">
        <v>30.0</v>
      </c>
      <c r="C76" s="2">
        <v>35.0</v>
      </c>
      <c r="D76" s="2">
        <v>65.0</v>
      </c>
      <c r="E76" s="2">
        <v>70.0</v>
      </c>
      <c r="F76" s="2">
        <v>13.04</v>
      </c>
      <c r="G76" s="2">
        <v>1193.0</v>
      </c>
      <c r="H76" s="2">
        <v>2.4</v>
      </c>
      <c r="I76" s="2">
        <v>57.4</v>
      </c>
      <c r="J76" s="2">
        <v>92.0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>
        <v>7.0</v>
      </c>
      <c r="B77" s="2">
        <v>30.0</v>
      </c>
      <c r="C77" s="2">
        <v>35.0</v>
      </c>
      <c r="D77" s="2">
        <v>70.0</v>
      </c>
      <c r="E77" s="2">
        <v>75.0</v>
      </c>
      <c r="F77" s="2">
        <v>6.15</v>
      </c>
      <c r="G77" s="2">
        <v>1631.0</v>
      </c>
      <c r="H77" s="2">
        <v>2.4</v>
      </c>
      <c r="I77" s="2">
        <v>29.7</v>
      </c>
      <c r="J77" s="2">
        <v>31.0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7">
        <v>8.0</v>
      </c>
      <c r="B78" s="7">
        <v>30.0</v>
      </c>
      <c r="C78" s="7">
        <v>35.0</v>
      </c>
      <c r="D78" s="7">
        <v>75.0</v>
      </c>
      <c r="E78" s="7">
        <v>80.0</v>
      </c>
      <c r="F78" s="7">
        <v>2.65</v>
      </c>
      <c r="G78" s="7">
        <v>1687.0</v>
      </c>
      <c r="H78" s="7">
        <v>2.6</v>
      </c>
      <c r="I78" s="7">
        <v>12.4</v>
      </c>
      <c r="J78" s="7">
        <v>-104.0</v>
      </c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4.25" customHeight="1">
      <c r="A79" s="2">
        <v>7.0</v>
      </c>
      <c r="B79" s="2">
        <v>35.0</v>
      </c>
      <c r="C79" s="2">
        <v>40.0</v>
      </c>
      <c r="D79" s="2">
        <v>75.0</v>
      </c>
      <c r="E79" s="2">
        <v>80.0</v>
      </c>
      <c r="F79" s="2">
        <v>3.2</v>
      </c>
      <c r="G79" s="2">
        <v>2234.0</v>
      </c>
      <c r="H79" s="2">
        <v>4.5</v>
      </c>
      <c r="I79" s="2">
        <v>11.3</v>
      </c>
      <c r="J79" s="2">
        <v>-107.0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>
        <v>6.0</v>
      </c>
      <c r="B80" s="2">
        <v>35.0</v>
      </c>
      <c r="C80" s="2">
        <v>40.0</v>
      </c>
      <c r="D80" s="2">
        <v>70.0</v>
      </c>
      <c r="E80" s="2">
        <v>75.0</v>
      </c>
      <c r="F80" s="2">
        <v>3.47</v>
      </c>
      <c r="G80" s="2">
        <v>1616.0</v>
      </c>
      <c r="H80" s="2">
        <v>1.8</v>
      </c>
      <c r="I80" s="2">
        <v>11.3</v>
      </c>
      <c r="J80" s="2">
        <v>31.0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>
        <v>5.0</v>
      </c>
      <c r="B81" s="2">
        <v>35.0</v>
      </c>
      <c r="C81" s="2">
        <v>40.0</v>
      </c>
      <c r="D81" s="2">
        <v>65.0</v>
      </c>
      <c r="E81" s="2">
        <v>70.0</v>
      </c>
      <c r="F81" s="2">
        <v>4.96</v>
      </c>
      <c r="G81" s="2">
        <v>1446.0</v>
      </c>
      <c r="H81" s="2">
        <v>1.7</v>
      </c>
      <c r="I81" s="2">
        <v>11.3</v>
      </c>
      <c r="J81" s="2">
        <v>92.0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>
        <v>4.0</v>
      </c>
      <c r="B82" s="2">
        <v>35.0</v>
      </c>
      <c r="C82" s="2">
        <v>40.0</v>
      </c>
      <c r="D82" s="2">
        <v>60.0</v>
      </c>
      <c r="E82" s="2">
        <v>65.0</v>
      </c>
      <c r="F82" s="2">
        <v>14.67</v>
      </c>
      <c r="G82" s="2">
        <v>2442.0</v>
      </c>
      <c r="H82" s="2">
        <v>3.6</v>
      </c>
      <c r="I82" s="2">
        <v>11.3</v>
      </c>
      <c r="J82" s="2">
        <v>39.0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>
        <v>3.0</v>
      </c>
      <c r="B83" s="2">
        <v>35.0</v>
      </c>
      <c r="C83" s="2">
        <v>40.0</v>
      </c>
      <c r="D83" s="2">
        <v>55.0</v>
      </c>
      <c r="E83" s="2">
        <v>60.0</v>
      </c>
      <c r="F83" s="2">
        <v>43.97</v>
      </c>
      <c r="G83" s="2">
        <v>3656.0</v>
      </c>
      <c r="H83" s="2">
        <v>7.3</v>
      </c>
      <c r="I83" s="2">
        <v>11.3</v>
      </c>
      <c r="J83" s="2">
        <v>2.0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>
        <v>2.0</v>
      </c>
      <c r="B84" s="2">
        <v>35.0</v>
      </c>
      <c r="C84" s="2">
        <v>40.0</v>
      </c>
      <c r="D84" s="2">
        <v>50.0</v>
      </c>
      <c r="E84" s="2">
        <v>55.0</v>
      </c>
      <c r="F84" s="2">
        <v>169.39</v>
      </c>
      <c r="G84" s="2">
        <v>6306.0</v>
      </c>
      <c r="H84" s="2">
        <v>6.9</v>
      </c>
      <c r="I84" s="2">
        <v>11.3</v>
      </c>
      <c r="J84" s="2">
        <v>-82.0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7">
        <v>1.0</v>
      </c>
      <c r="B85" s="7">
        <v>35.0</v>
      </c>
      <c r="C85" s="7">
        <v>40.0</v>
      </c>
      <c r="D85" s="7">
        <v>45.0</v>
      </c>
      <c r="E85" s="7">
        <v>50.0</v>
      </c>
      <c r="F85" s="7">
        <v>644.92</v>
      </c>
      <c r="G85" s="7">
        <v>5369.0</v>
      </c>
      <c r="H85" s="7">
        <v>4.5</v>
      </c>
      <c r="I85" s="7">
        <v>11.3</v>
      </c>
      <c r="J85" s="7">
        <v>31.0</v>
      </c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4.25" customHeight="1">
      <c r="A86" s="2">
        <v>1.0</v>
      </c>
      <c r="B86" s="2">
        <v>40.0</v>
      </c>
      <c r="C86" s="2">
        <v>45.0</v>
      </c>
      <c r="D86" s="2">
        <v>50.0</v>
      </c>
      <c r="E86" s="2">
        <v>55.0</v>
      </c>
      <c r="F86" s="2">
        <v>918.85</v>
      </c>
      <c r="G86" s="2">
        <v>8882.0</v>
      </c>
      <c r="H86" s="2">
        <v>14.7</v>
      </c>
      <c r="I86" s="2">
        <v>9.7</v>
      </c>
      <c r="J86" s="2">
        <v>-85.0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>
        <v>2.0</v>
      </c>
      <c r="B87" s="2">
        <v>40.0</v>
      </c>
      <c r="C87" s="2">
        <v>45.0</v>
      </c>
      <c r="D87" s="2">
        <v>55.0</v>
      </c>
      <c r="E87" s="2">
        <v>60.0</v>
      </c>
      <c r="F87" s="2">
        <v>173.25</v>
      </c>
      <c r="G87" s="2">
        <v>6699.0</v>
      </c>
      <c r="H87" s="2">
        <v>11.3</v>
      </c>
      <c r="I87" s="2">
        <v>9.7</v>
      </c>
      <c r="J87" s="2">
        <v>2.0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>
        <v>3.0</v>
      </c>
      <c r="B88" s="2">
        <v>40.0</v>
      </c>
      <c r="C88" s="2">
        <v>45.0</v>
      </c>
      <c r="D88" s="2">
        <v>60.0</v>
      </c>
      <c r="E88" s="2">
        <v>65.0</v>
      </c>
      <c r="F88" s="2">
        <v>44.28</v>
      </c>
      <c r="G88" s="2">
        <v>4286.0</v>
      </c>
      <c r="H88" s="2">
        <v>4.9</v>
      </c>
      <c r="I88" s="2">
        <v>9.7</v>
      </c>
      <c r="J88" s="2">
        <v>39.0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>
        <v>4.0</v>
      </c>
      <c r="B89" s="2">
        <v>40.0</v>
      </c>
      <c r="C89" s="2">
        <v>45.0</v>
      </c>
      <c r="D89" s="2">
        <v>65.0</v>
      </c>
      <c r="E89" s="2">
        <v>70.0</v>
      </c>
      <c r="F89" s="2">
        <v>10.96</v>
      </c>
      <c r="G89" s="2">
        <v>2121.0</v>
      </c>
      <c r="H89" s="2">
        <v>4.1</v>
      </c>
      <c r="I89" s="2">
        <v>9.7</v>
      </c>
      <c r="J89" s="2">
        <v>90.0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>
        <v>5.0</v>
      </c>
      <c r="B90" s="2">
        <v>40.0</v>
      </c>
      <c r="C90" s="2">
        <v>45.0</v>
      </c>
      <c r="D90" s="2">
        <v>70.0</v>
      </c>
      <c r="E90" s="2">
        <v>75.0</v>
      </c>
      <c r="F90" s="2">
        <v>5.36</v>
      </c>
      <c r="G90" s="2">
        <v>1816.0</v>
      </c>
      <c r="H90" s="2">
        <v>3.0</v>
      </c>
      <c r="I90" s="2">
        <v>9.7</v>
      </c>
      <c r="J90" s="2">
        <v>39.0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7">
        <v>6.0</v>
      </c>
      <c r="B91" s="7">
        <v>40.0</v>
      </c>
      <c r="C91" s="7">
        <v>45.0</v>
      </c>
      <c r="D91" s="7">
        <v>75.0</v>
      </c>
      <c r="E91" s="7">
        <v>80.0</v>
      </c>
      <c r="F91" s="7">
        <v>4.0</v>
      </c>
      <c r="G91" s="7">
        <v>2170.0</v>
      </c>
      <c r="H91" s="7">
        <v>4.6</v>
      </c>
      <c r="I91" s="7">
        <v>9.7</v>
      </c>
      <c r="J91" s="7">
        <v>-117.0</v>
      </c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4.25" customHeight="1">
      <c r="A92" s="2">
        <v>5.0</v>
      </c>
      <c r="B92" s="2">
        <v>45.0</v>
      </c>
      <c r="C92" s="2">
        <v>50.0</v>
      </c>
      <c r="D92" s="2">
        <v>75.0</v>
      </c>
      <c r="E92" s="2">
        <v>80.0</v>
      </c>
      <c r="F92" s="2">
        <v>6.91</v>
      </c>
      <c r="G92" s="2">
        <v>2630.0</v>
      </c>
      <c r="H92" s="2">
        <v>6.2</v>
      </c>
      <c r="I92" s="2">
        <v>8.6</v>
      </c>
      <c r="J92" s="2">
        <v>-117.0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>
        <v>4.0</v>
      </c>
      <c r="B93" s="2">
        <v>45.0</v>
      </c>
      <c r="C93" s="2">
        <v>50.0</v>
      </c>
      <c r="D93" s="2">
        <v>70.0</v>
      </c>
      <c r="E93" s="2">
        <v>75.0</v>
      </c>
      <c r="F93" s="2">
        <v>11.27</v>
      </c>
      <c r="G93" s="2">
        <v>2445.0</v>
      </c>
      <c r="H93" s="2">
        <v>4.6</v>
      </c>
      <c r="I93" s="2">
        <v>8.6</v>
      </c>
      <c r="J93" s="2">
        <v>41.0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>
        <v>3.0</v>
      </c>
      <c r="B94" s="2">
        <v>45.0</v>
      </c>
      <c r="C94" s="2">
        <v>50.0</v>
      </c>
      <c r="D94" s="2">
        <v>65.0</v>
      </c>
      <c r="E94" s="2">
        <v>70.0</v>
      </c>
      <c r="F94" s="2">
        <v>30.98</v>
      </c>
      <c r="G94" s="2">
        <v>3365.0</v>
      </c>
      <c r="H94" s="2">
        <v>4.0</v>
      </c>
      <c r="I94" s="2">
        <v>8.6</v>
      </c>
      <c r="J94" s="2">
        <v>90.0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>
        <v>2.0</v>
      </c>
      <c r="B95" s="2">
        <v>45.0</v>
      </c>
      <c r="C95" s="2">
        <v>50.0</v>
      </c>
      <c r="D95" s="2">
        <v>60.0</v>
      </c>
      <c r="E95" s="2">
        <v>65.0</v>
      </c>
      <c r="F95" s="2">
        <v>169.05</v>
      </c>
      <c r="G95" s="2">
        <v>7345.0</v>
      </c>
      <c r="H95" s="2">
        <v>4.3</v>
      </c>
      <c r="I95" s="2">
        <v>8.6</v>
      </c>
      <c r="J95" s="2">
        <v>39.0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7">
        <v>1.0</v>
      </c>
      <c r="B96" s="7">
        <v>45.0</v>
      </c>
      <c r="C96" s="7">
        <v>50.0</v>
      </c>
      <c r="D96" s="7">
        <v>55.0</v>
      </c>
      <c r="E96" s="7">
        <v>60.0</v>
      </c>
      <c r="F96" s="7">
        <v>839.65</v>
      </c>
      <c r="G96" s="7">
        <v>9134.0</v>
      </c>
      <c r="H96" s="7">
        <v>0.0</v>
      </c>
      <c r="I96" s="7">
        <v>8.6</v>
      </c>
      <c r="J96" s="7">
        <v>14.0</v>
      </c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4.25" customHeight="1">
      <c r="A97" s="2">
        <v>1.0</v>
      </c>
      <c r="B97" s="2">
        <v>50.0</v>
      </c>
      <c r="C97" s="2">
        <v>55.0</v>
      </c>
      <c r="D97" s="2">
        <v>60.0</v>
      </c>
      <c r="E97" s="2">
        <v>65.0</v>
      </c>
      <c r="F97" s="2">
        <v>724.99</v>
      </c>
      <c r="G97" s="2">
        <v>8826.0</v>
      </c>
      <c r="H97" s="2">
        <v>20.0</v>
      </c>
      <c r="I97" s="2">
        <v>8.3</v>
      </c>
      <c r="J97" s="2">
        <v>36.0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>
        <v>2.0</v>
      </c>
      <c r="B98" s="2">
        <v>50.0</v>
      </c>
      <c r="C98" s="2">
        <v>55.0</v>
      </c>
      <c r="D98" s="2">
        <v>65.0</v>
      </c>
      <c r="E98" s="2">
        <v>70.0</v>
      </c>
      <c r="F98" s="2">
        <v>98.89</v>
      </c>
      <c r="G98" s="2">
        <v>4489.0</v>
      </c>
      <c r="H98" s="2">
        <v>10.7</v>
      </c>
      <c r="I98" s="2">
        <v>8.3</v>
      </c>
      <c r="J98" s="2">
        <v>87.0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>
        <v>3.0</v>
      </c>
      <c r="B99" s="2">
        <v>50.0</v>
      </c>
      <c r="C99" s="2">
        <v>55.0</v>
      </c>
      <c r="D99" s="2">
        <v>70.0</v>
      </c>
      <c r="E99" s="2">
        <v>75.0</v>
      </c>
      <c r="F99" s="2">
        <v>25.98</v>
      </c>
      <c r="G99" s="2">
        <v>2956.0</v>
      </c>
      <c r="H99" s="2">
        <v>3.7</v>
      </c>
      <c r="I99" s="2">
        <v>8.3</v>
      </c>
      <c r="J99" s="2">
        <v>46.0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7">
        <v>4.0</v>
      </c>
      <c r="B100" s="7">
        <v>50.0</v>
      </c>
      <c r="C100" s="7">
        <v>55.0</v>
      </c>
      <c r="D100" s="7">
        <v>75.0</v>
      </c>
      <c r="E100" s="7">
        <v>80.0</v>
      </c>
      <c r="F100" s="7">
        <v>11.91</v>
      </c>
      <c r="G100" s="7">
        <v>2707.0</v>
      </c>
      <c r="H100" s="7">
        <v>3.6</v>
      </c>
      <c r="I100" s="7">
        <v>8.3</v>
      </c>
      <c r="J100" s="7">
        <v>-122.0</v>
      </c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4.25" customHeight="1">
      <c r="A101" s="2">
        <v>3.0</v>
      </c>
      <c r="B101" s="2">
        <v>55.0</v>
      </c>
      <c r="C101" s="2">
        <v>60.0</v>
      </c>
      <c r="D101" s="2">
        <v>75.0</v>
      </c>
      <c r="E101" s="2">
        <v>80.0</v>
      </c>
      <c r="F101" s="2">
        <v>37.1</v>
      </c>
      <c r="G101" s="2">
        <v>4379.0</v>
      </c>
      <c r="H101" s="2">
        <v>4.6</v>
      </c>
      <c r="I101" s="2">
        <v>7.9</v>
      </c>
      <c r="J101" s="2">
        <v>-122.0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>
        <v>2.0</v>
      </c>
      <c r="B102" s="2">
        <v>55.0</v>
      </c>
      <c r="C102" s="2">
        <v>60.0</v>
      </c>
      <c r="D102" s="2">
        <v>70.0</v>
      </c>
      <c r="E102" s="2">
        <v>75.0</v>
      </c>
      <c r="F102" s="2">
        <v>103.16</v>
      </c>
      <c r="G102" s="2">
        <v>4870.0</v>
      </c>
      <c r="H102" s="2">
        <v>7.2</v>
      </c>
      <c r="I102" s="2">
        <v>7.9</v>
      </c>
      <c r="J102" s="2">
        <v>46.0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7">
        <v>1.0</v>
      </c>
      <c r="B103" s="7">
        <v>55.0</v>
      </c>
      <c r="C103" s="7">
        <v>60.0</v>
      </c>
      <c r="D103" s="7">
        <v>65.0</v>
      </c>
      <c r="E103" s="7">
        <v>70.0</v>
      </c>
      <c r="F103" s="7">
        <v>554.26</v>
      </c>
      <c r="G103" s="7">
        <v>6551.0</v>
      </c>
      <c r="H103" s="7">
        <v>4.0</v>
      </c>
      <c r="I103" s="7">
        <v>7.9</v>
      </c>
      <c r="J103" s="7">
        <v>87.0</v>
      </c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4.25" customHeight="1">
      <c r="A104" s="2">
        <v>1.0</v>
      </c>
      <c r="B104" s="2">
        <v>60.0</v>
      </c>
      <c r="C104" s="2">
        <v>65.0</v>
      </c>
      <c r="D104" s="2">
        <v>70.0</v>
      </c>
      <c r="E104" s="2">
        <v>75.0</v>
      </c>
      <c r="F104" s="2">
        <v>383.65</v>
      </c>
      <c r="G104" s="2">
        <v>4137.0</v>
      </c>
      <c r="H104" s="2">
        <v>0.0</v>
      </c>
      <c r="I104" s="2">
        <v>8.7</v>
      </c>
      <c r="J104" s="2">
        <v>48.0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>
        <v>2.0</v>
      </c>
      <c r="B105" s="2">
        <v>60.0</v>
      </c>
      <c r="C105" s="2">
        <v>65.0</v>
      </c>
      <c r="D105" s="2">
        <v>75.0</v>
      </c>
      <c r="E105" s="2">
        <v>80.0</v>
      </c>
      <c r="F105" s="2">
        <v>112.68</v>
      </c>
      <c r="G105" s="2">
        <v>4867.0</v>
      </c>
      <c r="H105" s="2">
        <v>8.7</v>
      </c>
      <c r="I105" s="2">
        <v>8.7</v>
      </c>
      <c r="J105" s="2">
        <v>-124.0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>
        <v>1.0</v>
      </c>
      <c r="B106" s="2">
        <v>65.0</v>
      </c>
      <c r="C106" s="2">
        <v>70.0</v>
      </c>
      <c r="D106" s="2">
        <v>75.0</v>
      </c>
      <c r="E106" s="2">
        <v>80.0</v>
      </c>
      <c r="F106" s="2">
        <v>171.58</v>
      </c>
      <c r="G106" s="2">
        <v>3294.0</v>
      </c>
      <c r="H106" s="2">
        <v>3.5</v>
      </c>
      <c r="I106" s="2">
        <v>10.6</v>
      </c>
      <c r="J106" s="2">
        <v>-124.0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" width="7.63"/>
    <col customWidth="1" min="10" max="10" width="7.13"/>
    <col customWidth="1" min="11" max="11" width="19.88"/>
    <col customWidth="1" min="12" max="26" width="7.63"/>
  </cols>
  <sheetData>
    <row r="1" ht="14.25" customHeight="1">
      <c r="A1" s="8" t="s">
        <v>9</v>
      </c>
      <c r="B1" s="8" t="s">
        <v>0</v>
      </c>
      <c r="C1" s="8" t="s">
        <v>3</v>
      </c>
      <c r="D1" s="8" t="s">
        <v>2</v>
      </c>
      <c r="E1" s="8" t="s">
        <v>1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10</v>
      </c>
    </row>
    <row r="2" ht="14.25" customHeight="1">
      <c r="A2" s="1">
        <v>1.0</v>
      </c>
      <c r="B2" s="1">
        <v>0.0</v>
      </c>
      <c r="C2" s="1">
        <v>2.5</v>
      </c>
      <c r="D2" s="1">
        <v>5.0</v>
      </c>
      <c r="E2" s="1">
        <f t="shared" ref="E2:E17" si="1">D2+2.5</f>
        <v>7.5</v>
      </c>
      <c r="F2" s="1">
        <v>244.74</v>
      </c>
      <c r="G2" s="1">
        <v>1453.0</v>
      </c>
      <c r="H2" s="1">
        <v>0.5</v>
      </c>
      <c r="I2" s="1">
        <v>7.9</v>
      </c>
      <c r="J2" s="1">
        <v>-7.0</v>
      </c>
    </row>
    <row r="3" ht="14.25" customHeight="1">
      <c r="A3" s="1">
        <v>2.0</v>
      </c>
      <c r="B3" s="1">
        <v>0.0</v>
      </c>
      <c r="C3" s="1">
        <v>2.5</v>
      </c>
      <c r="D3" s="1">
        <f t="shared" ref="D3:D17" si="2">D2+2.5</f>
        <v>7.5</v>
      </c>
      <c r="E3" s="1">
        <f t="shared" si="1"/>
        <v>10</v>
      </c>
      <c r="F3" s="1">
        <v>74.61</v>
      </c>
      <c r="G3" s="1">
        <v>1781.0</v>
      </c>
      <c r="H3" s="1">
        <v>0.0</v>
      </c>
      <c r="I3" s="1">
        <v>7.9</v>
      </c>
      <c r="J3" s="1">
        <v>-39.0</v>
      </c>
    </row>
    <row r="4" ht="14.25" customHeight="1">
      <c r="A4" s="1">
        <v>3.0</v>
      </c>
      <c r="B4" s="1">
        <v>0.0</v>
      </c>
      <c r="C4" s="1">
        <v>2.5</v>
      </c>
      <c r="D4" s="1">
        <f t="shared" si="2"/>
        <v>10</v>
      </c>
      <c r="E4" s="1">
        <f t="shared" si="1"/>
        <v>12.5</v>
      </c>
      <c r="F4" s="1">
        <v>31.46</v>
      </c>
      <c r="G4" s="1">
        <v>1877.0</v>
      </c>
      <c r="H4" s="1">
        <v>0.0</v>
      </c>
      <c r="I4" s="1">
        <v>7.9</v>
      </c>
      <c r="J4" s="1">
        <v>31.0</v>
      </c>
    </row>
    <row r="5" ht="14.25" customHeight="1">
      <c r="A5" s="1">
        <v>4.0</v>
      </c>
      <c r="B5" s="1">
        <v>0.0</v>
      </c>
      <c r="C5" s="1">
        <v>2.5</v>
      </c>
      <c r="D5" s="1">
        <f t="shared" si="2"/>
        <v>12.5</v>
      </c>
      <c r="E5" s="1">
        <f t="shared" si="1"/>
        <v>15</v>
      </c>
      <c r="F5" s="1">
        <v>16.54</v>
      </c>
      <c r="G5" s="1">
        <v>1974.0</v>
      </c>
      <c r="H5" s="1">
        <v>0.0</v>
      </c>
      <c r="I5" s="1">
        <v>7.9</v>
      </c>
      <c r="J5" s="1">
        <v>-2.0</v>
      </c>
    </row>
    <row r="6" ht="14.25" customHeight="1">
      <c r="A6" s="1">
        <v>5.0</v>
      </c>
      <c r="B6" s="1">
        <v>0.0</v>
      </c>
      <c r="C6" s="1">
        <v>2.5</v>
      </c>
      <c r="D6" s="1">
        <f t="shared" si="2"/>
        <v>15</v>
      </c>
      <c r="E6" s="1">
        <f t="shared" si="1"/>
        <v>17.5</v>
      </c>
      <c r="F6" s="1">
        <v>10.26</v>
      </c>
      <c r="G6" s="1">
        <v>2143.0</v>
      </c>
      <c r="H6" s="1">
        <v>0.7</v>
      </c>
      <c r="I6" s="1">
        <v>7.9</v>
      </c>
      <c r="J6" s="1">
        <v>185.0</v>
      </c>
    </row>
    <row r="7" ht="14.25" customHeight="1">
      <c r="A7" s="1">
        <v>6.0</v>
      </c>
      <c r="B7" s="1">
        <v>0.0</v>
      </c>
      <c r="C7" s="1">
        <v>2.5</v>
      </c>
      <c r="D7" s="1">
        <f t="shared" si="2"/>
        <v>17.5</v>
      </c>
      <c r="E7" s="1">
        <f t="shared" si="1"/>
        <v>20</v>
      </c>
      <c r="F7" s="1">
        <v>6.99</v>
      </c>
      <c r="G7" s="1">
        <v>2331.0</v>
      </c>
      <c r="H7" s="1">
        <v>0.0</v>
      </c>
      <c r="I7" s="1">
        <v>7.9</v>
      </c>
      <c r="J7" s="1">
        <v>-141.0</v>
      </c>
    </row>
    <row r="8" ht="14.25" customHeight="1">
      <c r="A8" s="1">
        <v>7.0</v>
      </c>
      <c r="B8" s="1">
        <v>0.0</v>
      </c>
      <c r="C8" s="1">
        <v>2.5</v>
      </c>
      <c r="D8" s="1">
        <f t="shared" si="2"/>
        <v>20</v>
      </c>
      <c r="E8" s="1">
        <f t="shared" si="1"/>
        <v>22.5</v>
      </c>
      <c r="F8" s="1">
        <v>4.87</v>
      </c>
      <c r="G8" s="1">
        <v>2444.0</v>
      </c>
      <c r="H8" s="1">
        <v>1.7</v>
      </c>
      <c r="I8" s="1">
        <v>7.9</v>
      </c>
      <c r="J8" s="1">
        <v>80.0</v>
      </c>
    </row>
    <row r="9" ht="14.25" customHeight="1">
      <c r="A9" s="1">
        <v>8.0</v>
      </c>
      <c r="B9" s="1">
        <v>0.0</v>
      </c>
      <c r="C9" s="1">
        <v>2.5</v>
      </c>
      <c r="D9" s="1">
        <f t="shared" si="2"/>
        <v>22.5</v>
      </c>
      <c r="E9" s="1">
        <f t="shared" si="1"/>
        <v>25</v>
      </c>
      <c r="F9" s="1">
        <v>3.07</v>
      </c>
      <c r="G9" s="1">
        <v>2196.0</v>
      </c>
      <c r="H9" s="1">
        <v>5.4</v>
      </c>
      <c r="I9" s="1">
        <v>7.9</v>
      </c>
      <c r="J9" s="1">
        <v>-34.0</v>
      </c>
    </row>
    <row r="10" ht="14.25" customHeight="1">
      <c r="A10" s="1">
        <v>9.0</v>
      </c>
      <c r="B10" s="1">
        <v>0.0</v>
      </c>
      <c r="C10" s="1">
        <v>2.5</v>
      </c>
      <c r="D10" s="1">
        <f t="shared" si="2"/>
        <v>25</v>
      </c>
      <c r="E10" s="1">
        <f t="shared" si="1"/>
        <v>27.5</v>
      </c>
      <c r="F10" s="1">
        <v>10.05</v>
      </c>
      <c r="G10" s="1">
        <v>1741.0</v>
      </c>
      <c r="H10" s="1">
        <v>4.8</v>
      </c>
      <c r="I10" s="1">
        <v>44.7</v>
      </c>
      <c r="J10" s="1">
        <v>-4.0</v>
      </c>
    </row>
    <row r="11" ht="14.25" customHeight="1">
      <c r="A11" s="1">
        <v>10.0</v>
      </c>
      <c r="B11" s="1">
        <v>0.0</v>
      </c>
      <c r="C11" s="1">
        <v>2.5</v>
      </c>
      <c r="D11" s="1">
        <f t="shared" si="2"/>
        <v>27.5</v>
      </c>
      <c r="E11" s="1">
        <f t="shared" si="1"/>
        <v>30</v>
      </c>
      <c r="F11" s="1">
        <v>10.32</v>
      </c>
      <c r="G11" s="1">
        <v>2379.0</v>
      </c>
      <c r="H11" s="1">
        <v>5.2</v>
      </c>
      <c r="I11" s="1">
        <v>44.7</v>
      </c>
      <c r="J11" s="1">
        <v>19.0</v>
      </c>
    </row>
    <row r="12" ht="14.25" customHeight="1">
      <c r="A12" s="1">
        <v>11.0</v>
      </c>
      <c r="B12" s="1">
        <v>0.0</v>
      </c>
      <c r="C12" s="1">
        <v>2.5</v>
      </c>
      <c r="D12" s="1">
        <f t="shared" si="2"/>
        <v>30</v>
      </c>
      <c r="E12" s="1">
        <f t="shared" si="1"/>
        <v>32.5</v>
      </c>
      <c r="F12" s="1">
        <v>9.05</v>
      </c>
      <c r="G12" s="1">
        <v>2711.0</v>
      </c>
      <c r="H12" s="1">
        <v>8.5</v>
      </c>
      <c r="I12" s="1">
        <v>44.8</v>
      </c>
      <c r="J12" s="1">
        <v>222.0</v>
      </c>
    </row>
    <row r="13" ht="14.25" customHeight="1">
      <c r="A13" s="1">
        <v>12.0</v>
      </c>
      <c r="B13" s="1">
        <v>0.0</v>
      </c>
      <c r="C13" s="1">
        <v>2.5</v>
      </c>
      <c r="D13" s="1">
        <f t="shared" si="2"/>
        <v>32.5</v>
      </c>
      <c r="E13" s="1">
        <f t="shared" si="1"/>
        <v>35</v>
      </c>
      <c r="F13" s="1">
        <v>7.65</v>
      </c>
      <c r="G13" s="1">
        <v>2922.0</v>
      </c>
      <c r="H13" s="1">
        <v>1.7</v>
      </c>
      <c r="I13" s="1">
        <v>44.7</v>
      </c>
      <c r="J13" s="1">
        <v>-3.0</v>
      </c>
    </row>
    <row r="14" ht="14.25" customHeight="1">
      <c r="A14" s="1">
        <v>13.0</v>
      </c>
      <c r="B14" s="1">
        <v>0.0</v>
      </c>
      <c r="C14" s="1">
        <v>2.5</v>
      </c>
      <c r="D14" s="1">
        <f t="shared" si="2"/>
        <v>35</v>
      </c>
      <c r="E14" s="1">
        <f t="shared" si="1"/>
        <v>37.5</v>
      </c>
      <c r="F14" s="1">
        <v>5.61</v>
      </c>
      <c r="G14" s="1">
        <v>2673.0</v>
      </c>
      <c r="H14" s="1">
        <v>13.8</v>
      </c>
      <c r="I14" s="1">
        <v>44.8</v>
      </c>
      <c r="J14" s="1">
        <v>-112.0</v>
      </c>
    </row>
    <row r="15" ht="14.25" customHeight="1">
      <c r="A15" s="1">
        <v>14.0</v>
      </c>
      <c r="B15" s="1">
        <v>0.0</v>
      </c>
      <c r="C15" s="1">
        <v>2.5</v>
      </c>
      <c r="D15" s="1">
        <f t="shared" si="2"/>
        <v>37.5</v>
      </c>
      <c r="E15" s="1">
        <f t="shared" si="1"/>
        <v>40</v>
      </c>
      <c r="F15" s="1">
        <v>4.09</v>
      </c>
      <c r="G15" s="1">
        <v>2407.0</v>
      </c>
      <c r="H15" s="1">
        <v>20.5</v>
      </c>
      <c r="I15" s="1">
        <v>44.7</v>
      </c>
      <c r="J15" s="1">
        <v>20.5</v>
      </c>
    </row>
    <row r="16" ht="14.25" customHeight="1">
      <c r="A16" s="1">
        <v>15.0</v>
      </c>
      <c r="B16" s="1">
        <v>0.0</v>
      </c>
      <c r="C16" s="1">
        <v>2.5</v>
      </c>
      <c r="D16" s="1">
        <f t="shared" si="2"/>
        <v>40</v>
      </c>
      <c r="E16" s="1">
        <f t="shared" si="1"/>
        <v>42.5</v>
      </c>
      <c r="F16" s="1">
        <v>3.32</v>
      </c>
      <c r="G16" s="1">
        <v>2371.0</v>
      </c>
      <c r="H16" s="1">
        <v>28.1</v>
      </c>
      <c r="I16" s="1">
        <v>44.6</v>
      </c>
      <c r="J16" s="1">
        <v>-29.0</v>
      </c>
    </row>
    <row r="17" ht="14.25" customHeight="1">
      <c r="A17" s="5">
        <v>16.0</v>
      </c>
      <c r="B17" s="5">
        <v>0.0</v>
      </c>
      <c r="C17" s="5">
        <v>2.5</v>
      </c>
      <c r="D17" s="5">
        <f t="shared" si="2"/>
        <v>42.5</v>
      </c>
      <c r="E17" s="5">
        <f t="shared" si="1"/>
        <v>45</v>
      </c>
      <c r="F17" s="5">
        <v>2.4</v>
      </c>
      <c r="G17" s="5">
        <v>2059.0</v>
      </c>
      <c r="H17" s="5">
        <v>26.2</v>
      </c>
      <c r="I17" s="5">
        <v>44.6</v>
      </c>
      <c r="J17" s="5">
        <v>104.0</v>
      </c>
    </row>
    <row r="18" ht="14.25" customHeight="1">
      <c r="A18" s="1">
        <v>15.0</v>
      </c>
      <c r="B18" s="1">
        <v>2.5</v>
      </c>
      <c r="C18" s="1">
        <v>5.0</v>
      </c>
      <c r="D18" s="1">
        <f>42.5</f>
        <v>42.5</v>
      </c>
      <c r="E18" s="1">
        <f>45</f>
        <v>45</v>
      </c>
      <c r="F18" s="1">
        <v>4.08</v>
      </c>
      <c r="G18" s="1">
        <v>2140.0</v>
      </c>
      <c r="H18" s="1">
        <v>6.4</v>
      </c>
      <c r="I18" s="1">
        <v>60.8</v>
      </c>
      <c r="J18" s="1">
        <v>107.0</v>
      </c>
    </row>
    <row r="19" ht="14.25" customHeight="1">
      <c r="A19" s="1">
        <v>14.0</v>
      </c>
      <c r="B19" s="1">
        <v>2.5</v>
      </c>
      <c r="C19" s="1">
        <v>5.0</v>
      </c>
      <c r="D19" s="1">
        <f t="shared" ref="D19:E19" si="3">D18-2.5</f>
        <v>40</v>
      </c>
      <c r="E19" s="1">
        <f t="shared" si="3"/>
        <v>42.5</v>
      </c>
      <c r="F19" s="1">
        <v>5.49</v>
      </c>
      <c r="G19" s="1">
        <v>2376.0</v>
      </c>
      <c r="H19" s="1">
        <v>3.7</v>
      </c>
      <c r="I19" s="1">
        <v>60.7</v>
      </c>
      <c r="J19" s="1">
        <v>-34.0</v>
      </c>
    </row>
    <row r="20" ht="14.25" customHeight="1">
      <c r="A20" s="1">
        <v>13.0</v>
      </c>
      <c r="B20" s="1">
        <v>2.5</v>
      </c>
      <c r="C20" s="1">
        <v>5.0</v>
      </c>
      <c r="D20" s="1">
        <f t="shared" ref="D20:E20" si="4">D19-2.5</f>
        <v>37.5</v>
      </c>
      <c r="E20" s="1">
        <f t="shared" si="4"/>
        <v>40</v>
      </c>
      <c r="F20" s="1">
        <v>7.33</v>
      </c>
      <c r="G20" s="1">
        <v>2575.0</v>
      </c>
      <c r="H20" s="1">
        <v>2.4</v>
      </c>
      <c r="I20" s="1">
        <v>60.7</v>
      </c>
      <c r="J20" s="1">
        <v>39.0</v>
      </c>
    </row>
    <row r="21" ht="14.25" customHeight="1">
      <c r="A21" s="1">
        <v>12.0</v>
      </c>
      <c r="B21" s="1">
        <v>2.5</v>
      </c>
      <c r="C21" s="1">
        <v>5.0</v>
      </c>
      <c r="D21" s="1">
        <f t="shared" ref="D21:E21" si="5">D20-2.5</f>
        <v>35</v>
      </c>
      <c r="E21" s="1">
        <f t="shared" si="5"/>
        <v>37.5</v>
      </c>
      <c r="F21" s="1">
        <v>10.42</v>
      </c>
      <c r="G21" s="1">
        <v>1922.0</v>
      </c>
      <c r="H21" s="1">
        <v>2.4</v>
      </c>
      <c r="I21" s="1">
        <v>60.9</v>
      </c>
      <c r="J21" s="1">
        <v>-246.0</v>
      </c>
    </row>
    <row r="22" ht="14.25" customHeight="1">
      <c r="A22" s="1">
        <v>11.0</v>
      </c>
      <c r="B22" s="1">
        <v>2.5</v>
      </c>
      <c r="C22" s="1">
        <v>5.0</v>
      </c>
      <c r="D22" s="1">
        <f t="shared" ref="D22:E22" si="6">D21-2.5</f>
        <v>32.5</v>
      </c>
      <c r="E22" s="1">
        <f t="shared" si="6"/>
        <v>35</v>
      </c>
      <c r="F22" s="1">
        <v>6.7</v>
      </c>
      <c r="G22" s="1">
        <v>3027.0</v>
      </c>
      <c r="H22" s="1">
        <v>2.0</v>
      </c>
      <c r="I22" s="1">
        <v>29.7</v>
      </c>
      <c r="J22" s="1">
        <v>265.0</v>
      </c>
    </row>
    <row r="23" ht="14.25" customHeight="1">
      <c r="A23" s="1">
        <v>10.0</v>
      </c>
      <c r="B23" s="1">
        <v>2.5</v>
      </c>
      <c r="C23" s="1">
        <v>5.0</v>
      </c>
      <c r="D23" s="1">
        <f t="shared" ref="D23:E23" si="7">D22-2.5</f>
        <v>30</v>
      </c>
      <c r="E23" s="1">
        <f t="shared" si="7"/>
        <v>32.5</v>
      </c>
      <c r="F23" s="1">
        <v>2.82</v>
      </c>
      <c r="G23" s="1">
        <v>2835.0</v>
      </c>
      <c r="H23" s="1">
        <v>2.8</v>
      </c>
      <c r="I23" s="1">
        <v>10.3</v>
      </c>
      <c r="J23" s="1">
        <v>-58.0</v>
      </c>
    </row>
    <row r="24" ht="14.25" customHeight="1">
      <c r="A24" s="1">
        <v>9.0</v>
      </c>
      <c r="B24" s="1">
        <v>2.5</v>
      </c>
      <c r="C24" s="1">
        <v>5.0</v>
      </c>
      <c r="D24" s="1">
        <f t="shared" ref="D24:E24" si="8">D23-2.5</f>
        <v>27.5</v>
      </c>
      <c r="E24" s="1">
        <f t="shared" si="8"/>
        <v>30</v>
      </c>
      <c r="F24" s="1">
        <v>3.49</v>
      </c>
      <c r="G24" s="1">
        <v>2633.0</v>
      </c>
      <c r="H24" s="1">
        <v>2.8</v>
      </c>
      <c r="I24" s="1">
        <v>10.3</v>
      </c>
      <c r="J24" s="1">
        <v>-126.0</v>
      </c>
    </row>
    <row r="25" ht="14.25" customHeight="1">
      <c r="A25" s="1">
        <v>8.0</v>
      </c>
      <c r="B25" s="1">
        <v>2.5</v>
      </c>
      <c r="C25" s="1">
        <v>5.0</v>
      </c>
      <c r="D25" s="1">
        <f t="shared" ref="D25:E25" si="9">D24-2.5</f>
        <v>25</v>
      </c>
      <c r="E25" s="1">
        <f t="shared" si="9"/>
        <v>27.5</v>
      </c>
      <c r="F25" s="1">
        <v>3.44</v>
      </c>
      <c r="G25" s="1">
        <v>1883.0</v>
      </c>
      <c r="H25" s="1">
        <v>0.7</v>
      </c>
      <c r="I25" s="1">
        <v>10.3</v>
      </c>
      <c r="J25" s="1">
        <v>2.0</v>
      </c>
    </row>
    <row r="26" ht="14.25" customHeight="1">
      <c r="A26" s="1">
        <v>7.0</v>
      </c>
      <c r="B26" s="1">
        <v>2.5</v>
      </c>
      <c r="C26" s="1">
        <v>5.0</v>
      </c>
      <c r="D26" s="1">
        <f t="shared" ref="D26:E26" si="10">D25-2.5</f>
        <v>22.5</v>
      </c>
      <c r="E26" s="1">
        <f t="shared" si="10"/>
        <v>25</v>
      </c>
      <c r="F26" s="1">
        <v>6.25</v>
      </c>
      <c r="G26" s="1">
        <v>2392.0</v>
      </c>
      <c r="H26" s="1">
        <v>1.0</v>
      </c>
      <c r="I26" s="1">
        <v>10.3</v>
      </c>
      <c r="J26" s="1">
        <v>-70.0</v>
      </c>
    </row>
    <row r="27" ht="14.25" customHeight="1">
      <c r="A27" s="1">
        <v>6.0</v>
      </c>
      <c r="B27" s="1">
        <v>2.5</v>
      </c>
      <c r="C27" s="1">
        <v>5.0</v>
      </c>
      <c r="D27" s="1">
        <f t="shared" ref="D27:E27" si="11">D26-2.5</f>
        <v>20</v>
      </c>
      <c r="E27" s="1">
        <f t="shared" si="11"/>
        <v>22.5</v>
      </c>
      <c r="F27" s="1">
        <v>10.32</v>
      </c>
      <c r="G27" s="1">
        <v>2638.0</v>
      </c>
      <c r="H27" s="1">
        <v>1.7</v>
      </c>
      <c r="I27" s="1">
        <v>10.3</v>
      </c>
      <c r="J27" s="1">
        <v>95.0</v>
      </c>
    </row>
    <row r="28" ht="14.25" customHeight="1">
      <c r="A28" s="1">
        <v>5.0</v>
      </c>
      <c r="B28" s="1">
        <v>2.5</v>
      </c>
      <c r="C28" s="1">
        <v>5.0</v>
      </c>
      <c r="D28" s="1">
        <f t="shared" ref="D28:E28" si="12">D27-2.5</f>
        <v>17.5</v>
      </c>
      <c r="E28" s="1">
        <f t="shared" si="12"/>
        <v>20</v>
      </c>
      <c r="F28" s="1">
        <v>15.49</v>
      </c>
      <c r="G28" s="1">
        <v>1478.0</v>
      </c>
      <c r="H28" s="1">
        <v>0.0</v>
      </c>
      <c r="I28" s="1">
        <v>10.3</v>
      </c>
      <c r="J28" s="1">
        <v>-151.0</v>
      </c>
    </row>
    <row r="29" ht="14.25" customHeight="1">
      <c r="A29" s="1">
        <v>4.0</v>
      </c>
      <c r="B29" s="1">
        <v>2.5</v>
      </c>
      <c r="C29" s="1">
        <v>5.0</v>
      </c>
      <c r="D29" s="1">
        <f t="shared" ref="D29:E29" si="13">D28-2.5</f>
        <v>15</v>
      </c>
      <c r="E29" s="1">
        <f t="shared" si="13"/>
        <v>17.5</v>
      </c>
      <c r="F29" s="1">
        <v>24.14</v>
      </c>
      <c r="G29" s="1">
        <v>2206.0</v>
      </c>
      <c r="H29" s="1">
        <v>0.7</v>
      </c>
      <c r="I29" s="1">
        <v>10.3</v>
      </c>
      <c r="J29" s="1">
        <v>224.0</v>
      </c>
    </row>
    <row r="30" ht="14.25" customHeight="1">
      <c r="A30" s="1">
        <v>3.0</v>
      </c>
      <c r="B30" s="1">
        <v>2.5</v>
      </c>
      <c r="C30" s="1">
        <v>5.0</v>
      </c>
      <c r="D30" s="1">
        <f t="shared" ref="D30:E30" si="14">D29-2.5</f>
        <v>12.5</v>
      </c>
      <c r="E30" s="1">
        <f t="shared" si="14"/>
        <v>15</v>
      </c>
      <c r="F30" s="1">
        <v>43.11</v>
      </c>
      <c r="G30" s="1">
        <v>1970.0</v>
      </c>
      <c r="H30" s="1">
        <v>0.0</v>
      </c>
      <c r="I30" s="1">
        <v>10.3</v>
      </c>
      <c r="J30" s="1">
        <v>-41.0</v>
      </c>
    </row>
    <row r="31" ht="14.25" customHeight="1">
      <c r="A31" s="1">
        <v>2.0</v>
      </c>
      <c r="B31" s="1">
        <v>2.5</v>
      </c>
      <c r="C31" s="1">
        <v>5.0</v>
      </c>
      <c r="D31" s="1">
        <f t="shared" ref="D31:E31" si="15">D30-2.5</f>
        <v>10</v>
      </c>
      <c r="E31" s="1">
        <f t="shared" si="15"/>
        <v>12.5</v>
      </c>
      <c r="F31" s="1">
        <v>98.96</v>
      </c>
      <c r="G31" s="1">
        <v>1807.0</v>
      </c>
      <c r="H31" s="1">
        <v>1.0</v>
      </c>
      <c r="I31" s="1">
        <v>10.3</v>
      </c>
      <c r="J31" s="1">
        <v>73.0</v>
      </c>
    </row>
    <row r="32" ht="14.25" customHeight="1">
      <c r="A32" s="5">
        <v>1.0</v>
      </c>
      <c r="B32" s="5">
        <v>2.5</v>
      </c>
      <c r="C32" s="5">
        <v>5.0</v>
      </c>
      <c r="D32" s="5">
        <f t="shared" ref="D32:E32" si="16">D31-2.5</f>
        <v>7.5</v>
      </c>
      <c r="E32" s="5">
        <f t="shared" si="16"/>
        <v>10</v>
      </c>
      <c r="F32" s="5">
        <v>344.46</v>
      </c>
      <c r="G32" s="5">
        <v>1572.0</v>
      </c>
      <c r="H32" s="5">
        <v>0.7</v>
      </c>
      <c r="I32" s="5">
        <v>10.3</v>
      </c>
      <c r="J32" s="5">
        <v>-82.0</v>
      </c>
    </row>
    <row r="33" ht="14.25" customHeight="1">
      <c r="A33" s="1">
        <v>1.0</v>
      </c>
      <c r="B33" s="1">
        <v>5.0</v>
      </c>
      <c r="C33" s="1">
        <v>7.5</v>
      </c>
      <c r="D33" s="1">
        <v>10.0</v>
      </c>
      <c r="E33" s="1">
        <v>12.5</v>
      </c>
      <c r="F33" s="1">
        <v>263.78</v>
      </c>
      <c r="G33" s="1">
        <v>994.6</v>
      </c>
      <c r="H33" s="1">
        <v>0.0</v>
      </c>
      <c r="I33" s="1">
        <v>12.4</v>
      </c>
      <c r="J33" s="1">
        <v>75.0</v>
      </c>
    </row>
    <row r="34" ht="14.25" customHeight="1">
      <c r="A34" s="1">
        <v>2.0</v>
      </c>
      <c r="B34" s="1">
        <v>5.0</v>
      </c>
      <c r="C34" s="1">
        <v>7.5</v>
      </c>
      <c r="D34" s="1">
        <f t="shared" ref="D34:E34" si="17">D33+2.5</f>
        <v>12.5</v>
      </c>
      <c r="E34" s="1">
        <f t="shared" si="17"/>
        <v>15</v>
      </c>
      <c r="F34" s="1">
        <v>75.34</v>
      </c>
      <c r="G34" s="1">
        <v>1139.0</v>
      </c>
      <c r="H34" s="1">
        <v>0.4</v>
      </c>
      <c r="I34" s="1">
        <v>12.4</v>
      </c>
      <c r="J34" s="1">
        <v>-41.0</v>
      </c>
    </row>
    <row r="35" ht="14.25" customHeight="1">
      <c r="A35" s="1">
        <v>3.0</v>
      </c>
      <c r="B35" s="1">
        <v>5.0</v>
      </c>
      <c r="C35" s="1">
        <v>7.5</v>
      </c>
      <c r="D35" s="1">
        <f t="shared" ref="D35:E35" si="18">D34+2.5</f>
        <v>15</v>
      </c>
      <c r="E35" s="1">
        <f t="shared" si="18"/>
        <v>17.5</v>
      </c>
      <c r="F35" s="1">
        <v>34.82</v>
      </c>
      <c r="G35" s="1">
        <v>1314.0</v>
      </c>
      <c r="H35" s="1">
        <v>0.7</v>
      </c>
      <c r="I35" s="1">
        <v>12.4</v>
      </c>
      <c r="J35" s="1">
        <v>224.0</v>
      </c>
    </row>
    <row r="36" ht="14.25" customHeight="1">
      <c r="A36" s="1">
        <v>4.0</v>
      </c>
      <c r="B36" s="1">
        <v>5.0</v>
      </c>
      <c r="C36" s="1">
        <v>7.5</v>
      </c>
      <c r="D36" s="1">
        <f t="shared" ref="D36:E36" si="19">D35+2.5</f>
        <v>17.5</v>
      </c>
      <c r="E36" s="1">
        <f t="shared" si="19"/>
        <v>20</v>
      </c>
      <c r="F36" s="1">
        <v>20.27</v>
      </c>
      <c r="G36" s="1">
        <v>1532.0</v>
      </c>
      <c r="H36" s="1">
        <v>0.0</v>
      </c>
      <c r="I36" s="1">
        <v>12.4</v>
      </c>
      <c r="J36" s="1">
        <v>-153.0</v>
      </c>
    </row>
    <row r="37" ht="14.25" customHeight="1">
      <c r="A37" s="1">
        <v>5.0</v>
      </c>
      <c r="B37" s="1">
        <v>5.0</v>
      </c>
      <c r="C37" s="1">
        <v>7.5</v>
      </c>
      <c r="D37" s="1">
        <f t="shared" ref="D37:E37" si="20">D36+2.5</f>
        <v>20</v>
      </c>
      <c r="E37" s="1">
        <f t="shared" si="20"/>
        <v>22.5</v>
      </c>
      <c r="F37" s="1">
        <v>12.68</v>
      </c>
      <c r="G37" s="1">
        <v>1677.0</v>
      </c>
      <c r="H37" s="1">
        <v>0.0</v>
      </c>
      <c r="I37" s="1">
        <v>12.4</v>
      </c>
      <c r="J37" s="1">
        <v>90.0</v>
      </c>
    </row>
    <row r="38" ht="14.25" customHeight="1">
      <c r="A38" s="1">
        <v>6.0</v>
      </c>
      <c r="B38" s="1">
        <v>5.0</v>
      </c>
      <c r="C38" s="1">
        <v>7.5</v>
      </c>
      <c r="D38" s="1">
        <f t="shared" ref="D38:E38" si="21">D37+2.5</f>
        <v>22.5</v>
      </c>
      <c r="E38" s="1">
        <f t="shared" si="21"/>
        <v>25</v>
      </c>
      <c r="F38" s="1">
        <v>7.32</v>
      </c>
      <c r="G38" s="1">
        <v>1550.0</v>
      </c>
      <c r="H38" s="1">
        <v>0.7</v>
      </c>
      <c r="I38" s="1">
        <v>12.4</v>
      </c>
      <c r="J38" s="1">
        <v>-70.0</v>
      </c>
    </row>
    <row r="39" ht="14.25" customHeight="1">
      <c r="A39" s="1">
        <v>7.0</v>
      </c>
      <c r="B39" s="1">
        <v>5.0</v>
      </c>
      <c r="C39" s="1">
        <v>7.5</v>
      </c>
      <c r="D39" s="1">
        <f t="shared" ref="D39:E39" si="22">D38+2.5</f>
        <v>25</v>
      </c>
      <c r="E39" s="1">
        <f t="shared" si="22"/>
        <v>27.5</v>
      </c>
      <c r="F39" s="1">
        <v>3.9</v>
      </c>
      <c r="G39" s="1">
        <v>1239.0</v>
      </c>
      <c r="H39" s="1">
        <v>1.5</v>
      </c>
      <c r="I39" s="1">
        <v>12.4</v>
      </c>
      <c r="J39" s="1">
        <v>12.0</v>
      </c>
    </row>
    <row r="40" ht="14.25" customHeight="1">
      <c r="A40" s="1">
        <v>8.0</v>
      </c>
      <c r="B40" s="1">
        <v>5.0</v>
      </c>
      <c r="C40" s="1">
        <v>7.5</v>
      </c>
      <c r="D40" s="1">
        <f t="shared" ref="D40:E40" si="23">D39+2.5</f>
        <v>27.5</v>
      </c>
      <c r="E40" s="1">
        <f t="shared" si="23"/>
        <v>30</v>
      </c>
      <c r="F40" s="1">
        <v>3.82</v>
      </c>
      <c r="G40" s="1">
        <v>1733.0</v>
      </c>
      <c r="H40" s="1">
        <v>0.0</v>
      </c>
      <c r="I40" s="1">
        <v>12.4</v>
      </c>
      <c r="J40" s="1">
        <v>-148.0</v>
      </c>
    </row>
    <row r="41" ht="14.25" customHeight="1">
      <c r="A41" s="1">
        <v>9.0</v>
      </c>
      <c r="B41" s="1">
        <v>5.0</v>
      </c>
      <c r="C41" s="1">
        <v>7.5</v>
      </c>
      <c r="D41" s="1">
        <f t="shared" ref="D41:E41" si="24">D40+2.5</f>
        <v>30</v>
      </c>
      <c r="E41" s="1">
        <f t="shared" si="24"/>
        <v>32.5</v>
      </c>
      <c r="F41" s="1">
        <v>3.02</v>
      </c>
      <c r="G41" s="1">
        <v>1885.0</v>
      </c>
      <c r="H41" s="1">
        <v>1.9</v>
      </c>
      <c r="I41" s="1">
        <v>12.4</v>
      </c>
      <c r="J41" s="1">
        <v>-53.0</v>
      </c>
    </row>
    <row r="42" ht="14.25" customHeight="1">
      <c r="A42" s="1">
        <v>10.0</v>
      </c>
      <c r="B42" s="1">
        <v>5.0</v>
      </c>
      <c r="C42" s="1">
        <v>7.5</v>
      </c>
      <c r="D42" s="1">
        <f t="shared" ref="D42:E42" si="25">D41+2.5</f>
        <v>32.5</v>
      </c>
      <c r="E42" s="1">
        <f t="shared" si="25"/>
        <v>35</v>
      </c>
      <c r="F42" s="1">
        <v>2.42</v>
      </c>
      <c r="G42" s="1">
        <v>2013.0</v>
      </c>
      <c r="H42" s="1">
        <v>1.4</v>
      </c>
      <c r="I42" s="1">
        <v>12.4</v>
      </c>
      <c r="J42" s="1">
        <v>156.0</v>
      </c>
    </row>
    <row r="43" ht="14.25" customHeight="1">
      <c r="A43" s="1">
        <v>11.0</v>
      </c>
      <c r="B43" s="1">
        <v>5.0</v>
      </c>
      <c r="C43" s="1">
        <v>7.5</v>
      </c>
      <c r="D43" s="1">
        <f t="shared" ref="D43:E43" si="26">D42+2.5</f>
        <v>35</v>
      </c>
      <c r="E43" s="1">
        <f t="shared" si="26"/>
        <v>37.5</v>
      </c>
      <c r="F43" s="1">
        <v>11.53</v>
      </c>
      <c r="G43" s="1">
        <v>2021.0</v>
      </c>
      <c r="H43" s="1">
        <v>1.2</v>
      </c>
      <c r="I43" s="1">
        <v>76.5</v>
      </c>
      <c r="J43" s="1">
        <v>-239.0</v>
      </c>
    </row>
    <row r="44" ht="14.25" customHeight="1">
      <c r="A44" s="1">
        <v>12.0</v>
      </c>
      <c r="B44" s="1">
        <v>5.0</v>
      </c>
      <c r="C44" s="1">
        <v>7.5</v>
      </c>
      <c r="D44" s="1">
        <f t="shared" ref="D44:E44" si="27">D43+2.5</f>
        <v>37.5</v>
      </c>
      <c r="E44" s="1">
        <f t="shared" si="27"/>
        <v>40</v>
      </c>
      <c r="F44" s="1">
        <v>7.91</v>
      </c>
      <c r="G44" s="1">
        <v>1767.0</v>
      </c>
      <c r="H44" s="1">
        <v>3.4</v>
      </c>
      <c r="I44" s="1">
        <v>76.4</v>
      </c>
      <c r="J44" s="1">
        <v>75.0</v>
      </c>
    </row>
    <row r="45" ht="14.25" customHeight="1">
      <c r="A45" s="1">
        <v>13.0</v>
      </c>
      <c r="B45" s="1">
        <v>5.0</v>
      </c>
      <c r="C45" s="1">
        <v>7.5</v>
      </c>
      <c r="D45" s="1">
        <f t="shared" ref="D45:E45" si="28">D44+2.5</f>
        <v>40</v>
      </c>
      <c r="E45" s="1">
        <f t="shared" si="28"/>
        <v>42.5</v>
      </c>
      <c r="F45" s="1">
        <v>5.97</v>
      </c>
      <c r="G45" s="1">
        <v>1668.0</v>
      </c>
      <c r="H45" s="1">
        <v>7.5</v>
      </c>
      <c r="I45" s="1">
        <v>76.4</v>
      </c>
      <c r="J45" s="1">
        <v>-65.0</v>
      </c>
    </row>
    <row r="46" ht="14.25" customHeight="1">
      <c r="A46" s="5">
        <v>14.0</v>
      </c>
      <c r="B46" s="5">
        <v>5.0</v>
      </c>
      <c r="C46" s="5">
        <v>7.5</v>
      </c>
      <c r="D46" s="5">
        <f t="shared" ref="D46:E46" si="29">D45+2.5</f>
        <v>42.5</v>
      </c>
      <c r="E46" s="5">
        <f t="shared" si="29"/>
        <v>45</v>
      </c>
      <c r="F46" s="5">
        <v>4.22</v>
      </c>
      <c r="G46" s="5">
        <v>1450.0</v>
      </c>
      <c r="H46" s="5">
        <v>4.5</v>
      </c>
      <c r="I46" s="5">
        <v>76.5</v>
      </c>
      <c r="J46" s="5">
        <v>148.0</v>
      </c>
    </row>
    <row r="47" ht="14.25" customHeight="1">
      <c r="A47" s="1">
        <v>13.0</v>
      </c>
      <c r="B47" s="1">
        <v>7.5</v>
      </c>
      <c r="C47" s="1">
        <v>10.0</v>
      </c>
      <c r="D47" s="1">
        <v>42.5</v>
      </c>
      <c r="E47" s="1">
        <v>45.0</v>
      </c>
      <c r="F47" s="1">
        <v>7.8</v>
      </c>
      <c r="G47" s="1">
        <v>1734.0</v>
      </c>
      <c r="H47" s="1">
        <v>0.0</v>
      </c>
      <c r="I47" s="1">
        <v>87.2</v>
      </c>
      <c r="J47" s="1">
        <v>139.0</v>
      </c>
    </row>
    <row r="48" ht="14.25" customHeight="1">
      <c r="A48" s="1">
        <v>12.0</v>
      </c>
      <c r="B48" s="1">
        <v>7.5</v>
      </c>
      <c r="C48" s="1">
        <v>10.0</v>
      </c>
      <c r="D48" s="1">
        <f t="shared" ref="D48:E48" si="30">D47-2.5</f>
        <v>40</v>
      </c>
      <c r="E48" s="1">
        <f t="shared" si="30"/>
        <v>42.5</v>
      </c>
      <c r="F48" s="1">
        <v>10.21</v>
      </c>
      <c r="G48" s="1">
        <v>2001.0</v>
      </c>
      <c r="H48" s="1">
        <v>0.7</v>
      </c>
      <c r="I48" s="1">
        <v>87.1</v>
      </c>
      <c r="J48" s="1">
        <v>-65.0</v>
      </c>
    </row>
    <row r="49" ht="14.25" customHeight="1">
      <c r="A49" s="1">
        <v>11.0</v>
      </c>
      <c r="B49" s="1">
        <v>7.5</v>
      </c>
      <c r="C49" s="1">
        <v>10.0</v>
      </c>
      <c r="D49" s="1">
        <f t="shared" ref="D49:E49" si="31">D48-2.5</f>
        <v>37.5</v>
      </c>
      <c r="E49" s="1">
        <f t="shared" si="31"/>
        <v>40</v>
      </c>
      <c r="F49" s="1">
        <v>14.1</v>
      </c>
      <c r="G49" s="1">
        <v>2170.0</v>
      </c>
      <c r="H49" s="1">
        <v>1.0</v>
      </c>
      <c r="I49" s="1">
        <v>87.1</v>
      </c>
      <c r="J49" s="1">
        <v>58.0</v>
      </c>
    </row>
    <row r="50" ht="14.25" customHeight="1">
      <c r="A50" s="1">
        <v>10.0</v>
      </c>
      <c r="B50" s="1">
        <v>7.5</v>
      </c>
      <c r="C50" s="1">
        <v>10.0</v>
      </c>
      <c r="D50" s="1">
        <f t="shared" ref="D50:E50" si="32">D49-2.5</f>
        <v>35</v>
      </c>
      <c r="E50" s="1">
        <f t="shared" si="32"/>
        <v>37.5</v>
      </c>
      <c r="F50" s="1">
        <v>3.43</v>
      </c>
      <c r="G50" s="1">
        <v>2442.0</v>
      </c>
      <c r="H50" s="1">
        <v>0.0</v>
      </c>
      <c r="I50" s="1">
        <v>14.5</v>
      </c>
      <c r="J50" s="1">
        <v>-231.0</v>
      </c>
    </row>
    <row r="51" ht="14.25" customHeight="1">
      <c r="A51" s="1">
        <v>9.0</v>
      </c>
      <c r="B51" s="1">
        <v>7.5</v>
      </c>
      <c r="C51" s="1">
        <v>10.0</v>
      </c>
      <c r="D51" s="1">
        <f t="shared" ref="D51:E51" si="33">D50-2.5</f>
        <v>32.5</v>
      </c>
      <c r="E51" s="1">
        <f t="shared" si="33"/>
        <v>35</v>
      </c>
      <c r="F51" s="1">
        <v>4.59</v>
      </c>
      <c r="G51" s="1">
        <v>2451.0</v>
      </c>
      <c r="H51" s="1">
        <v>1.4</v>
      </c>
      <c r="I51" s="1">
        <v>14.5</v>
      </c>
      <c r="J51" s="1">
        <v>253.0</v>
      </c>
    </row>
    <row r="52" ht="14.25" customHeight="1">
      <c r="A52" s="1">
        <v>8.0</v>
      </c>
      <c r="B52" s="1">
        <v>7.5</v>
      </c>
      <c r="C52" s="1">
        <v>10.0</v>
      </c>
      <c r="D52" s="1">
        <f t="shared" ref="D52:E52" si="34">D51-2.5</f>
        <v>30</v>
      </c>
      <c r="E52" s="1">
        <f t="shared" si="34"/>
        <v>32.5</v>
      </c>
      <c r="F52" s="1">
        <v>5.87</v>
      </c>
      <c r="G52" s="1">
        <v>2279.0</v>
      </c>
      <c r="H52" s="1">
        <v>2.1</v>
      </c>
      <c r="I52" s="1">
        <v>14.5</v>
      </c>
      <c r="J52" s="1">
        <v>-61.0</v>
      </c>
    </row>
    <row r="53" ht="14.25" customHeight="1">
      <c r="A53" s="1">
        <v>7.0</v>
      </c>
      <c r="B53" s="1">
        <v>7.5</v>
      </c>
      <c r="C53" s="1">
        <v>10.0</v>
      </c>
      <c r="D53" s="1">
        <f t="shared" ref="D53:E53" si="35">D52-2.5</f>
        <v>27.5</v>
      </c>
      <c r="E53" s="1">
        <f t="shared" si="35"/>
        <v>30</v>
      </c>
      <c r="F53" s="1">
        <v>7.62</v>
      </c>
      <c r="G53" s="1">
        <v>2071.0</v>
      </c>
      <c r="H53" s="1">
        <v>1.6</v>
      </c>
      <c r="I53" s="1">
        <v>14.5</v>
      </c>
      <c r="J53" s="1">
        <v>-173.0</v>
      </c>
    </row>
    <row r="54" ht="14.25" customHeight="1">
      <c r="A54" s="1">
        <v>6.0</v>
      </c>
      <c r="B54" s="1">
        <v>7.5</v>
      </c>
      <c r="C54" s="1">
        <v>10.0</v>
      </c>
      <c r="D54" s="1">
        <f t="shared" ref="D54:E54" si="36">D53-2.5</f>
        <v>25</v>
      </c>
      <c r="E54" s="1">
        <f t="shared" si="36"/>
        <v>27.5</v>
      </c>
      <c r="F54" s="1">
        <v>8.06</v>
      </c>
      <c r="G54" s="1">
        <v>1460.0</v>
      </c>
      <c r="H54" s="1">
        <v>0.0</v>
      </c>
      <c r="I54" s="1">
        <v>14.5</v>
      </c>
      <c r="J54" s="1">
        <v>31.0</v>
      </c>
    </row>
    <row r="55" ht="14.25" customHeight="1">
      <c r="A55" s="1">
        <v>5.0</v>
      </c>
      <c r="B55" s="1">
        <v>7.5</v>
      </c>
      <c r="C55" s="1">
        <v>10.0</v>
      </c>
      <c r="D55" s="1">
        <f t="shared" ref="D55:E55" si="37">D54-2.5</f>
        <v>22.5</v>
      </c>
      <c r="E55" s="1">
        <f t="shared" si="37"/>
        <v>25</v>
      </c>
      <c r="F55" s="1">
        <v>16.19</v>
      </c>
      <c r="G55" s="1">
        <v>1833.0</v>
      </c>
      <c r="H55" s="1">
        <v>1.2</v>
      </c>
      <c r="I55" s="1">
        <v>14.5</v>
      </c>
      <c r="J55" s="1">
        <v>-87.0</v>
      </c>
    </row>
    <row r="56" ht="14.25" customHeight="1">
      <c r="A56" s="1">
        <v>4.0</v>
      </c>
      <c r="B56" s="1">
        <v>7.5</v>
      </c>
      <c r="C56" s="1">
        <v>10.0</v>
      </c>
      <c r="D56" s="1">
        <f t="shared" ref="D56:E56" si="38">D55-2.5</f>
        <v>20</v>
      </c>
      <c r="E56" s="1">
        <f t="shared" si="38"/>
        <v>22.5</v>
      </c>
      <c r="F56" s="1">
        <v>29.94</v>
      </c>
      <c r="G56" s="1">
        <v>1937.0</v>
      </c>
      <c r="H56" s="1">
        <v>1.2</v>
      </c>
      <c r="I56" s="1">
        <v>14.5</v>
      </c>
      <c r="J56" s="1">
        <v>104.0</v>
      </c>
    </row>
    <row r="57" ht="14.25" customHeight="1">
      <c r="A57" s="1">
        <v>3.0</v>
      </c>
      <c r="B57" s="1">
        <v>7.5</v>
      </c>
      <c r="C57" s="1">
        <v>10.0</v>
      </c>
      <c r="D57" s="1">
        <f t="shared" ref="D57:E57" si="39">D56-2.5</f>
        <v>17.5</v>
      </c>
      <c r="E57" s="1">
        <f t="shared" si="39"/>
        <v>20</v>
      </c>
      <c r="F57" s="1">
        <v>53.35</v>
      </c>
      <c r="G57" s="1">
        <v>1726.0</v>
      </c>
      <c r="H57" s="1">
        <v>0.7</v>
      </c>
      <c r="I57" s="1">
        <v>14.5</v>
      </c>
      <c r="J57" s="1">
        <v>-165.0</v>
      </c>
    </row>
    <row r="58" ht="14.25" customHeight="1">
      <c r="A58" s="1">
        <v>2.0</v>
      </c>
      <c r="B58" s="1">
        <v>7.5</v>
      </c>
      <c r="C58" s="1">
        <v>10.0</v>
      </c>
      <c r="D58" s="1">
        <f t="shared" ref="D58:E58" si="40">D57-2.5</f>
        <v>15</v>
      </c>
      <c r="E58" s="1">
        <f t="shared" si="40"/>
        <v>17.5</v>
      </c>
      <c r="F58" s="1">
        <v>108.91</v>
      </c>
      <c r="G58" s="1">
        <v>1409.0</v>
      </c>
      <c r="H58" s="1">
        <v>0.7</v>
      </c>
      <c r="I58" s="1">
        <v>14.5</v>
      </c>
      <c r="J58" s="1">
        <v>251.0</v>
      </c>
    </row>
    <row r="59" ht="14.25" customHeight="1">
      <c r="A59" s="5">
        <v>1.0</v>
      </c>
      <c r="B59" s="5">
        <v>7.5</v>
      </c>
      <c r="C59" s="5">
        <v>10.0</v>
      </c>
      <c r="D59" s="5">
        <f t="shared" ref="D59:E59" si="41">D58-2.5</f>
        <v>12.5</v>
      </c>
      <c r="E59" s="5">
        <f t="shared" si="41"/>
        <v>15</v>
      </c>
      <c r="F59" s="5">
        <v>355.26</v>
      </c>
      <c r="G59" s="5">
        <v>1149.0</v>
      </c>
      <c r="H59" s="5">
        <v>0.0</v>
      </c>
      <c r="I59" s="5">
        <v>14.5</v>
      </c>
      <c r="J59" s="5">
        <v>-61.0</v>
      </c>
      <c r="K59" s="9"/>
    </row>
    <row r="60" ht="14.25" customHeight="1">
      <c r="A60" s="1">
        <v>1.0</v>
      </c>
      <c r="B60" s="1">
        <v>10.0</v>
      </c>
      <c r="C60" s="1">
        <v>12.5</v>
      </c>
      <c r="D60" s="1">
        <v>15.0</v>
      </c>
      <c r="E60" s="1">
        <v>17.5</v>
      </c>
      <c r="F60" s="1">
        <v>284.03</v>
      </c>
      <c r="G60" s="1">
        <v>910.8</v>
      </c>
      <c r="H60" s="1">
        <v>0.4</v>
      </c>
      <c r="I60" s="1">
        <v>14.6</v>
      </c>
      <c r="J60" s="1">
        <v>251.0</v>
      </c>
    </row>
    <row r="61" ht="14.25" customHeight="1">
      <c r="A61" s="1">
        <v>2.0</v>
      </c>
      <c r="B61" s="1">
        <v>10.0</v>
      </c>
      <c r="C61" s="1">
        <v>12.5</v>
      </c>
      <c r="D61" s="1">
        <f t="shared" ref="D61:E61" si="42">D60+2.5</f>
        <v>17.5</v>
      </c>
      <c r="E61" s="1">
        <f t="shared" si="42"/>
        <v>20</v>
      </c>
      <c r="F61" s="1">
        <v>99.26</v>
      </c>
      <c r="G61" s="1">
        <v>1276.0</v>
      </c>
      <c r="H61" s="1">
        <v>1.2</v>
      </c>
      <c r="I61" s="1">
        <v>14.6</v>
      </c>
      <c r="J61" s="1">
        <v>-165.0</v>
      </c>
    </row>
    <row r="62" ht="14.25" customHeight="1">
      <c r="A62" s="1">
        <v>3.0</v>
      </c>
      <c r="B62" s="1">
        <v>10.0</v>
      </c>
      <c r="C62" s="1">
        <v>12.5</v>
      </c>
      <c r="D62" s="1">
        <f t="shared" ref="D62:E62" si="43">D61+2.5</f>
        <v>20</v>
      </c>
      <c r="E62" s="1">
        <f t="shared" si="43"/>
        <v>22.5</v>
      </c>
      <c r="F62" s="1">
        <v>47.36</v>
      </c>
      <c r="G62" s="1">
        <v>1520.0</v>
      </c>
      <c r="H62" s="1">
        <v>0.0</v>
      </c>
      <c r="I62" s="1">
        <v>14.6</v>
      </c>
      <c r="J62" s="1">
        <v>104.0</v>
      </c>
    </row>
    <row r="63" ht="14.25" customHeight="1">
      <c r="A63" s="1">
        <v>4.0</v>
      </c>
      <c r="B63" s="1">
        <v>10.0</v>
      </c>
      <c r="C63" s="1">
        <v>12.5</v>
      </c>
      <c r="D63" s="1">
        <f t="shared" ref="D63:E63" si="44">D62+2.5</f>
        <v>22.5</v>
      </c>
      <c r="E63" s="1">
        <f t="shared" si="44"/>
        <v>25</v>
      </c>
      <c r="F63" s="1">
        <v>23.47</v>
      </c>
      <c r="G63" s="1">
        <v>1508.0</v>
      </c>
      <c r="H63" s="1">
        <v>1.4</v>
      </c>
      <c r="I63" s="1">
        <v>14.6</v>
      </c>
      <c r="J63" s="1">
        <v>-92.0</v>
      </c>
    </row>
    <row r="64" ht="14.25" customHeight="1">
      <c r="A64" s="1">
        <v>5.0</v>
      </c>
      <c r="B64" s="1">
        <v>10.0</v>
      </c>
      <c r="C64" s="1">
        <v>12.5</v>
      </c>
      <c r="D64" s="1">
        <f t="shared" ref="D64:E64" si="45">D63+2.5</f>
        <v>25</v>
      </c>
      <c r="E64" s="1">
        <f t="shared" si="45"/>
        <v>27.5</v>
      </c>
      <c r="F64" s="1">
        <v>10.89</v>
      </c>
      <c r="G64" s="1">
        <v>1224.0</v>
      </c>
      <c r="H64" s="1">
        <v>0.7</v>
      </c>
      <c r="I64" s="1">
        <v>14.6</v>
      </c>
      <c r="J64" s="1">
        <v>36.0</v>
      </c>
    </row>
    <row r="65" ht="14.25" customHeight="1">
      <c r="A65" s="1">
        <v>6.0</v>
      </c>
      <c r="B65" s="1">
        <v>10.0</v>
      </c>
      <c r="C65" s="1">
        <v>12.5</v>
      </c>
      <c r="D65" s="1">
        <f t="shared" ref="D65:E65" si="46">D64+2.5</f>
        <v>27.5</v>
      </c>
      <c r="E65" s="1">
        <f t="shared" si="46"/>
        <v>30</v>
      </c>
      <c r="F65" s="1">
        <v>9.79</v>
      </c>
      <c r="G65" s="1">
        <v>1759.0</v>
      </c>
      <c r="H65" s="1">
        <v>1.2</v>
      </c>
      <c r="I65" s="1">
        <v>14.6</v>
      </c>
      <c r="J65" s="1">
        <v>-185.0</v>
      </c>
    </row>
    <row r="66" ht="14.25" customHeight="1">
      <c r="A66" s="1">
        <v>7.0</v>
      </c>
      <c r="B66" s="1">
        <v>10.0</v>
      </c>
      <c r="C66" s="1">
        <v>12.5</v>
      </c>
      <c r="D66" s="1">
        <f t="shared" ref="D66:E66" si="47">D65+2.5</f>
        <v>30</v>
      </c>
      <c r="E66" s="1">
        <f t="shared" si="47"/>
        <v>32.5</v>
      </c>
      <c r="F66" s="1">
        <v>7.32</v>
      </c>
      <c r="G66" s="1">
        <v>1974.0</v>
      </c>
      <c r="H66" s="1">
        <v>1.2</v>
      </c>
      <c r="I66" s="1">
        <v>14.6</v>
      </c>
      <c r="J66" s="1">
        <v>-61.0</v>
      </c>
    </row>
    <row r="67" ht="14.25" customHeight="1">
      <c r="A67" s="1">
        <v>8.0</v>
      </c>
      <c r="B67" s="1">
        <v>10.0</v>
      </c>
      <c r="C67" s="1">
        <v>12.5</v>
      </c>
      <c r="D67" s="1">
        <f t="shared" ref="D67:E67" si="48">D66+2.5</f>
        <v>32.5</v>
      </c>
      <c r="E67" s="1">
        <f t="shared" si="48"/>
        <v>35</v>
      </c>
      <c r="F67" s="1">
        <v>5.65</v>
      </c>
      <c r="G67" s="1">
        <v>2177.0</v>
      </c>
      <c r="H67" s="1">
        <v>0.2</v>
      </c>
      <c r="I67" s="1">
        <v>14.6</v>
      </c>
      <c r="J67" s="1">
        <v>253.0</v>
      </c>
    </row>
    <row r="68" ht="14.25" customHeight="1">
      <c r="A68" s="1">
        <v>9.0</v>
      </c>
      <c r="B68" s="1">
        <v>10.0</v>
      </c>
      <c r="C68" s="1">
        <v>12.5</v>
      </c>
      <c r="D68" s="1">
        <f t="shared" ref="D68:E68" si="49">D67+2.5</f>
        <v>35</v>
      </c>
      <c r="E68" s="1">
        <f t="shared" si="49"/>
        <v>37.5</v>
      </c>
      <c r="F68" s="1">
        <v>4.2</v>
      </c>
      <c r="G68" s="1">
        <v>2222.0</v>
      </c>
      <c r="H68" s="1">
        <v>4.2</v>
      </c>
      <c r="I68" s="1">
        <v>14.6</v>
      </c>
      <c r="J68" s="1">
        <v>-236.0</v>
      </c>
    </row>
    <row r="69" ht="14.25" customHeight="1">
      <c r="A69" s="1">
        <v>10.0</v>
      </c>
      <c r="B69" s="1">
        <v>10.0</v>
      </c>
      <c r="C69" s="1">
        <v>12.5</v>
      </c>
      <c r="D69" s="1">
        <f t="shared" ref="D69:E69" si="50">D68+2.5</f>
        <v>37.5</v>
      </c>
      <c r="E69" s="1">
        <f t="shared" si="50"/>
        <v>40</v>
      </c>
      <c r="F69" s="1">
        <v>2.79</v>
      </c>
      <c r="G69" s="1">
        <v>1972.0</v>
      </c>
      <c r="H69" s="1">
        <v>1.0</v>
      </c>
      <c r="I69" s="1">
        <v>14.6</v>
      </c>
      <c r="J69" s="1">
        <v>65.0</v>
      </c>
    </row>
    <row r="70" ht="14.25" customHeight="1">
      <c r="A70" s="1">
        <v>11.0</v>
      </c>
      <c r="B70" s="1">
        <v>10.0</v>
      </c>
      <c r="C70" s="1">
        <v>12.5</v>
      </c>
      <c r="D70" s="1">
        <f t="shared" ref="D70:E70" si="51">D69+2.5</f>
        <v>40</v>
      </c>
      <c r="E70" s="1">
        <f t="shared" si="51"/>
        <v>42.5</v>
      </c>
      <c r="F70" s="1">
        <v>11.94</v>
      </c>
      <c r="G70" s="1">
        <v>1806.0</v>
      </c>
      <c r="H70" s="1">
        <v>1.2</v>
      </c>
      <c r="I70" s="1">
        <v>88.7</v>
      </c>
      <c r="J70" s="1">
        <v>-61.0</v>
      </c>
    </row>
    <row r="71" ht="14.25" customHeight="1">
      <c r="A71" s="5">
        <v>12.0</v>
      </c>
      <c r="B71" s="5">
        <v>10.0</v>
      </c>
      <c r="C71" s="5">
        <v>12.5</v>
      </c>
      <c r="D71" s="5">
        <f t="shared" ref="D71:E71" si="52">D70+2.5</f>
        <v>42.5</v>
      </c>
      <c r="E71" s="5">
        <f t="shared" si="52"/>
        <v>45</v>
      </c>
      <c r="F71" s="5">
        <v>8.06</v>
      </c>
      <c r="G71" s="5">
        <v>1553.0</v>
      </c>
      <c r="H71" s="5">
        <v>0.0</v>
      </c>
      <c r="I71" s="5">
        <v>88.6</v>
      </c>
      <c r="J71" s="5">
        <v>117.0</v>
      </c>
    </row>
    <row r="72" ht="14.25" customHeight="1">
      <c r="A72" s="1">
        <v>11.0</v>
      </c>
      <c r="B72" s="1">
        <v>12.5</v>
      </c>
      <c r="C72" s="1">
        <v>15.0</v>
      </c>
      <c r="D72" s="1">
        <v>42.5</v>
      </c>
      <c r="E72" s="1">
        <f>45</f>
        <v>45</v>
      </c>
      <c r="F72" s="1">
        <v>10.98</v>
      </c>
      <c r="G72" s="1">
        <v>1515.0</v>
      </c>
      <c r="H72" s="1">
        <v>0.7</v>
      </c>
      <c r="I72" s="1">
        <v>97.2</v>
      </c>
      <c r="J72" s="1">
        <v>119.0</v>
      </c>
    </row>
    <row r="73" ht="14.25" customHeight="1">
      <c r="A73" s="1">
        <v>10.0</v>
      </c>
      <c r="B73" s="1">
        <v>12.5</v>
      </c>
      <c r="C73" s="1">
        <v>15.0</v>
      </c>
      <c r="D73" s="1">
        <f t="shared" ref="D73:E73" si="53">D72-2.5</f>
        <v>40</v>
      </c>
      <c r="E73" s="1">
        <f t="shared" si="53"/>
        <v>42.5</v>
      </c>
      <c r="F73" s="1">
        <v>2.71</v>
      </c>
      <c r="G73" s="1">
        <v>1779.0</v>
      </c>
      <c r="H73" s="1">
        <v>2.2</v>
      </c>
      <c r="I73" s="1">
        <v>15.7</v>
      </c>
      <c r="J73" s="1">
        <v>-61.0</v>
      </c>
    </row>
    <row r="74" ht="14.25" customHeight="1">
      <c r="A74" s="1">
        <v>9.0</v>
      </c>
      <c r="B74" s="1">
        <v>12.5</v>
      </c>
      <c r="C74" s="1">
        <v>15.0</v>
      </c>
      <c r="D74" s="1">
        <f t="shared" ref="D74:E74" si="54">D73-2.5</f>
        <v>37.5</v>
      </c>
      <c r="E74" s="1">
        <f t="shared" si="54"/>
        <v>40</v>
      </c>
      <c r="F74" s="1">
        <v>3.97</v>
      </c>
      <c r="G74" s="1">
        <v>1954.0</v>
      </c>
      <c r="H74" s="1">
        <v>0.7</v>
      </c>
      <c r="I74" s="1">
        <v>15.7</v>
      </c>
      <c r="J74" s="1">
        <v>65.0</v>
      </c>
    </row>
    <row r="75" ht="14.25" customHeight="1">
      <c r="A75" s="1">
        <v>8.0</v>
      </c>
      <c r="B75" s="1">
        <v>12.5</v>
      </c>
      <c r="C75" s="1">
        <v>15.0</v>
      </c>
      <c r="D75" s="1">
        <f t="shared" ref="D75:E75" si="55">D74-2.5</f>
        <v>35</v>
      </c>
      <c r="E75" s="1">
        <f t="shared" si="55"/>
        <v>37.5</v>
      </c>
      <c r="F75" s="1">
        <v>6.06</v>
      </c>
      <c r="G75" s="1">
        <v>2171.0</v>
      </c>
      <c r="H75" s="1">
        <v>1.7</v>
      </c>
      <c r="I75" s="1">
        <v>15.7</v>
      </c>
      <c r="J75" s="1">
        <v>-136.0</v>
      </c>
    </row>
    <row r="76" ht="14.25" customHeight="1">
      <c r="A76" s="1">
        <v>7.0</v>
      </c>
      <c r="B76" s="1">
        <v>12.5</v>
      </c>
      <c r="C76" s="1">
        <v>15.0</v>
      </c>
      <c r="D76" s="1">
        <f t="shared" ref="D76:E76" si="56">D75-2.5</f>
        <v>32.5</v>
      </c>
      <c r="E76" s="1">
        <f t="shared" si="56"/>
        <v>35</v>
      </c>
      <c r="F76" s="1">
        <v>8.34</v>
      </c>
      <c r="G76" s="1">
        <v>2090.0</v>
      </c>
      <c r="H76" s="1">
        <v>1.4</v>
      </c>
      <c r="I76" s="1">
        <v>15.7</v>
      </c>
      <c r="J76" s="1">
        <v>258.0</v>
      </c>
    </row>
    <row r="77" ht="14.25" customHeight="1">
      <c r="A77" s="1">
        <v>6.0</v>
      </c>
      <c r="B77" s="1">
        <v>12.5</v>
      </c>
      <c r="C77" s="1">
        <v>15.0</v>
      </c>
      <c r="D77" s="1">
        <f t="shared" ref="D77:E77" si="57">D76-2.5</f>
        <v>30</v>
      </c>
      <c r="E77" s="1">
        <f t="shared" si="57"/>
        <v>32.5</v>
      </c>
      <c r="F77" s="1">
        <v>11.06</v>
      </c>
      <c r="G77" s="1">
        <v>1849.0</v>
      </c>
      <c r="H77" s="1">
        <v>0.0</v>
      </c>
      <c r="I77" s="1">
        <v>15.7</v>
      </c>
      <c r="J77" s="1">
        <v>-61.0</v>
      </c>
    </row>
    <row r="78" ht="14.25" customHeight="1">
      <c r="A78" s="1">
        <v>5.0</v>
      </c>
      <c r="B78" s="1">
        <v>12.5</v>
      </c>
      <c r="C78" s="1">
        <v>15.0</v>
      </c>
      <c r="D78" s="1">
        <f t="shared" ref="D78:E78" si="58">D77-2.5</f>
        <v>27.5</v>
      </c>
      <c r="E78" s="1">
        <f t="shared" si="58"/>
        <v>30</v>
      </c>
      <c r="F78" s="1">
        <v>15.53</v>
      </c>
      <c r="G78" s="1">
        <v>1622.0</v>
      </c>
      <c r="H78" s="1">
        <v>0.7</v>
      </c>
      <c r="I78" s="1">
        <v>15.7</v>
      </c>
      <c r="J78" s="1">
        <v>-197.0</v>
      </c>
    </row>
    <row r="79" ht="14.25" customHeight="1">
      <c r="A79" s="1">
        <v>4.0</v>
      </c>
      <c r="B79" s="1">
        <v>12.5</v>
      </c>
      <c r="C79" s="1">
        <v>15.0</v>
      </c>
      <c r="D79" s="1">
        <f t="shared" ref="D79:E79" si="59">D78-2.5</f>
        <v>25</v>
      </c>
      <c r="E79" s="1">
        <f t="shared" si="59"/>
        <v>27.5</v>
      </c>
      <c r="F79" s="1">
        <v>18.77</v>
      </c>
      <c r="G79" s="1">
        <v>1120.0</v>
      </c>
      <c r="H79" s="1">
        <v>1.1</v>
      </c>
      <c r="I79" s="1">
        <v>15.7</v>
      </c>
      <c r="J79" s="1">
        <v>43.0</v>
      </c>
    </row>
    <row r="80" ht="14.25" customHeight="1">
      <c r="A80" s="1">
        <v>3.0</v>
      </c>
      <c r="B80" s="1">
        <v>12.5</v>
      </c>
      <c r="C80" s="1">
        <v>15.0</v>
      </c>
      <c r="D80" s="1">
        <f t="shared" ref="D80:E80" si="60">D79-2.5</f>
        <v>22.5</v>
      </c>
      <c r="E80" s="1">
        <f t="shared" si="60"/>
        <v>25</v>
      </c>
      <c r="F80" s="1">
        <v>45.35</v>
      </c>
      <c r="G80" s="1">
        <v>1353.0</v>
      </c>
      <c r="H80" s="1">
        <v>0.0</v>
      </c>
      <c r="I80" s="1">
        <v>15.7</v>
      </c>
      <c r="J80" s="1">
        <v>-95.0</v>
      </c>
    </row>
    <row r="81" ht="14.25" customHeight="1">
      <c r="A81" s="1">
        <v>2.0</v>
      </c>
      <c r="B81" s="1">
        <v>12.5</v>
      </c>
      <c r="C81" s="1">
        <v>15.0</v>
      </c>
      <c r="D81" s="1">
        <f t="shared" ref="D81:E81" si="61">D80-2.5</f>
        <v>20</v>
      </c>
      <c r="E81" s="1">
        <f t="shared" si="61"/>
        <v>22.5</v>
      </c>
      <c r="F81" s="1">
        <v>109.86</v>
      </c>
      <c r="G81" s="1">
        <v>1311.0</v>
      </c>
      <c r="H81" s="1">
        <v>0.9</v>
      </c>
      <c r="I81" s="1">
        <v>15.7</v>
      </c>
      <c r="J81" s="1">
        <v>104.0</v>
      </c>
    </row>
    <row r="82" ht="14.25" customHeight="1">
      <c r="A82" s="5">
        <v>1.0</v>
      </c>
      <c r="B82" s="5">
        <v>12.5</v>
      </c>
      <c r="C82" s="5">
        <v>15.0</v>
      </c>
      <c r="D82" s="5">
        <f t="shared" ref="D82:E82" si="62">D81-2.5</f>
        <v>17.5</v>
      </c>
      <c r="E82" s="5">
        <f t="shared" si="62"/>
        <v>20</v>
      </c>
      <c r="F82" s="5">
        <v>346.06</v>
      </c>
      <c r="G82" s="5">
        <v>1033.0</v>
      </c>
      <c r="H82" s="5">
        <v>0.0</v>
      </c>
      <c r="I82" s="5">
        <v>15.7</v>
      </c>
      <c r="J82" s="5">
        <v>-168.0</v>
      </c>
    </row>
    <row r="83" ht="14.25" customHeight="1">
      <c r="A83" s="1">
        <v>1.0</v>
      </c>
      <c r="B83" s="1">
        <v>15.0</v>
      </c>
      <c r="C83" s="1">
        <v>17.5</v>
      </c>
      <c r="D83" s="1">
        <v>20.0</v>
      </c>
      <c r="E83" s="1">
        <v>22.5</v>
      </c>
      <c r="F83" s="1">
        <v>336.75</v>
      </c>
      <c r="G83" s="1">
        <v>977.8</v>
      </c>
      <c r="H83" s="1">
        <v>0.5</v>
      </c>
      <c r="I83" s="1">
        <v>16.1</v>
      </c>
      <c r="J83" s="1">
        <v>107.0</v>
      </c>
    </row>
    <row r="84" ht="14.25" customHeight="1">
      <c r="A84" s="1">
        <v>2.0</v>
      </c>
      <c r="B84" s="1">
        <v>15.0</v>
      </c>
      <c r="C84" s="1">
        <v>17.5</v>
      </c>
      <c r="D84" s="1">
        <f t="shared" ref="D84:E84" si="63">D83+2.5</f>
        <v>22.5</v>
      </c>
      <c r="E84" s="1">
        <f t="shared" si="63"/>
        <v>25</v>
      </c>
      <c r="F84" s="1">
        <v>98.2</v>
      </c>
      <c r="G84" s="1">
        <v>1142.0</v>
      </c>
      <c r="H84" s="1">
        <v>0.0</v>
      </c>
      <c r="I84" s="1">
        <v>16.1</v>
      </c>
      <c r="J84" s="1">
        <v>-102.0</v>
      </c>
    </row>
    <row r="85" ht="14.25" customHeight="1">
      <c r="A85" s="1">
        <v>3.0</v>
      </c>
      <c r="B85" s="1">
        <v>15.0</v>
      </c>
      <c r="C85" s="1">
        <v>17.5</v>
      </c>
      <c r="D85" s="1">
        <f t="shared" ref="D85:E85" si="64">D84+2.5</f>
        <v>25</v>
      </c>
      <c r="E85" s="1">
        <f t="shared" si="64"/>
        <v>27.5</v>
      </c>
      <c r="F85" s="1">
        <v>33.96</v>
      </c>
      <c r="G85" s="1">
        <v>987.5</v>
      </c>
      <c r="H85" s="1">
        <v>0.8</v>
      </c>
      <c r="I85" s="1">
        <v>16.1</v>
      </c>
      <c r="J85" s="1">
        <v>51.0</v>
      </c>
    </row>
    <row r="86" ht="14.25" customHeight="1">
      <c r="A86" s="1">
        <v>4.0</v>
      </c>
      <c r="B86" s="1">
        <v>15.0</v>
      </c>
      <c r="C86" s="1">
        <v>17.5</v>
      </c>
      <c r="D86" s="1">
        <f t="shared" ref="D86:E86" si="65">D85+2.5</f>
        <v>27.5</v>
      </c>
      <c r="E86" s="1">
        <f t="shared" si="65"/>
        <v>30</v>
      </c>
      <c r="F86" s="1">
        <v>24.69</v>
      </c>
      <c r="G86" s="1">
        <v>1435.0</v>
      </c>
      <c r="H86" s="1">
        <v>0.5</v>
      </c>
      <c r="I86" s="1">
        <v>16.1</v>
      </c>
      <c r="J86" s="1">
        <v>-207.0</v>
      </c>
    </row>
    <row r="87" ht="14.25" customHeight="1">
      <c r="A87" s="1">
        <v>5.0</v>
      </c>
      <c r="B87" s="1">
        <v>15.0</v>
      </c>
      <c r="C87" s="1">
        <v>17.5</v>
      </c>
      <c r="D87" s="1">
        <f t="shared" ref="D87:E87" si="66">D86+2.5</f>
        <v>30</v>
      </c>
      <c r="E87" s="1">
        <f t="shared" si="66"/>
        <v>32.5</v>
      </c>
      <c r="F87" s="1">
        <v>16.51</v>
      </c>
      <c r="G87" s="1">
        <v>1679.0</v>
      </c>
      <c r="H87" s="1">
        <v>0.0</v>
      </c>
      <c r="I87" s="1">
        <v>16.1</v>
      </c>
      <c r="J87" s="1">
        <v>-58.0</v>
      </c>
    </row>
    <row r="88" ht="14.25" customHeight="1">
      <c r="A88" s="1">
        <v>6.0</v>
      </c>
      <c r="B88" s="1">
        <v>15.0</v>
      </c>
      <c r="C88" s="1">
        <v>17.5</v>
      </c>
      <c r="D88" s="1">
        <f t="shared" ref="D88:E88" si="67">D87+2.5</f>
        <v>32.5</v>
      </c>
      <c r="E88" s="1">
        <f t="shared" si="67"/>
        <v>35</v>
      </c>
      <c r="F88" s="1">
        <v>11.88</v>
      </c>
      <c r="G88" s="1">
        <v>1933.0</v>
      </c>
      <c r="H88" s="1">
        <v>0.0</v>
      </c>
      <c r="I88" s="1">
        <v>16.1</v>
      </c>
      <c r="J88" s="1">
        <v>248.0</v>
      </c>
    </row>
    <row r="89" ht="14.25" customHeight="1">
      <c r="A89" s="1">
        <v>7.0</v>
      </c>
      <c r="B89" s="1">
        <v>15.0</v>
      </c>
      <c r="C89" s="1">
        <v>17.5</v>
      </c>
      <c r="D89" s="1">
        <f t="shared" ref="D89:E89" si="68">D88+2.5</f>
        <v>35</v>
      </c>
      <c r="E89" s="1">
        <f t="shared" si="68"/>
        <v>37.5</v>
      </c>
      <c r="F89" s="1">
        <v>8.41</v>
      </c>
      <c r="G89" s="1">
        <v>2053.0</v>
      </c>
      <c r="H89" s="1">
        <v>0.0</v>
      </c>
      <c r="I89" s="1">
        <v>16.1</v>
      </c>
      <c r="J89" s="1">
        <v>-229.0</v>
      </c>
    </row>
    <row r="90" ht="14.25" customHeight="1">
      <c r="A90" s="1">
        <v>8.0</v>
      </c>
      <c r="B90" s="1">
        <v>15.0</v>
      </c>
      <c r="C90" s="1">
        <v>17.5</v>
      </c>
      <c r="D90" s="1">
        <f t="shared" ref="D90:E90" si="69">D89+2.5</f>
        <v>37.5</v>
      </c>
      <c r="E90" s="1">
        <f t="shared" si="69"/>
        <v>40</v>
      </c>
      <c r="F90" s="1">
        <v>5.39</v>
      </c>
      <c r="G90" s="1">
        <v>1879.0</v>
      </c>
      <c r="H90" s="1">
        <v>1.0</v>
      </c>
      <c r="I90" s="1">
        <v>16.1</v>
      </c>
      <c r="J90" s="1">
        <v>63.0</v>
      </c>
    </row>
    <row r="91" ht="14.25" customHeight="1">
      <c r="A91" s="1">
        <v>9.0</v>
      </c>
      <c r="B91" s="1">
        <v>15.0</v>
      </c>
      <c r="C91" s="1">
        <v>17.5</v>
      </c>
      <c r="D91" s="1">
        <f t="shared" ref="D91:E91" si="70">D90+2.5</f>
        <v>40</v>
      </c>
      <c r="E91" s="1">
        <f t="shared" si="70"/>
        <v>42.5</v>
      </c>
      <c r="F91" s="1">
        <v>3.61</v>
      </c>
      <c r="G91" s="1">
        <v>1732.0</v>
      </c>
      <c r="H91" s="1">
        <v>1.2</v>
      </c>
      <c r="I91" s="1">
        <v>16.1</v>
      </c>
      <c r="J91" s="1">
        <v>-51.0</v>
      </c>
    </row>
    <row r="92" ht="14.25" customHeight="1">
      <c r="A92" s="5">
        <v>10.0</v>
      </c>
      <c r="B92" s="5">
        <v>15.0</v>
      </c>
      <c r="C92" s="5">
        <v>17.5</v>
      </c>
      <c r="D92" s="5">
        <f t="shared" ref="D92:E92" si="71">D91+2.5</f>
        <v>42.5</v>
      </c>
      <c r="E92" s="5">
        <f t="shared" si="71"/>
        <v>45</v>
      </c>
      <c r="F92" s="5">
        <v>10.18</v>
      </c>
      <c r="G92" s="5">
        <v>1501.0</v>
      </c>
      <c r="H92" s="5">
        <v>0.5</v>
      </c>
      <c r="I92" s="5">
        <v>70.0</v>
      </c>
      <c r="J92" s="5">
        <v>90.0</v>
      </c>
    </row>
    <row r="93" ht="14.25" customHeight="1">
      <c r="A93" s="1">
        <v>9.0</v>
      </c>
      <c r="B93" s="1">
        <v>17.5</v>
      </c>
      <c r="C93" s="1">
        <v>20.0</v>
      </c>
      <c r="D93" s="1">
        <v>42.5</v>
      </c>
      <c r="E93" s="1">
        <f>45</f>
        <v>45</v>
      </c>
      <c r="F93" s="1">
        <v>11.11</v>
      </c>
      <c r="G93" s="1">
        <v>1458.0</v>
      </c>
      <c r="H93" s="1">
        <v>0.0</v>
      </c>
      <c r="I93" s="1">
        <v>59.0</v>
      </c>
      <c r="J93" s="1">
        <v>92.0</v>
      </c>
    </row>
    <row r="94" ht="14.25" customHeight="1">
      <c r="A94" s="1">
        <v>8.0</v>
      </c>
      <c r="B94" s="1">
        <v>17.5</v>
      </c>
      <c r="C94" s="1">
        <v>20.0</v>
      </c>
      <c r="D94" s="1">
        <f t="shared" ref="D94:E94" si="72">D93-2.5</f>
        <v>40</v>
      </c>
      <c r="E94" s="1">
        <f t="shared" si="72"/>
        <v>42.5</v>
      </c>
      <c r="F94" s="1">
        <v>21.19</v>
      </c>
      <c r="G94" s="1">
        <v>1647.0</v>
      </c>
      <c r="H94" s="1">
        <v>0.5</v>
      </c>
      <c r="I94" s="1">
        <v>72.4</v>
      </c>
      <c r="J94" s="1">
        <v>53.0</v>
      </c>
    </row>
    <row r="95" ht="14.25" customHeight="1">
      <c r="A95" s="1">
        <v>7.0</v>
      </c>
      <c r="B95" s="1">
        <v>17.5</v>
      </c>
      <c r="C95" s="1">
        <v>20.0</v>
      </c>
      <c r="D95" s="1">
        <f t="shared" ref="D95:E95" si="73">D94-2.5</f>
        <v>37.5</v>
      </c>
      <c r="E95" s="1">
        <f t="shared" si="73"/>
        <v>40</v>
      </c>
      <c r="F95" s="1">
        <v>7.84</v>
      </c>
      <c r="G95" s="1">
        <v>1785.0</v>
      </c>
      <c r="H95" s="1">
        <v>0.0</v>
      </c>
      <c r="I95" s="1">
        <v>17.3</v>
      </c>
      <c r="J95" s="1">
        <v>48.0</v>
      </c>
    </row>
    <row r="96" ht="14.25" customHeight="1">
      <c r="A96" s="1">
        <v>6.0</v>
      </c>
      <c r="B96" s="1">
        <v>17.5</v>
      </c>
      <c r="C96" s="1">
        <v>20.0</v>
      </c>
      <c r="D96" s="1">
        <f t="shared" ref="D96:E96" si="74">D95-2.5</f>
        <v>35</v>
      </c>
      <c r="E96" s="1">
        <f t="shared" si="74"/>
        <v>37.5</v>
      </c>
      <c r="F96" s="1">
        <v>12.51</v>
      </c>
      <c r="G96" s="1">
        <v>1896.0</v>
      </c>
      <c r="H96" s="1">
        <v>1.2</v>
      </c>
      <c r="I96" s="1">
        <v>17.3</v>
      </c>
      <c r="J96" s="1">
        <v>-224.0</v>
      </c>
    </row>
    <row r="97" ht="14.25" customHeight="1">
      <c r="A97" s="1">
        <v>5.0</v>
      </c>
      <c r="B97" s="1">
        <v>17.5</v>
      </c>
      <c r="C97" s="1">
        <v>20.0</v>
      </c>
      <c r="D97" s="1">
        <f t="shared" ref="D97:E97" si="75">D96-2.5</f>
        <v>32.5</v>
      </c>
      <c r="E97" s="1">
        <f t="shared" si="75"/>
        <v>35</v>
      </c>
      <c r="F97" s="1">
        <v>18.48</v>
      </c>
      <c r="G97" s="1">
        <v>1747.0</v>
      </c>
      <c r="H97" s="1">
        <v>0.0</v>
      </c>
      <c r="I97" s="1">
        <v>17.4</v>
      </c>
      <c r="J97" s="1">
        <v>248.0</v>
      </c>
    </row>
    <row r="98" ht="14.25" customHeight="1">
      <c r="A98" s="1">
        <v>4.0</v>
      </c>
      <c r="B98" s="1">
        <v>17.5</v>
      </c>
      <c r="C98" s="1">
        <v>20.0</v>
      </c>
      <c r="D98" s="1">
        <f t="shared" ref="D98:E98" si="76">D97-2.5</f>
        <v>30</v>
      </c>
      <c r="E98" s="1">
        <f t="shared" si="76"/>
        <v>32.5</v>
      </c>
      <c r="F98" s="1">
        <v>27.45</v>
      </c>
      <c r="G98" s="1">
        <v>1480.0</v>
      </c>
      <c r="H98" s="1">
        <v>0.0</v>
      </c>
      <c r="I98" s="1">
        <v>17.4</v>
      </c>
      <c r="J98" s="1">
        <v>-58.0</v>
      </c>
    </row>
    <row r="99" ht="14.25" customHeight="1">
      <c r="A99" s="1">
        <v>3.0</v>
      </c>
      <c r="B99" s="1">
        <v>17.5</v>
      </c>
      <c r="C99" s="1">
        <v>20.0</v>
      </c>
      <c r="D99" s="1">
        <f t="shared" ref="D99:E99" si="77">D98-2.5</f>
        <v>27.5</v>
      </c>
      <c r="E99" s="1">
        <f t="shared" si="77"/>
        <v>30</v>
      </c>
      <c r="F99" s="1">
        <v>45.41</v>
      </c>
      <c r="G99" s="1">
        <v>1228.0</v>
      </c>
      <c r="H99" s="1">
        <v>0.7</v>
      </c>
      <c r="I99" s="1">
        <v>17.3</v>
      </c>
      <c r="J99" s="1">
        <v>-212.0</v>
      </c>
    </row>
    <row r="100" ht="14.25" customHeight="1">
      <c r="A100" s="1">
        <v>2.0</v>
      </c>
      <c r="B100" s="1">
        <v>17.5</v>
      </c>
      <c r="C100" s="1">
        <v>20.0</v>
      </c>
      <c r="D100" s="1">
        <f t="shared" ref="D100:E100" si="78">D99-2.5</f>
        <v>25</v>
      </c>
      <c r="E100" s="1">
        <f t="shared" si="78"/>
        <v>27.5</v>
      </c>
      <c r="F100" s="1">
        <v>77.58</v>
      </c>
      <c r="G100" s="1">
        <v>836.5</v>
      </c>
      <c r="H100" s="1">
        <v>0.0</v>
      </c>
      <c r="I100" s="1">
        <v>17.4</v>
      </c>
      <c r="J100" s="1">
        <v>56.0</v>
      </c>
    </row>
    <row r="101" ht="14.25" customHeight="1">
      <c r="A101" s="5">
        <v>1.0</v>
      </c>
      <c r="B101" s="5">
        <v>17.5</v>
      </c>
      <c r="C101" s="5">
        <v>20.0</v>
      </c>
      <c r="D101" s="5">
        <f t="shared" ref="D101:E101" si="79">D100-2.5</f>
        <v>22.5</v>
      </c>
      <c r="E101" s="5">
        <f t="shared" si="79"/>
        <v>25</v>
      </c>
      <c r="F101" s="5">
        <v>317.72</v>
      </c>
      <c r="G101" s="5">
        <v>857.1</v>
      </c>
      <c r="H101" s="5">
        <v>0.6</v>
      </c>
      <c r="I101" s="5">
        <v>17.4</v>
      </c>
      <c r="J101" s="5">
        <v>-104.0</v>
      </c>
    </row>
    <row r="102" ht="14.25" customHeight="1">
      <c r="A102" s="1">
        <v>1.0</v>
      </c>
      <c r="B102" s="1">
        <v>20.0</v>
      </c>
      <c r="C102" s="1">
        <v>22.5</v>
      </c>
      <c r="D102" s="1">
        <f t="shared" ref="D102:E102" si="80">D101+2.5</f>
        <v>25</v>
      </c>
      <c r="E102" s="1">
        <f t="shared" si="80"/>
        <v>27.5</v>
      </c>
      <c r="F102" s="1">
        <v>252.96</v>
      </c>
      <c r="G102" s="1">
        <v>670.1</v>
      </c>
      <c r="H102" s="1">
        <v>0.2</v>
      </c>
      <c r="I102" s="1">
        <v>17.7</v>
      </c>
      <c r="J102" s="1">
        <v>58.0</v>
      </c>
    </row>
    <row r="103" ht="14.25" customHeight="1">
      <c r="A103" s="1">
        <v>2.0</v>
      </c>
      <c r="B103" s="1">
        <v>20.0</v>
      </c>
      <c r="C103" s="1">
        <v>22.5</v>
      </c>
      <c r="D103" s="1">
        <f t="shared" ref="D103:E103" si="81">D102+2.5</f>
        <v>27.5</v>
      </c>
      <c r="E103" s="1">
        <f t="shared" si="81"/>
        <v>30</v>
      </c>
      <c r="F103" s="1">
        <v>101.21</v>
      </c>
      <c r="G103" s="1">
        <v>1069.0</v>
      </c>
      <c r="H103" s="1">
        <v>0.8</v>
      </c>
      <c r="I103" s="1">
        <v>17.8</v>
      </c>
      <c r="J103" s="1">
        <v>-219.0</v>
      </c>
    </row>
    <row r="104" ht="14.25" customHeight="1">
      <c r="A104" s="1">
        <v>3.0</v>
      </c>
      <c r="B104" s="1">
        <v>20.0</v>
      </c>
      <c r="C104" s="1">
        <v>22.5</v>
      </c>
      <c r="D104" s="1">
        <f t="shared" ref="D104:E104" si="82">D103+2.5</f>
        <v>30</v>
      </c>
      <c r="E104" s="1">
        <f t="shared" si="82"/>
        <v>32.5</v>
      </c>
      <c r="F104" s="1">
        <v>51.45</v>
      </c>
      <c r="G104" s="1">
        <v>1359.0</v>
      </c>
      <c r="H104" s="1">
        <v>0.7</v>
      </c>
      <c r="I104" s="1">
        <v>17.8</v>
      </c>
      <c r="J104" s="1">
        <v>-56.0</v>
      </c>
    </row>
    <row r="105" ht="14.25" customHeight="1">
      <c r="A105" s="1">
        <v>4.0</v>
      </c>
      <c r="B105" s="1">
        <v>20.0</v>
      </c>
      <c r="C105" s="1">
        <v>22.5</v>
      </c>
      <c r="D105" s="1">
        <f t="shared" ref="D105:E105" si="83">D104+2.5</f>
        <v>32.5</v>
      </c>
      <c r="E105" s="1">
        <f t="shared" si="83"/>
        <v>35</v>
      </c>
      <c r="F105" s="1">
        <v>31.63</v>
      </c>
      <c r="G105" s="1">
        <v>1670.0</v>
      </c>
      <c r="H105" s="1">
        <v>0.0</v>
      </c>
      <c r="I105" s="1">
        <v>17.8</v>
      </c>
      <c r="J105" s="1">
        <v>253.0</v>
      </c>
    </row>
    <row r="106" ht="14.25" customHeight="1">
      <c r="A106" s="1">
        <v>5.0</v>
      </c>
      <c r="B106" s="1">
        <v>20.0</v>
      </c>
      <c r="C106" s="1">
        <v>22.5</v>
      </c>
      <c r="D106" s="1">
        <f t="shared" ref="D106:E106" si="84">D105+2.5</f>
        <v>35</v>
      </c>
      <c r="E106" s="1">
        <f t="shared" si="84"/>
        <v>37.5</v>
      </c>
      <c r="F106" s="1">
        <v>20.16</v>
      </c>
      <c r="G106" s="1">
        <v>1858.0</v>
      </c>
      <c r="H106" s="1">
        <v>1.2</v>
      </c>
      <c r="I106" s="1">
        <v>17.8</v>
      </c>
      <c r="J106" s="1">
        <v>-229.0</v>
      </c>
    </row>
    <row r="107" ht="14.25" customHeight="1">
      <c r="A107" s="1">
        <v>6.0</v>
      </c>
      <c r="B107" s="1">
        <v>20.0</v>
      </c>
      <c r="C107" s="1">
        <v>22.5</v>
      </c>
      <c r="D107" s="1">
        <f t="shared" ref="D107:E107" si="85">D106+2.5</f>
        <v>37.5</v>
      </c>
      <c r="E107" s="1">
        <f t="shared" si="85"/>
        <v>40</v>
      </c>
      <c r="F107" s="1">
        <v>12.3</v>
      </c>
      <c r="G107" s="1">
        <v>1790.0</v>
      </c>
      <c r="H107" s="1">
        <v>1.0</v>
      </c>
      <c r="I107" s="1">
        <v>17.8</v>
      </c>
      <c r="J107" s="1">
        <v>58.0</v>
      </c>
    </row>
    <row r="108" ht="14.25" customHeight="1">
      <c r="A108" s="1">
        <v>7.0</v>
      </c>
      <c r="B108" s="1">
        <v>20.0</v>
      </c>
      <c r="C108" s="1">
        <v>22.5</v>
      </c>
      <c r="D108" s="1">
        <f t="shared" ref="D108:E108" si="86">D107+2.5</f>
        <v>40</v>
      </c>
      <c r="E108" s="1">
        <f t="shared" si="86"/>
        <v>42.5</v>
      </c>
      <c r="F108" s="1">
        <v>7.72</v>
      </c>
      <c r="G108" s="1">
        <v>1709.0</v>
      </c>
      <c r="H108" s="1">
        <v>0.0</v>
      </c>
      <c r="I108" s="1">
        <v>17.8</v>
      </c>
      <c r="J108" s="1">
        <v>-46.0</v>
      </c>
    </row>
    <row r="109" ht="14.25" customHeight="1">
      <c r="A109" s="5">
        <v>8.0</v>
      </c>
      <c r="B109" s="5">
        <v>20.0</v>
      </c>
      <c r="C109" s="5">
        <v>22.5</v>
      </c>
      <c r="D109" s="5">
        <f t="shared" ref="D109:E109" si="87">D108+2.5</f>
        <v>42.5</v>
      </c>
      <c r="E109" s="5">
        <f t="shared" si="87"/>
        <v>45</v>
      </c>
      <c r="F109" s="5">
        <v>4.73</v>
      </c>
      <c r="G109" s="5">
        <v>1498.0</v>
      </c>
      <c r="H109" s="5">
        <v>0.0</v>
      </c>
      <c r="I109" s="5">
        <v>17.8</v>
      </c>
      <c r="J109" s="5">
        <v>100.0</v>
      </c>
    </row>
    <row r="110" ht="14.25" customHeight="1">
      <c r="A110" s="1">
        <v>7.0</v>
      </c>
      <c r="B110" s="1">
        <v>22.5</v>
      </c>
      <c r="C110" s="1">
        <v>25.0</v>
      </c>
      <c r="D110" s="1">
        <v>42.5</v>
      </c>
      <c r="E110" s="1">
        <f>45</f>
        <v>45</v>
      </c>
      <c r="F110" s="1">
        <v>6.42</v>
      </c>
      <c r="G110" s="1">
        <v>1317.0</v>
      </c>
      <c r="H110" s="1">
        <v>2.0</v>
      </c>
      <c r="I110" s="1">
        <v>19.2</v>
      </c>
      <c r="J110" s="1">
        <v>104.0</v>
      </c>
    </row>
    <row r="111" ht="14.25" customHeight="1">
      <c r="A111" s="1">
        <v>6.0</v>
      </c>
      <c r="B111" s="1">
        <v>22.5</v>
      </c>
      <c r="C111" s="1">
        <v>25.0</v>
      </c>
      <c r="D111" s="1">
        <f t="shared" ref="D111:E111" si="88">D110-2.5</f>
        <v>40</v>
      </c>
      <c r="E111" s="1">
        <f t="shared" si="88"/>
        <v>42.5</v>
      </c>
      <c r="F111" s="1">
        <v>10.83</v>
      </c>
      <c r="G111" s="1">
        <v>1481.0</v>
      </c>
      <c r="H111" s="1">
        <v>1.3</v>
      </c>
      <c r="I111" s="1">
        <v>19.2</v>
      </c>
      <c r="J111" s="1">
        <v>-48.0</v>
      </c>
    </row>
    <row r="112" ht="14.25" customHeight="1">
      <c r="A112" s="1">
        <v>5.0</v>
      </c>
      <c r="B112" s="1">
        <v>22.5</v>
      </c>
      <c r="C112" s="1">
        <v>25.0</v>
      </c>
      <c r="D112" s="1">
        <f t="shared" ref="D112:E112" si="89">D111-2.5</f>
        <v>37.5</v>
      </c>
      <c r="E112" s="1">
        <f t="shared" si="89"/>
        <v>40</v>
      </c>
      <c r="F112" s="1">
        <v>17.37</v>
      </c>
      <c r="G112" s="1">
        <v>1486.0</v>
      </c>
      <c r="H112" s="1">
        <v>0.5</v>
      </c>
      <c r="I112" s="1">
        <v>19.2</v>
      </c>
      <c r="J112" s="1">
        <v>58.0</v>
      </c>
    </row>
    <row r="113" ht="14.25" customHeight="1">
      <c r="A113" s="1">
        <v>4.0</v>
      </c>
      <c r="B113" s="1">
        <v>22.5</v>
      </c>
      <c r="C113" s="1">
        <v>25.0</v>
      </c>
      <c r="D113" s="1">
        <f t="shared" ref="D113:E113" si="90">D112-2.5</f>
        <v>35</v>
      </c>
      <c r="E113" s="1">
        <f t="shared" si="90"/>
        <v>37.5</v>
      </c>
      <c r="F113" s="1">
        <v>30.77</v>
      </c>
      <c r="G113" s="1">
        <v>1504.0</v>
      </c>
      <c r="H113" s="1">
        <v>1.0</v>
      </c>
      <c r="I113" s="1">
        <v>19.2</v>
      </c>
      <c r="J113" s="1">
        <v>-226.0</v>
      </c>
    </row>
    <row r="114" ht="14.25" customHeight="1">
      <c r="A114" s="1">
        <v>3.0</v>
      </c>
      <c r="B114" s="1">
        <v>22.5</v>
      </c>
      <c r="C114" s="1">
        <v>25.0</v>
      </c>
      <c r="D114" s="1">
        <f t="shared" ref="D114:E114" si="91">D113-2.5</f>
        <v>32.5</v>
      </c>
      <c r="E114" s="1">
        <f t="shared" si="91"/>
        <v>35</v>
      </c>
      <c r="F114" s="1">
        <v>53.22</v>
      </c>
      <c r="G114" s="1">
        <v>1299.0</v>
      </c>
      <c r="H114" s="1">
        <v>0.0</v>
      </c>
      <c r="I114" s="1">
        <v>19.2</v>
      </c>
      <c r="J114" s="1">
        <v>251.0</v>
      </c>
    </row>
    <row r="115" ht="14.25" customHeight="1">
      <c r="A115" s="1">
        <v>2.0</v>
      </c>
      <c r="B115" s="1">
        <v>22.5</v>
      </c>
      <c r="C115" s="1">
        <v>25.0</v>
      </c>
      <c r="D115" s="1">
        <f t="shared" ref="D115:E115" si="92">D114-2.5</f>
        <v>30</v>
      </c>
      <c r="E115" s="1">
        <f t="shared" si="92"/>
        <v>32.5</v>
      </c>
      <c r="F115" s="1">
        <v>101.82</v>
      </c>
      <c r="G115" s="1">
        <v>995.3</v>
      </c>
      <c r="H115" s="1">
        <v>0.5</v>
      </c>
      <c r="I115" s="1">
        <v>19.2</v>
      </c>
      <c r="J115" s="1">
        <v>-48.0</v>
      </c>
    </row>
    <row r="116" ht="14.25" customHeight="1">
      <c r="A116" s="5">
        <v>1.0</v>
      </c>
      <c r="B116" s="5">
        <v>22.5</v>
      </c>
      <c r="C116" s="5">
        <v>25.0</v>
      </c>
      <c r="D116" s="5">
        <f t="shared" ref="D116:E116" si="93">D115-2.5</f>
        <v>27.5</v>
      </c>
      <c r="E116" s="5">
        <f t="shared" si="93"/>
        <v>30</v>
      </c>
      <c r="F116" s="5">
        <v>286.06</v>
      </c>
      <c r="G116" s="5">
        <v>699.1</v>
      </c>
      <c r="H116" s="5">
        <v>0.2</v>
      </c>
      <c r="I116" s="5">
        <v>19.2</v>
      </c>
      <c r="J116" s="5">
        <v>-224.0</v>
      </c>
    </row>
    <row r="117" ht="14.25" customHeight="1">
      <c r="A117" s="1">
        <v>1.0</v>
      </c>
      <c r="B117" s="1">
        <v>25.0</v>
      </c>
      <c r="C117" s="1">
        <v>27.5</v>
      </c>
      <c r="D117" s="1">
        <f t="shared" ref="D117:E117" si="94">D116+2.5</f>
        <v>30</v>
      </c>
      <c r="E117" s="1">
        <f t="shared" si="94"/>
        <v>32.5</v>
      </c>
      <c r="F117" s="1">
        <v>323.02</v>
      </c>
      <c r="G117" s="1">
        <v>794.7</v>
      </c>
      <c r="H117" s="1">
        <v>0.4</v>
      </c>
      <c r="I117" s="1">
        <v>19.1</v>
      </c>
      <c r="J117" s="1">
        <v>-53.0</v>
      </c>
    </row>
    <row r="118" ht="14.25" customHeight="1">
      <c r="A118" s="1">
        <v>2.0</v>
      </c>
      <c r="B118" s="1">
        <v>25.0</v>
      </c>
      <c r="C118" s="1">
        <v>27.5</v>
      </c>
      <c r="D118" s="1">
        <f t="shared" ref="D118:E118" si="95">D117+2.5</f>
        <v>32.5</v>
      </c>
      <c r="E118" s="1">
        <f t="shared" si="95"/>
        <v>35</v>
      </c>
      <c r="F118" s="1">
        <v>111.98</v>
      </c>
      <c r="G118" s="1">
        <v>1103.0</v>
      </c>
      <c r="H118" s="1">
        <v>0.0</v>
      </c>
      <c r="I118" s="1">
        <v>19.0</v>
      </c>
      <c r="J118" s="1">
        <v>248.0</v>
      </c>
    </row>
    <row r="119" ht="14.25" customHeight="1">
      <c r="A119" s="1">
        <v>3.0</v>
      </c>
      <c r="B119" s="1">
        <v>25.0</v>
      </c>
      <c r="C119" s="1">
        <v>27.5</v>
      </c>
      <c r="D119" s="1">
        <f t="shared" ref="D119:E119" si="96">D118+2.5</f>
        <v>35</v>
      </c>
      <c r="E119" s="1">
        <f t="shared" si="96"/>
        <v>37.5</v>
      </c>
      <c r="F119" s="1">
        <v>52.22</v>
      </c>
      <c r="G119" s="1">
        <v>1287.0</v>
      </c>
      <c r="H119" s="1">
        <v>0.7</v>
      </c>
      <c r="I119" s="1">
        <v>19.0</v>
      </c>
      <c r="J119" s="1">
        <v>-222.0</v>
      </c>
    </row>
    <row r="120" ht="14.25" customHeight="1">
      <c r="A120" s="1">
        <v>4.0</v>
      </c>
      <c r="B120" s="1">
        <v>25.0</v>
      </c>
      <c r="C120" s="1">
        <v>27.5</v>
      </c>
      <c r="D120" s="1">
        <f t="shared" ref="D120:E120" si="97">D119+2.5</f>
        <v>37.5</v>
      </c>
      <c r="E120" s="1">
        <f t="shared" si="97"/>
        <v>40</v>
      </c>
      <c r="F120" s="1">
        <v>26.88</v>
      </c>
      <c r="G120" s="1">
        <v>1324.0</v>
      </c>
      <c r="H120" s="1">
        <v>1.4</v>
      </c>
      <c r="I120" s="1">
        <v>19.0</v>
      </c>
      <c r="J120" s="1">
        <v>56.0</v>
      </c>
    </row>
    <row r="121" ht="14.25" customHeight="1">
      <c r="A121" s="1">
        <v>5.0</v>
      </c>
      <c r="B121" s="1">
        <v>25.0</v>
      </c>
      <c r="C121" s="1">
        <v>27.5</v>
      </c>
      <c r="D121" s="1">
        <f t="shared" ref="D121:E121" si="98">D120+2.5</f>
        <v>40</v>
      </c>
      <c r="E121" s="1">
        <f t="shared" si="98"/>
        <v>42.5</v>
      </c>
      <c r="F121" s="1">
        <v>15.42</v>
      </c>
      <c r="G121" s="1">
        <v>1330.0</v>
      </c>
      <c r="H121" s="1">
        <v>0.9</v>
      </c>
      <c r="I121" s="1">
        <v>19.0</v>
      </c>
      <c r="J121" s="1">
        <v>-53.0</v>
      </c>
    </row>
    <row r="122" ht="14.25" customHeight="1">
      <c r="A122" s="5">
        <v>6.0</v>
      </c>
      <c r="B122" s="5">
        <v>25.0</v>
      </c>
      <c r="C122" s="5">
        <v>27.5</v>
      </c>
      <c r="D122" s="5">
        <f t="shared" ref="D122:E122" si="99">D121+2.5</f>
        <v>42.5</v>
      </c>
      <c r="E122" s="5">
        <f t="shared" si="99"/>
        <v>45</v>
      </c>
      <c r="F122" s="5">
        <v>8.75</v>
      </c>
      <c r="G122" s="5">
        <v>1267.0</v>
      </c>
      <c r="H122" s="5">
        <v>1.1</v>
      </c>
      <c r="I122" s="5">
        <v>19.0</v>
      </c>
      <c r="J122" s="5">
        <v>109.0</v>
      </c>
    </row>
    <row r="123" ht="14.25" customHeight="1">
      <c r="A123" s="9">
        <v>5.0</v>
      </c>
      <c r="B123" s="1">
        <v>27.5</v>
      </c>
      <c r="C123" s="1">
        <v>30.0</v>
      </c>
      <c r="D123" s="1">
        <v>42.5</v>
      </c>
      <c r="E123" s="1">
        <v>45.0</v>
      </c>
      <c r="F123" s="1">
        <v>20.77</v>
      </c>
      <c r="G123" s="1">
        <v>1945.0</v>
      </c>
      <c r="H123" s="1">
        <v>1.7</v>
      </c>
      <c r="I123" s="1">
        <v>17.5</v>
      </c>
      <c r="J123" s="1">
        <v>109.0</v>
      </c>
    </row>
    <row r="124" ht="14.25" customHeight="1">
      <c r="A124" s="9">
        <v>4.0</v>
      </c>
      <c r="B124" s="1">
        <v>27.5</v>
      </c>
      <c r="C124" s="1">
        <v>30.0</v>
      </c>
      <c r="D124" s="1">
        <f t="shared" ref="D124:E124" si="100">D123-2.5</f>
        <v>40</v>
      </c>
      <c r="E124" s="1">
        <f t="shared" si="100"/>
        <v>42.5</v>
      </c>
      <c r="F124" s="1">
        <v>38.39</v>
      </c>
      <c r="G124" s="1">
        <v>2055.0</v>
      </c>
      <c r="H124" s="1">
        <v>1.6</v>
      </c>
      <c r="I124" s="1">
        <v>17.5</v>
      </c>
      <c r="J124" s="1">
        <v>-53.0</v>
      </c>
    </row>
    <row r="125" ht="14.25" customHeight="1">
      <c r="A125" s="9">
        <v>3.0</v>
      </c>
      <c r="B125" s="1">
        <v>27.5</v>
      </c>
      <c r="C125" s="1">
        <v>30.0</v>
      </c>
      <c r="D125" s="1">
        <f t="shared" ref="D125:E125" si="101">D124-2.5</f>
        <v>37.5</v>
      </c>
      <c r="E125" s="1">
        <f t="shared" si="101"/>
        <v>40</v>
      </c>
      <c r="F125" s="1">
        <v>72.99</v>
      </c>
      <c r="G125" s="1">
        <v>1955.0</v>
      </c>
      <c r="H125" s="1">
        <v>1.0</v>
      </c>
      <c r="I125" s="1">
        <v>17.5</v>
      </c>
      <c r="J125" s="1">
        <v>58.0</v>
      </c>
    </row>
    <row r="126" ht="14.25" customHeight="1">
      <c r="A126" s="9">
        <v>2.0</v>
      </c>
      <c r="B126" s="1">
        <v>27.5</v>
      </c>
      <c r="C126" s="1">
        <v>30.0</v>
      </c>
      <c r="D126" s="1">
        <f t="shared" ref="D126:E126" si="102">D125-2.5</f>
        <v>35</v>
      </c>
      <c r="E126" s="1">
        <f t="shared" si="102"/>
        <v>37.5</v>
      </c>
      <c r="F126" s="1">
        <v>164.85</v>
      </c>
      <c r="G126" s="1">
        <v>1766.0</v>
      </c>
      <c r="H126" s="1">
        <v>0.0</v>
      </c>
      <c r="I126" s="1">
        <v>17.5</v>
      </c>
      <c r="J126" s="1">
        <v>-222.0</v>
      </c>
    </row>
    <row r="127" ht="14.25" customHeight="1">
      <c r="A127" s="5">
        <v>1.0</v>
      </c>
      <c r="B127" s="5">
        <v>27.5</v>
      </c>
      <c r="C127" s="5">
        <v>30.0</v>
      </c>
      <c r="D127" s="5">
        <f t="shared" ref="D127:E127" si="103">D126-2.5</f>
        <v>32.5</v>
      </c>
      <c r="E127" s="5">
        <f t="shared" si="103"/>
        <v>35</v>
      </c>
      <c r="F127" s="5">
        <v>508.31</v>
      </c>
      <c r="G127" s="5">
        <v>1361.0</v>
      </c>
      <c r="H127" s="5">
        <v>0.5</v>
      </c>
      <c r="I127" s="5">
        <v>17.5</v>
      </c>
      <c r="J127" s="5">
        <v>261.0</v>
      </c>
    </row>
    <row r="128" ht="14.25" customHeight="1">
      <c r="A128" s="9">
        <v>1.0</v>
      </c>
      <c r="B128" s="1">
        <v>30.0</v>
      </c>
      <c r="C128" s="1">
        <v>32.5</v>
      </c>
      <c r="D128" s="1">
        <f t="shared" ref="D128:E128" si="104">D127+2.5</f>
        <v>35</v>
      </c>
      <c r="E128" s="1">
        <f t="shared" si="104"/>
        <v>37.5</v>
      </c>
      <c r="F128" s="1">
        <v>391.27</v>
      </c>
      <c r="G128" s="1">
        <v>1162.0</v>
      </c>
      <c r="H128" s="1">
        <v>0.4</v>
      </c>
      <c r="I128" s="1">
        <v>15.8</v>
      </c>
      <c r="J128" s="1">
        <v>-222.0</v>
      </c>
    </row>
    <row r="129" ht="14.25" customHeight="1">
      <c r="A129" s="9">
        <v>2.0</v>
      </c>
      <c r="B129" s="1">
        <v>30.0</v>
      </c>
      <c r="C129" s="1">
        <v>32.5</v>
      </c>
      <c r="D129" s="1">
        <f t="shared" ref="D129:E129" si="105">D128+2.5</f>
        <v>37.5</v>
      </c>
      <c r="E129" s="1">
        <f t="shared" si="105"/>
        <v>40</v>
      </c>
      <c r="F129" s="1">
        <v>127.5</v>
      </c>
      <c r="G129" s="1">
        <v>1515.0</v>
      </c>
      <c r="H129" s="1">
        <v>1.6</v>
      </c>
      <c r="I129" s="1">
        <v>15.8</v>
      </c>
      <c r="J129" s="1">
        <v>56.0</v>
      </c>
    </row>
    <row r="130" ht="14.25" customHeight="1">
      <c r="A130" s="9">
        <v>3.0</v>
      </c>
      <c r="B130" s="1">
        <v>30.0</v>
      </c>
      <c r="C130" s="1">
        <v>32.5</v>
      </c>
      <c r="D130" s="1">
        <f t="shared" ref="D130:E130" si="106">D129+2.5</f>
        <v>40</v>
      </c>
      <c r="E130" s="1">
        <f t="shared" si="106"/>
        <v>42.5</v>
      </c>
      <c r="F130" s="1">
        <v>59.24</v>
      </c>
      <c r="G130" s="1">
        <v>1766.0</v>
      </c>
      <c r="H130" s="1">
        <v>0.7</v>
      </c>
      <c r="I130" s="1">
        <v>15.8</v>
      </c>
      <c r="J130" s="1">
        <v>-56.0</v>
      </c>
    </row>
    <row r="131" ht="14.25" customHeight="1">
      <c r="A131" s="5">
        <v>4.0</v>
      </c>
      <c r="B131" s="5">
        <v>30.0</v>
      </c>
      <c r="C131" s="5">
        <v>32.5</v>
      </c>
      <c r="D131" s="5">
        <f t="shared" ref="D131:E131" si="107">D130+2.5</f>
        <v>42.5</v>
      </c>
      <c r="E131" s="5">
        <f t="shared" si="107"/>
        <v>45</v>
      </c>
      <c r="F131" s="5">
        <v>29.7</v>
      </c>
      <c r="G131" s="5">
        <v>1764.0</v>
      </c>
      <c r="H131" s="5">
        <v>0.7</v>
      </c>
      <c r="I131" s="5">
        <v>15.8</v>
      </c>
      <c r="J131" s="5">
        <v>112.0</v>
      </c>
    </row>
    <row r="132" ht="14.25" customHeight="1">
      <c r="A132" s="9">
        <v>3.0</v>
      </c>
      <c r="B132" s="1">
        <v>32.5</v>
      </c>
      <c r="C132" s="1">
        <v>35.0</v>
      </c>
      <c r="D132" s="1">
        <v>40.0</v>
      </c>
      <c r="E132" s="1">
        <f>45</f>
        <v>45</v>
      </c>
      <c r="F132" s="1">
        <v>46.17</v>
      </c>
      <c r="G132" s="1">
        <v>1542.0</v>
      </c>
      <c r="H132" s="1">
        <v>0.7</v>
      </c>
      <c r="I132" s="1">
        <v>14.0</v>
      </c>
      <c r="J132" s="1">
        <v>109.0</v>
      </c>
    </row>
    <row r="133" ht="14.25" customHeight="1">
      <c r="A133" s="9">
        <v>2.0</v>
      </c>
      <c r="B133" s="1">
        <v>32.5</v>
      </c>
      <c r="C133" s="1">
        <v>35.0</v>
      </c>
      <c r="D133" s="1">
        <f t="shared" ref="D133:E133" si="108">D132-2.5</f>
        <v>37.5</v>
      </c>
      <c r="E133" s="1">
        <f t="shared" si="108"/>
        <v>42.5</v>
      </c>
      <c r="F133" s="1">
        <v>104.45</v>
      </c>
      <c r="G133" s="1">
        <v>1397.0</v>
      </c>
      <c r="H133" s="1">
        <v>0.9</v>
      </c>
      <c r="I133" s="1">
        <v>14.0</v>
      </c>
      <c r="J133" s="1">
        <v>51.0</v>
      </c>
    </row>
    <row r="134" ht="14.25" customHeight="1">
      <c r="A134" s="5">
        <v>1.0</v>
      </c>
      <c r="B134" s="5">
        <v>32.5</v>
      </c>
      <c r="C134" s="5">
        <v>35.0</v>
      </c>
      <c r="D134" s="5">
        <f t="shared" ref="D134:E134" si="109">D133-2.5</f>
        <v>35</v>
      </c>
      <c r="E134" s="5">
        <f t="shared" si="109"/>
        <v>40</v>
      </c>
      <c r="F134" s="5">
        <v>305.55</v>
      </c>
      <c r="G134" s="5">
        <v>1022.0</v>
      </c>
      <c r="H134" s="5">
        <v>1.2</v>
      </c>
      <c r="I134" s="5">
        <v>14.0</v>
      </c>
      <c r="J134" s="5">
        <v>63.0</v>
      </c>
    </row>
    <row r="135" ht="14.25" customHeight="1">
      <c r="A135" s="9">
        <v>1.0</v>
      </c>
      <c r="B135" s="1">
        <v>35.0</v>
      </c>
      <c r="C135" s="1">
        <v>37.5</v>
      </c>
      <c r="D135" s="1">
        <f t="shared" ref="D135:E135" si="110">D134+2.5</f>
        <v>37.5</v>
      </c>
      <c r="E135" s="1">
        <f t="shared" si="110"/>
        <v>42.5</v>
      </c>
      <c r="F135" s="1">
        <v>304.63</v>
      </c>
      <c r="G135" s="1">
        <v>1039.0</v>
      </c>
      <c r="H135" s="1">
        <v>0.0</v>
      </c>
      <c r="I135" s="1">
        <v>13.6</v>
      </c>
      <c r="J135" s="1">
        <v>-53.0</v>
      </c>
    </row>
    <row r="136" ht="14.25" customHeight="1">
      <c r="A136" s="5">
        <v>2.0</v>
      </c>
      <c r="B136" s="5">
        <v>35.0</v>
      </c>
      <c r="C136" s="5">
        <v>37.5</v>
      </c>
      <c r="D136" s="5">
        <f t="shared" ref="D136:E136" si="111">D135+2.5</f>
        <v>40</v>
      </c>
      <c r="E136" s="5">
        <f t="shared" si="111"/>
        <v>45</v>
      </c>
      <c r="F136" s="5">
        <v>94.59</v>
      </c>
      <c r="G136" s="5">
        <v>1304.0</v>
      </c>
      <c r="H136" s="5">
        <v>1.4</v>
      </c>
      <c r="I136" s="5">
        <v>13.6</v>
      </c>
      <c r="J136" s="5">
        <v>109.0</v>
      </c>
    </row>
    <row r="137" ht="14.25" customHeight="1">
      <c r="A137" s="5">
        <v>1.0</v>
      </c>
      <c r="B137" s="5">
        <v>37.5</v>
      </c>
      <c r="C137" s="5">
        <v>40.0</v>
      </c>
      <c r="D137" s="5">
        <f t="shared" ref="D137:E137" si="112">D124</f>
        <v>40</v>
      </c>
      <c r="E137" s="5">
        <f t="shared" si="112"/>
        <v>42.5</v>
      </c>
      <c r="F137" s="5">
        <v>389.83</v>
      </c>
      <c r="G137" s="5">
        <v>1283.0</v>
      </c>
      <c r="H137" s="5">
        <v>0.0</v>
      </c>
      <c r="I137" s="5">
        <v>14.2</v>
      </c>
      <c r="J137" s="5">
        <v>117.0</v>
      </c>
    </row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10" t="s">
        <v>9</v>
      </c>
      <c r="B1" s="10" t="s">
        <v>0</v>
      </c>
      <c r="C1" s="10" t="s">
        <v>3</v>
      </c>
      <c r="D1" s="10" t="s">
        <v>2</v>
      </c>
      <c r="E1" s="10" t="s">
        <v>1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</row>
    <row r="2" ht="14.25" customHeight="1">
      <c r="A2" s="1">
        <v>1.0</v>
      </c>
      <c r="B2" s="1">
        <v>0.0</v>
      </c>
      <c r="C2" s="1">
        <v>5.0</v>
      </c>
      <c r="D2" s="1">
        <v>10.0</v>
      </c>
      <c r="E2" s="1">
        <v>15.0</v>
      </c>
      <c r="F2" s="1">
        <v>453.31</v>
      </c>
      <c r="G2" s="1">
        <v>3012.0</v>
      </c>
      <c r="H2" s="1">
        <v>1.4</v>
      </c>
      <c r="I2" s="1">
        <v>14.1</v>
      </c>
      <c r="J2" s="1">
        <v>-70.0</v>
      </c>
    </row>
    <row r="3" ht="14.25" customHeight="1">
      <c r="A3" s="1">
        <v>2.0</v>
      </c>
      <c r="B3" s="1">
        <v>0.0</v>
      </c>
      <c r="C3" s="1">
        <v>5.0</v>
      </c>
      <c r="D3" s="1">
        <v>15.0</v>
      </c>
      <c r="E3" s="1">
        <v>20.0</v>
      </c>
      <c r="F3" s="1">
        <v>64.36</v>
      </c>
      <c r="G3" s="1">
        <v>1711.0</v>
      </c>
      <c r="H3" s="1">
        <v>1.0</v>
      </c>
      <c r="I3" s="1">
        <v>14.1</v>
      </c>
      <c r="J3" s="1">
        <v>31.0</v>
      </c>
    </row>
    <row r="4" ht="14.25" customHeight="1">
      <c r="A4" s="1">
        <v>3.0</v>
      </c>
      <c r="B4" s="1">
        <v>0.0</v>
      </c>
      <c r="C4" s="1">
        <v>5.0</v>
      </c>
      <c r="D4" s="1">
        <v>20.0</v>
      </c>
      <c r="E4" s="1">
        <v>25.0</v>
      </c>
      <c r="F4" s="1">
        <v>21.32</v>
      </c>
      <c r="G4" s="1">
        <v>1417.0</v>
      </c>
      <c r="H4" s="1">
        <v>0.0</v>
      </c>
      <c r="I4" s="1">
        <v>14.1</v>
      </c>
      <c r="J4" s="1">
        <v>-92.0</v>
      </c>
    </row>
    <row r="5" ht="14.25" customHeight="1">
      <c r="A5" s="1">
        <v>4.0</v>
      </c>
      <c r="B5" s="1">
        <v>0.0</v>
      </c>
      <c r="C5" s="1">
        <v>5.0</v>
      </c>
      <c r="D5" s="1">
        <v>25.0</v>
      </c>
      <c r="E5" s="1">
        <v>30.0</v>
      </c>
      <c r="F5" s="1">
        <v>5.82</v>
      </c>
      <c r="G5" s="1">
        <v>778.9</v>
      </c>
      <c r="H5" s="1">
        <v>0.0</v>
      </c>
      <c r="I5" s="1">
        <v>14.1</v>
      </c>
      <c r="J5" s="1">
        <v>-12.0</v>
      </c>
    </row>
    <row r="6" ht="14.25" customHeight="1">
      <c r="A6" s="1">
        <v>5.0</v>
      </c>
      <c r="B6" s="1">
        <v>0.0</v>
      </c>
      <c r="C6" s="1">
        <v>5.0</v>
      </c>
      <c r="D6" s="1">
        <v>30.0</v>
      </c>
      <c r="E6" s="1">
        <v>35.0</v>
      </c>
      <c r="F6" s="1">
        <v>4.36</v>
      </c>
      <c r="G6" s="1">
        <v>1014.0</v>
      </c>
      <c r="H6" s="1">
        <v>0.7</v>
      </c>
      <c r="I6" s="1">
        <v>14.1</v>
      </c>
      <c r="J6" s="1">
        <v>17.0</v>
      </c>
    </row>
    <row r="7" ht="14.25" customHeight="1">
      <c r="A7" s="1">
        <v>6.0</v>
      </c>
      <c r="B7" s="1">
        <v>0.0</v>
      </c>
      <c r="C7" s="1">
        <v>5.0</v>
      </c>
      <c r="D7" s="1">
        <v>35.0</v>
      </c>
      <c r="E7" s="1">
        <v>40.0</v>
      </c>
      <c r="F7" s="1">
        <v>3.14</v>
      </c>
      <c r="G7" s="1">
        <v>1167.0</v>
      </c>
      <c r="H7" s="1">
        <v>1.1</v>
      </c>
      <c r="I7" s="1">
        <v>14.1</v>
      </c>
      <c r="J7" s="1">
        <v>-173.0</v>
      </c>
    </row>
    <row r="8" ht="14.25" customHeight="1">
      <c r="A8" s="1">
        <v>7.0</v>
      </c>
      <c r="B8" s="1">
        <v>0.0</v>
      </c>
      <c r="C8" s="1">
        <v>5.0</v>
      </c>
      <c r="D8" s="1">
        <v>40.0</v>
      </c>
      <c r="E8" s="1">
        <v>45.0</v>
      </c>
      <c r="F8" s="1">
        <v>8.21</v>
      </c>
      <c r="G8" s="1">
        <v>1295.0</v>
      </c>
      <c r="H8" s="1">
        <v>1.1</v>
      </c>
      <c r="I8" s="1">
        <v>49.9</v>
      </c>
      <c r="J8" s="1">
        <v>130.0</v>
      </c>
    </row>
    <row r="9" ht="14.25" customHeight="1">
      <c r="A9" s="1">
        <v>8.0</v>
      </c>
      <c r="B9" s="1">
        <v>0.0</v>
      </c>
      <c r="C9" s="1">
        <v>5.0</v>
      </c>
      <c r="D9" s="1">
        <v>45.0</v>
      </c>
      <c r="E9" s="1">
        <v>50.0</v>
      </c>
      <c r="F9" s="1">
        <v>7.39</v>
      </c>
      <c r="G9" s="1">
        <v>979.3</v>
      </c>
      <c r="H9" s="1">
        <v>0.9</v>
      </c>
      <c r="I9" s="1">
        <v>85.0</v>
      </c>
      <c r="J9" s="1">
        <v>82.0</v>
      </c>
    </row>
    <row r="10" ht="14.25" customHeight="1">
      <c r="A10" s="1">
        <v>9.0</v>
      </c>
      <c r="B10" s="1">
        <v>0.0</v>
      </c>
      <c r="C10" s="1">
        <v>5.0</v>
      </c>
      <c r="D10" s="1">
        <v>50.0</v>
      </c>
      <c r="E10" s="1">
        <v>55.0</v>
      </c>
      <c r="F10" s="1">
        <v>7.92</v>
      </c>
      <c r="G10" s="1">
        <v>1444.0</v>
      </c>
      <c r="H10" s="1">
        <v>0.5</v>
      </c>
      <c r="I10" s="1">
        <v>84.9</v>
      </c>
      <c r="J10" s="1">
        <v>-156.0</v>
      </c>
    </row>
    <row r="11" ht="14.25" customHeight="1">
      <c r="A11" s="1">
        <v>10.0</v>
      </c>
      <c r="B11" s="1">
        <v>0.0</v>
      </c>
      <c r="C11" s="1">
        <v>5.0</v>
      </c>
      <c r="D11" s="1">
        <v>55.0</v>
      </c>
      <c r="E11" s="1">
        <v>60.0</v>
      </c>
      <c r="F11" s="1">
        <v>6.52</v>
      </c>
      <c r="G11" s="1">
        <v>1586.0</v>
      </c>
      <c r="H11" s="1">
        <v>1.5</v>
      </c>
      <c r="I11" s="1">
        <v>84.9</v>
      </c>
      <c r="J11" s="1">
        <v>161.0</v>
      </c>
    </row>
    <row r="12" ht="14.25" customHeight="1">
      <c r="A12" s="1">
        <v>9.0</v>
      </c>
      <c r="B12" s="1">
        <v>5.0</v>
      </c>
      <c r="C12" s="1">
        <v>10.0</v>
      </c>
      <c r="D12" s="1">
        <v>55.0</v>
      </c>
      <c r="E12" s="1">
        <v>60.0</v>
      </c>
      <c r="F12" s="1">
        <v>7.79</v>
      </c>
      <c r="G12" s="1">
        <v>1567.0</v>
      </c>
      <c r="H12" s="1">
        <v>1.3</v>
      </c>
      <c r="I12" s="1">
        <v>76.9</v>
      </c>
      <c r="J12" s="1">
        <v>146.0</v>
      </c>
    </row>
    <row r="13" ht="14.25" customHeight="1">
      <c r="A13" s="1">
        <v>8.0</v>
      </c>
      <c r="B13" s="1">
        <v>5.0</v>
      </c>
      <c r="C13" s="1">
        <v>10.0</v>
      </c>
      <c r="D13" s="1">
        <v>50.0</v>
      </c>
      <c r="E13" s="1">
        <v>55.0</v>
      </c>
      <c r="F13" s="1">
        <v>9.84</v>
      </c>
      <c r="G13" s="1">
        <v>1441.0</v>
      </c>
      <c r="H13" s="1">
        <v>1.7</v>
      </c>
      <c r="I13" s="1">
        <v>76.8</v>
      </c>
      <c r="J13" s="1">
        <v>-114.0</v>
      </c>
    </row>
    <row r="14" ht="14.25" customHeight="1">
      <c r="A14" s="1">
        <v>7.0</v>
      </c>
      <c r="B14" s="1">
        <v>5.0</v>
      </c>
      <c r="C14" s="1">
        <v>10.0</v>
      </c>
      <c r="D14" s="1">
        <v>45.0</v>
      </c>
      <c r="E14" s="1">
        <v>50.0</v>
      </c>
      <c r="F14" s="1">
        <v>9.22</v>
      </c>
      <c r="G14" s="1">
        <v>944.5</v>
      </c>
      <c r="H14" s="1">
        <v>1.1</v>
      </c>
      <c r="I14" s="1">
        <v>76.9</v>
      </c>
      <c r="J14" s="1">
        <v>43.0</v>
      </c>
    </row>
    <row r="15" ht="14.25" customHeight="1">
      <c r="A15" s="1">
        <v>6.0</v>
      </c>
      <c r="B15" s="1">
        <v>5.0</v>
      </c>
      <c r="C15" s="1">
        <v>10.0</v>
      </c>
      <c r="D15" s="1">
        <v>40.0</v>
      </c>
      <c r="E15" s="1">
        <v>45.0</v>
      </c>
      <c r="F15" s="1">
        <v>9.56</v>
      </c>
      <c r="G15" s="1">
        <v>1289.0</v>
      </c>
      <c r="H15" s="1">
        <v>1.8</v>
      </c>
      <c r="I15" s="1">
        <v>39.0</v>
      </c>
      <c r="J15" s="1">
        <v>192.0</v>
      </c>
    </row>
    <row r="16" ht="14.25" customHeight="1">
      <c r="A16" s="1">
        <v>5.0</v>
      </c>
      <c r="B16" s="1">
        <v>5.0</v>
      </c>
      <c r="C16" s="1">
        <v>10.0</v>
      </c>
      <c r="D16" s="1">
        <v>35.0</v>
      </c>
      <c r="E16" s="1">
        <v>40.0</v>
      </c>
      <c r="F16" s="1">
        <v>4.41</v>
      </c>
      <c r="G16" s="1">
        <v>1846.0</v>
      </c>
      <c r="H16" s="1">
        <v>0.6</v>
      </c>
      <c r="I16" s="1">
        <v>12.6</v>
      </c>
      <c r="J16" s="1">
        <v>-158.0</v>
      </c>
    </row>
    <row r="17" ht="14.25" customHeight="1">
      <c r="A17" s="1">
        <v>4.0</v>
      </c>
      <c r="B17" s="1">
        <v>5.0</v>
      </c>
      <c r="C17" s="1">
        <v>10.0</v>
      </c>
      <c r="D17" s="1">
        <v>30.0</v>
      </c>
      <c r="E17" s="1">
        <v>35.0</v>
      </c>
      <c r="F17" s="1">
        <v>7.15</v>
      </c>
      <c r="G17" s="1">
        <v>1062.0</v>
      </c>
      <c r="H17" s="1">
        <v>0.0</v>
      </c>
      <c r="I17" s="1">
        <v>12.6</v>
      </c>
      <c r="J17" s="1">
        <v>19.0</v>
      </c>
    </row>
    <row r="18" ht="14.25" customHeight="1">
      <c r="A18" s="1">
        <v>3.0</v>
      </c>
      <c r="B18" s="1">
        <v>5.0</v>
      </c>
      <c r="C18" s="1">
        <v>10.0</v>
      </c>
      <c r="D18" s="1">
        <v>25.0</v>
      </c>
      <c r="E18" s="1">
        <v>30.0</v>
      </c>
      <c r="F18" s="1">
        <v>12.21</v>
      </c>
      <c r="G18" s="1">
        <v>907.3</v>
      </c>
      <c r="H18" s="1">
        <v>0.0</v>
      </c>
      <c r="I18" s="1">
        <v>12.6</v>
      </c>
      <c r="J18" s="1">
        <v>-17.0</v>
      </c>
    </row>
    <row r="19" ht="14.25" customHeight="1">
      <c r="A19" s="1">
        <v>2.0</v>
      </c>
      <c r="B19" s="1">
        <v>5.0</v>
      </c>
      <c r="C19" s="1">
        <v>10.0</v>
      </c>
      <c r="D19" s="1">
        <v>20.0</v>
      </c>
      <c r="E19" s="1">
        <v>25.0</v>
      </c>
      <c r="F19" s="1">
        <v>59.71</v>
      </c>
      <c r="G19" s="1">
        <v>1774.0</v>
      </c>
      <c r="H19" s="1">
        <v>1.0</v>
      </c>
      <c r="I19" s="1">
        <v>12.6</v>
      </c>
      <c r="J19" s="1">
        <v>-87.0</v>
      </c>
    </row>
    <row r="20" ht="14.25" customHeight="1">
      <c r="A20" s="1">
        <v>1.0</v>
      </c>
      <c r="B20" s="1">
        <v>5.0</v>
      </c>
      <c r="C20" s="1">
        <v>10.0</v>
      </c>
      <c r="D20" s="1">
        <v>15.0</v>
      </c>
      <c r="E20" s="1">
        <v>20.0</v>
      </c>
      <c r="F20" s="1">
        <v>249.49</v>
      </c>
      <c r="G20" s="1">
        <v>1853.0</v>
      </c>
      <c r="H20" s="1">
        <v>1.4</v>
      </c>
      <c r="I20" s="1">
        <v>12.6</v>
      </c>
      <c r="J20" s="1">
        <v>24.0</v>
      </c>
    </row>
    <row r="21" ht="14.25" customHeight="1">
      <c r="A21" s="1">
        <v>1.0</v>
      </c>
      <c r="B21" s="1">
        <v>10.0</v>
      </c>
      <c r="C21" s="1">
        <v>15.0</v>
      </c>
      <c r="D21" s="1">
        <v>20.0</v>
      </c>
      <c r="E21" s="1">
        <v>25.0</v>
      </c>
      <c r="F21" s="1">
        <v>514.2</v>
      </c>
      <c r="G21" s="1">
        <v>3650.0</v>
      </c>
      <c r="H21" s="1">
        <v>2.8</v>
      </c>
      <c r="I21" s="1">
        <v>13.2</v>
      </c>
      <c r="J21" s="1">
        <v>-85.0</v>
      </c>
    </row>
    <row r="22" ht="14.25" customHeight="1">
      <c r="A22" s="1">
        <v>2.0</v>
      </c>
      <c r="B22" s="1">
        <v>10.0</v>
      </c>
      <c r="C22" s="1">
        <v>15.0</v>
      </c>
      <c r="D22" s="1">
        <v>25.0</v>
      </c>
      <c r="E22" s="1">
        <v>30.0</v>
      </c>
      <c r="F22" s="1">
        <v>70.6</v>
      </c>
      <c r="G22" s="1">
        <v>2007.0</v>
      </c>
      <c r="H22" s="1">
        <v>0.7</v>
      </c>
      <c r="I22" s="1">
        <v>13.2</v>
      </c>
      <c r="J22" s="1">
        <v>-2.0</v>
      </c>
    </row>
    <row r="23" ht="14.25" customHeight="1">
      <c r="A23" s="1">
        <v>3.0</v>
      </c>
      <c r="B23" s="1">
        <v>10.0</v>
      </c>
      <c r="C23" s="1">
        <v>15.0</v>
      </c>
      <c r="D23" s="1">
        <v>30.0</v>
      </c>
      <c r="E23" s="1">
        <v>35.0</v>
      </c>
      <c r="F23" s="1">
        <v>27.89</v>
      </c>
      <c r="G23" s="1">
        <v>1982.0</v>
      </c>
      <c r="H23" s="1">
        <v>1.2</v>
      </c>
      <c r="I23" s="1">
        <v>13.2</v>
      </c>
      <c r="J23" s="1">
        <v>19.0</v>
      </c>
    </row>
    <row r="24" ht="14.25" customHeight="1">
      <c r="A24" s="1">
        <v>4.0</v>
      </c>
      <c r="B24" s="1">
        <v>10.0</v>
      </c>
      <c r="C24" s="1">
        <v>15.0</v>
      </c>
      <c r="D24" s="1">
        <v>35.0</v>
      </c>
      <c r="E24" s="1">
        <v>40.0</v>
      </c>
      <c r="F24" s="1">
        <v>12.14</v>
      </c>
      <c r="G24" s="1">
        <v>1725.0</v>
      </c>
      <c r="H24" s="1">
        <v>1.4</v>
      </c>
      <c r="I24" s="1">
        <v>13.2</v>
      </c>
      <c r="J24" s="1">
        <v>-153.0</v>
      </c>
    </row>
    <row r="25" ht="14.25" customHeight="1">
      <c r="A25" s="1">
        <v>5.0</v>
      </c>
      <c r="B25" s="1">
        <v>10.0</v>
      </c>
      <c r="C25" s="1">
        <v>15.0</v>
      </c>
      <c r="D25" s="1">
        <v>40.0</v>
      </c>
      <c r="E25" s="1">
        <v>45.0</v>
      </c>
      <c r="F25" s="1">
        <v>7.17</v>
      </c>
      <c r="G25" s="1">
        <v>1783.0</v>
      </c>
      <c r="H25" s="1">
        <v>2.1</v>
      </c>
      <c r="I25" s="1">
        <v>13.2</v>
      </c>
      <c r="J25" s="1">
        <v>183.0</v>
      </c>
    </row>
    <row r="26" ht="14.25" customHeight="1">
      <c r="A26" s="1">
        <v>6.0</v>
      </c>
      <c r="B26" s="1">
        <v>10.0</v>
      </c>
      <c r="C26" s="1">
        <v>15.0</v>
      </c>
      <c r="D26" s="1">
        <v>45.0</v>
      </c>
      <c r="E26" s="1">
        <v>50.0</v>
      </c>
      <c r="F26" s="1">
        <v>3.33</v>
      </c>
      <c r="G26" s="1">
        <v>1323.0</v>
      </c>
      <c r="H26" s="1">
        <v>0.7</v>
      </c>
      <c r="I26" s="1">
        <v>13.2</v>
      </c>
      <c r="J26" s="1">
        <v>31.0</v>
      </c>
    </row>
    <row r="27" ht="14.25" customHeight="1">
      <c r="A27" s="1">
        <v>7.0</v>
      </c>
      <c r="B27" s="1">
        <v>10.0</v>
      </c>
      <c r="C27" s="1">
        <v>15.0</v>
      </c>
      <c r="D27" s="1">
        <v>50.0</v>
      </c>
      <c r="E27" s="1">
        <v>55.0</v>
      </c>
      <c r="F27" s="1">
        <v>3.39</v>
      </c>
      <c r="G27" s="1">
        <v>2021.0</v>
      </c>
      <c r="H27" s="1">
        <v>2.4</v>
      </c>
      <c r="I27" s="1">
        <v>13.2</v>
      </c>
      <c r="J27" s="1">
        <v>-87.0</v>
      </c>
    </row>
    <row r="28" ht="14.25" customHeight="1">
      <c r="A28" s="1">
        <v>8.0</v>
      </c>
      <c r="B28" s="1">
        <v>10.0</v>
      </c>
      <c r="C28" s="1">
        <v>15.0</v>
      </c>
      <c r="D28" s="1">
        <v>55.0</v>
      </c>
      <c r="E28" s="1">
        <v>60.0</v>
      </c>
      <c r="F28" s="1">
        <v>2.66</v>
      </c>
      <c r="G28" s="1">
        <v>2265.0</v>
      </c>
      <c r="H28" s="1">
        <v>1.0</v>
      </c>
      <c r="I28" s="1">
        <v>13.2</v>
      </c>
      <c r="J28" s="1">
        <v>109.0</v>
      </c>
    </row>
    <row r="29" ht="14.25" customHeight="1">
      <c r="A29" s="1">
        <v>7.0</v>
      </c>
      <c r="B29" s="1">
        <v>15.0</v>
      </c>
      <c r="C29" s="1">
        <v>20.0</v>
      </c>
      <c r="D29" s="1">
        <v>55.0</v>
      </c>
      <c r="E29" s="1">
        <v>60.0</v>
      </c>
      <c r="F29" s="1">
        <v>3.12</v>
      </c>
      <c r="G29" s="1">
        <v>2074.0</v>
      </c>
      <c r="H29" s="1">
        <v>1.0</v>
      </c>
      <c r="I29" s="1">
        <v>11.8</v>
      </c>
      <c r="J29" s="1">
        <v>107.0</v>
      </c>
    </row>
    <row r="30" ht="14.25" customHeight="1">
      <c r="A30" s="1">
        <v>6.0</v>
      </c>
      <c r="B30" s="1">
        <v>15.0</v>
      </c>
      <c r="C30" s="1">
        <v>20.0</v>
      </c>
      <c r="D30" s="1">
        <v>50.0</v>
      </c>
      <c r="E30" s="1">
        <v>55.0</v>
      </c>
      <c r="F30" s="1">
        <v>4.14</v>
      </c>
      <c r="G30" s="1">
        <v>1840.0</v>
      </c>
      <c r="H30" s="1">
        <v>2.4</v>
      </c>
      <c r="I30" s="1">
        <v>11.8</v>
      </c>
      <c r="J30" s="1">
        <v>-82.0</v>
      </c>
    </row>
    <row r="31" ht="14.25" customHeight="1">
      <c r="A31" s="1">
        <v>5.0</v>
      </c>
      <c r="B31" s="1">
        <v>15.0</v>
      </c>
      <c r="C31" s="1">
        <v>20.0</v>
      </c>
      <c r="D31" s="1">
        <v>45.0</v>
      </c>
      <c r="E31" s="1">
        <v>50.0</v>
      </c>
      <c r="F31" s="1">
        <v>4.44</v>
      </c>
      <c r="G31" s="1">
        <v>1235.0</v>
      </c>
      <c r="H31" s="1">
        <v>0.7</v>
      </c>
      <c r="I31" s="1">
        <v>11.8</v>
      </c>
      <c r="J31" s="1">
        <v>26.0</v>
      </c>
    </row>
    <row r="32" ht="14.25" customHeight="1">
      <c r="A32" s="1">
        <v>4.0</v>
      </c>
      <c r="B32" s="1">
        <v>15.0</v>
      </c>
      <c r="C32" s="1">
        <v>20.0</v>
      </c>
      <c r="D32" s="1">
        <v>40.0</v>
      </c>
      <c r="E32" s="1">
        <v>45.0</v>
      </c>
      <c r="F32" s="1">
        <v>10.98</v>
      </c>
      <c r="G32" s="1">
        <v>1741.0</v>
      </c>
      <c r="H32" s="1">
        <v>0.7</v>
      </c>
      <c r="I32" s="1">
        <v>11.8</v>
      </c>
      <c r="J32" s="1">
        <v>183.0</v>
      </c>
    </row>
    <row r="33" ht="14.25" customHeight="1">
      <c r="A33" s="1">
        <v>3.0</v>
      </c>
      <c r="B33" s="1">
        <v>15.0</v>
      </c>
      <c r="C33" s="1">
        <v>20.0</v>
      </c>
      <c r="D33" s="1">
        <v>35.0</v>
      </c>
      <c r="E33" s="1">
        <v>40.0</v>
      </c>
      <c r="F33" s="1">
        <v>25.86</v>
      </c>
      <c r="G33" s="1">
        <v>2051.0</v>
      </c>
      <c r="H33" s="1">
        <v>2.1</v>
      </c>
      <c r="I33" s="1">
        <v>11.8</v>
      </c>
      <c r="J33" s="1">
        <v>-141.0</v>
      </c>
    </row>
    <row r="34" ht="14.25" customHeight="1">
      <c r="A34" s="1">
        <v>2.0</v>
      </c>
      <c r="B34" s="1">
        <v>15.0</v>
      </c>
      <c r="C34" s="1">
        <v>20.0</v>
      </c>
      <c r="D34" s="1">
        <v>30.0</v>
      </c>
      <c r="E34" s="1">
        <v>35.0</v>
      </c>
      <c r="F34" s="1">
        <v>87.97</v>
      </c>
      <c r="G34" s="1">
        <v>2791.0</v>
      </c>
      <c r="H34" s="1">
        <v>3.2</v>
      </c>
      <c r="I34" s="1">
        <v>11.8</v>
      </c>
      <c r="J34" s="1">
        <v>12.0</v>
      </c>
    </row>
    <row r="35" ht="14.25" customHeight="1">
      <c r="A35" s="1">
        <v>1.0</v>
      </c>
      <c r="B35" s="1">
        <v>15.0</v>
      </c>
      <c r="C35" s="1">
        <v>20.0</v>
      </c>
      <c r="D35" s="1">
        <v>25.0</v>
      </c>
      <c r="E35" s="1">
        <v>30.0</v>
      </c>
      <c r="F35" s="1">
        <v>313.31</v>
      </c>
      <c r="G35" s="1">
        <v>2485.0</v>
      </c>
      <c r="H35" s="1">
        <v>1.4</v>
      </c>
      <c r="I35" s="1">
        <v>11.8</v>
      </c>
      <c r="J35" s="1">
        <v>-139.0</v>
      </c>
    </row>
    <row r="36" ht="14.25" customHeight="1">
      <c r="A36" s="1">
        <v>1.0</v>
      </c>
      <c r="B36" s="1">
        <v>20.0</v>
      </c>
      <c r="C36" s="1">
        <v>25.0</v>
      </c>
      <c r="D36" s="1">
        <v>30.0</v>
      </c>
      <c r="E36" s="1">
        <v>35.0</v>
      </c>
      <c r="F36" s="1">
        <v>357.93</v>
      </c>
      <c r="G36" s="1">
        <v>2667.0</v>
      </c>
      <c r="H36" s="1">
        <v>1.0</v>
      </c>
      <c r="I36" s="1">
        <v>12.6</v>
      </c>
      <c r="J36" s="1">
        <v>31.0</v>
      </c>
    </row>
    <row r="37" ht="14.25" customHeight="1">
      <c r="A37" s="1">
        <v>2.0</v>
      </c>
      <c r="B37" s="1">
        <v>20.0</v>
      </c>
      <c r="C37" s="1">
        <v>25.0</v>
      </c>
      <c r="D37" s="1">
        <v>35.0</v>
      </c>
      <c r="E37" s="1">
        <v>40.0</v>
      </c>
      <c r="F37" s="1">
        <v>78.09</v>
      </c>
      <c r="G37" s="1">
        <v>2329.0</v>
      </c>
      <c r="H37" s="1">
        <v>1.2</v>
      </c>
      <c r="I37" s="1">
        <v>12.6</v>
      </c>
      <c r="J37" s="1">
        <v>-82.0</v>
      </c>
    </row>
    <row r="38" ht="14.25" customHeight="1">
      <c r="A38" s="1">
        <v>3.0</v>
      </c>
      <c r="B38" s="1">
        <v>20.0</v>
      </c>
      <c r="C38" s="1">
        <v>25.0</v>
      </c>
      <c r="D38" s="1">
        <v>40.0</v>
      </c>
      <c r="E38" s="1">
        <v>45.0</v>
      </c>
      <c r="F38" s="1">
        <v>24.57</v>
      </c>
      <c r="G38" s="1">
        <v>1836.0</v>
      </c>
      <c r="H38" s="1">
        <v>1.9</v>
      </c>
      <c r="I38" s="1">
        <v>12.6</v>
      </c>
      <c r="J38" s="1">
        <v>178.0</v>
      </c>
    </row>
    <row r="39" ht="14.25" customHeight="1">
      <c r="A39" s="1">
        <v>4.0</v>
      </c>
      <c r="B39" s="1">
        <v>20.0</v>
      </c>
      <c r="C39" s="1">
        <v>25.0</v>
      </c>
      <c r="D39" s="1">
        <v>45.0</v>
      </c>
      <c r="E39" s="1">
        <v>50.0</v>
      </c>
      <c r="F39" s="1">
        <v>8.51</v>
      </c>
      <c r="G39" s="1">
        <v>1271.0</v>
      </c>
      <c r="H39" s="1">
        <v>2.1</v>
      </c>
      <c r="I39" s="1">
        <v>12.6</v>
      </c>
      <c r="J39" s="1">
        <v>26.0</v>
      </c>
    </row>
    <row r="40" ht="14.25" customHeight="1">
      <c r="A40" s="1">
        <v>5.0</v>
      </c>
      <c r="B40" s="1">
        <v>20.0</v>
      </c>
      <c r="C40" s="1">
        <v>25.0</v>
      </c>
      <c r="D40" s="1">
        <v>50.0</v>
      </c>
      <c r="E40" s="1">
        <v>55.0</v>
      </c>
      <c r="F40" s="1">
        <v>7.23</v>
      </c>
      <c r="G40" s="1">
        <v>1890.0</v>
      </c>
      <c r="H40" s="1">
        <v>0.0</v>
      </c>
      <c r="I40" s="1">
        <v>12.6</v>
      </c>
      <c r="J40" s="1">
        <v>-70.0</v>
      </c>
    </row>
    <row r="41" ht="14.25" customHeight="1">
      <c r="A41" s="1">
        <v>6.0</v>
      </c>
      <c r="B41" s="1">
        <v>20.0</v>
      </c>
      <c r="C41" s="1">
        <v>25.0</v>
      </c>
      <c r="D41" s="1">
        <v>55.0</v>
      </c>
      <c r="E41" s="1">
        <v>60.0</v>
      </c>
      <c r="F41" s="1">
        <v>5.12</v>
      </c>
      <c r="G41" s="1">
        <v>2141.0</v>
      </c>
      <c r="H41" s="1">
        <v>2.7</v>
      </c>
      <c r="I41" s="1">
        <v>12.6</v>
      </c>
      <c r="J41" s="1">
        <v>87.0</v>
      </c>
    </row>
    <row r="42" ht="14.25" customHeight="1">
      <c r="A42" s="1">
        <v>5.0</v>
      </c>
      <c r="B42" s="1">
        <v>25.0</v>
      </c>
      <c r="C42" s="1">
        <v>30.0</v>
      </c>
      <c r="D42" s="1">
        <v>55.0</v>
      </c>
      <c r="E42" s="1">
        <v>60.0</v>
      </c>
      <c r="F42" s="1">
        <v>7.81</v>
      </c>
      <c r="G42" s="1">
        <v>1573.0</v>
      </c>
      <c r="H42" s="1">
        <v>1.2</v>
      </c>
      <c r="I42" s="1">
        <v>16.3</v>
      </c>
      <c r="J42" s="1">
        <v>85.0</v>
      </c>
    </row>
    <row r="43" ht="14.25" customHeight="1">
      <c r="A43" s="1">
        <v>4.0</v>
      </c>
      <c r="B43" s="1">
        <v>25.0</v>
      </c>
      <c r="C43" s="1">
        <v>30.0</v>
      </c>
      <c r="D43" s="1">
        <v>50.0</v>
      </c>
      <c r="E43" s="1">
        <v>55.0</v>
      </c>
      <c r="F43" s="1">
        <v>12.17</v>
      </c>
      <c r="G43" s="1">
        <v>1402.0</v>
      </c>
      <c r="H43" s="1">
        <v>0.0</v>
      </c>
      <c r="I43" s="1">
        <v>16.3</v>
      </c>
      <c r="J43" s="1">
        <v>-65.0</v>
      </c>
    </row>
    <row r="44" ht="14.25" customHeight="1">
      <c r="A44" s="1">
        <v>3.0</v>
      </c>
      <c r="B44" s="1">
        <v>25.0</v>
      </c>
      <c r="C44" s="1">
        <v>30.0</v>
      </c>
      <c r="D44" s="1">
        <v>45.0</v>
      </c>
      <c r="E44" s="1">
        <v>50.0</v>
      </c>
      <c r="F44" s="1">
        <v>16.81</v>
      </c>
      <c r="G44" s="1">
        <v>968.0</v>
      </c>
      <c r="H44" s="1">
        <v>0.0</v>
      </c>
      <c r="I44" s="1">
        <v>16.3</v>
      </c>
      <c r="J44" s="1">
        <v>24.0</v>
      </c>
    </row>
    <row r="45" ht="14.25" customHeight="1">
      <c r="A45" s="1">
        <v>2.0</v>
      </c>
      <c r="B45" s="1">
        <v>25.0</v>
      </c>
      <c r="C45" s="1">
        <v>30.0</v>
      </c>
      <c r="D45" s="1">
        <v>40.0</v>
      </c>
      <c r="E45" s="1">
        <v>45.0</v>
      </c>
      <c r="F45" s="1">
        <v>62.23</v>
      </c>
      <c r="G45" s="1">
        <v>1433.0</v>
      </c>
      <c r="H45" s="1">
        <v>0.5</v>
      </c>
      <c r="I45" s="1">
        <v>16.3</v>
      </c>
      <c r="J45" s="1">
        <v>175.0</v>
      </c>
    </row>
    <row r="46" ht="14.25" customHeight="1">
      <c r="A46" s="1">
        <v>1.0</v>
      </c>
      <c r="B46" s="1">
        <v>25.0</v>
      </c>
      <c r="C46" s="1">
        <v>30.0</v>
      </c>
      <c r="D46" s="1">
        <v>35.0</v>
      </c>
      <c r="E46" s="1">
        <v>40.0</v>
      </c>
      <c r="F46" s="1">
        <v>301.72</v>
      </c>
      <c r="G46" s="1">
        <v>1737.0</v>
      </c>
      <c r="H46" s="1">
        <v>0.7</v>
      </c>
      <c r="I46" s="1">
        <v>16.3</v>
      </c>
      <c r="J46" s="1">
        <v>-104.0</v>
      </c>
    </row>
    <row r="47" ht="14.25" customHeight="1">
      <c r="A47" s="1">
        <v>1.0</v>
      </c>
      <c r="B47" s="1">
        <v>30.0</v>
      </c>
      <c r="C47" s="1">
        <v>35.0</v>
      </c>
      <c r="D47" s="1">
        <v>40.0</v>
      </c>
      <c r="E47" s="1">
        <v>45.0</v>
      </c>
      <c r="F47" s="1">
        <v>315.79</v>
      </c>
      <c r="G47" s="1">
        <v>1827.0</v>
      </c>
      <c r="H47" s="1">
        <v>0.0</v>
      </c>
      <c r="I47" s="1">
        <v>16.2</v>
      </c>
      <c r="J47" s="1">
        <v>175.0</v>
      </c>
    </row>
    <row r="48" ht="14.25" customHeight="1">
      <c r="A48" s="1">
        <v>2.0</v>
      </c>
      <c r="B48" s="1">
        <v>30.0</v>
      </c>
      <c r="C48" s="1">
        <v>35.0</v>
      </c>
      <c r="D48" s="1">
        <v>45.0</v>
      </c>
      <c r="E48" s="1">
        <v>50.0</v>
      </c>
      <c r="F48" s="1">
        <v>59.5</v>
      </c>
      <c r="G48" s="1">
        <v>1377.0</v>
      </c>
      <c r="H48" s="1">
        <v>0.0</v>
      </c>
      <c r="I48" s="1">
        <v>16.2</v>
      </c>
      <c r="J48" s="1">
        <v>24.0</v>
      </c>
    </row>
    <row r="49" ht="14.25" customHeight="1">
      <c r="A49" s="1">
        <v>3.0</v>
      </c>
      <c r="B49" s="1">
        <v>30.0</v>
      </c>
      <c r="C49" s="1">
        <v>35.0</v>
      </c>
      <c r="D49" s="1">
        <v>50.0</v>
      </c>
      <c r="E49" s="1">
        <v>55.0</v>
      </c>
      <c r="F49" s="1">
        <v>34.8</v>
      </c>
      <c r="G49" s="1">
        <v>2013.0</v>
      </c>
      <c r="H49" s="1">
        <v>0.0</v>
      </c>
      <c r="I49" s="1">
        <v>16.2</v>
      </c>
      <c r="J49" s="1">
        <v>-61.0</v>
      </c>
    </row>
    <row r="50" ht="14.25" customHeight="1">
      <c r="A50" s="1">
        <v>4.0</v>
      </c>
      <c r="B50" s="1">
        <v>30.0</v>
      </c>
      <c r="C50" s="1">
        <v>35.0</v>
      </c>
      <c r="D50" s="1">
        <v>55.0</v>
      </c>
      <c r="E50" s="1">
        <v>60.0</v>
      </c>
      <c r="F50" s="1">
        <v>20.02</v>
      </c>
      <c r="G50" s="1">
        <v>2316.0</v>
      </c>
      <c r="H50" s="1">
        <v>1.4</v>
      </c>
      <c r="I50" s="1">
        <v>16.2</v>
      </c>
      <c r="J50" s="1">
        <v>78.0</v>
      </c>
    </row>
    <row r="51" ht="14.25" customHeight="1">
      <c r="A51" s="1">
        <v>3.0</v>
      </c>
      <c r="B51" s="1">
        <v>35.0</v>
      </c>
      <c r="C51" s="1">
        <v>40.0</v>
      </c>
      <c r="D51" s="1">
        <v>55.0</v>
      </c>
      <c r="E51" s="1">
        <v>60.0</v>
      </c>
      <c r="F51" s="1">
        <v>40.43</v>
      </c>
      <c r="G51" s="1">
        <v>2301.0</v>
      </c>
      <c r="H51" s="1">
        <v>0.7</v>
      </c>
      <c r="I51" s="1">
        <v>16.5</v>
      </c>
      <c r="J51" s="1">
        <v>75.0</v>
      </c>
    </row>
    <row r="52" ht="14.25" customHeight="1">
      <c r="A52" s="1">
        <v>2.0</v>
      </c>
      <c r="B52" s="1">
        <v>35.0</v>
      </c>
      <c r="C52" s="1">
        <v>40.0</v>
      </c>
      <c r="D52" s="1">
        <v>50.0</v>
      </c>
      <c r="E52" s="1">
        <v>55.0</v>
      </c>
      <c r="F52" s="1">
        <v>80.17</v>
      </c>
      <c r="G52" s="1">
        <v>1825.0</v>
      </c>
      <c r="H52" s="1">
        <v>0.0</v>
      </c>
      <c r="I52" s="1">
        <v>16.5</v>
      </c>
      <c r="J52" s="1">
        <v>-58.0</v>
      </c>
    </row>
    <row r="53" ht="14.25" customHeight="1">
      <c r="A53" s="1">
        <v>1.0</v>
      </c>
      <c r="B53" s="1">
        <v>35.0</v>
      </c>
      <c r="C53" s="1">
        <v>40.0</v>
      </c>
      <c r="D53" s="1">
        <v>45.0</v>
      </c>
      <c r="E53" s="1">
        <v>50.0</v>
      </c>
      <c r="F53" s="1">
        <v>197.41</v>
      </c>
      <c r="G53" s="1">
        <v>1123.0</v>
      </c>
      <c r="H53" s="1">
        <v>0.0</v>
      </c>
      <c r="I53" s="1">
        <v>16.5</v>
      </c>
      <c r="J53" s="1">
        <v>19.0</v>
      </c>
    </row>
    <row r="54" ht="14.25" customHeight="1">
      <c r="A54" s="1">
        <v>1.0</v>
      </c>
      <c r="B54" s="1">
        <v>40.0</v>
      </c>
      <c r="C54" s="1">
        <v>45.0</v>
      </c>
      <c r="D54" s="1">
        <v>50.0</v>
      </c>
      <c r="E54" s="1">
        <v>55.0</v>
      </c>
      <c r="F54" s="1">
        <v>279.4</v>
      </c>
      <c r="G54" s="1">
        <v>1426.0</v>
      </c>
      <c r="H54" s="1">
        <v>1.2</v>
      </c>
      <c r="I54" s="1">
        <v>18.4</v>
      </c>
      <c r="J54" s="1">
        <v>-58.0</v>
      </c>
    </row>
    <row r="55" ht="14.25" customHeight="1">
      <c r="A55" s="1">
        <v>2.0</v>
      </c>
      <c r="B55" s="1">
        <v>40.0</v>
      </c>
      <c r="C55" s="1">
        <v>45.0</v>
      </c>
      <c r="D55" s="1">
        <v>55.0</v>
      </c>
      <c r="E55" s="1">
        <v>60.0</v>
      </c>
      <c r="F55" s="1">
        <v>105.8</v>
      </c>
      <c r="G55" s="1">
        <v>2163.0</v>
      </c>
      <c r="H55" s="1">
        <v>1.4</v>
      </c>
      <c r="I55" s="1">
        <v>18.3</v>
      </c>
      <c r="J55" s="1">
        <v>73.0</v>
      </c>
    </row>
    <row r="56" ht="14.25" customHeight="1">
      <c r="A56" s="1">
        <v>1.0</v>
      </c>
      <c r="B56" s="1">
        <v>45.0</v>
      </c>
      <c r="C56" s="1">
        <v>50.0</v>
      </c>
      <c r="D56" s="1">
        <v>55.0</v>
      </c>
      <c r="E56" s="1">
        <v>60.0</v>
      </c>
      <c r="F56" s="1">
        <v>311.44</v>
      </c>
      <c r="G56" s="1">
        <v>1482.0</v>
      </c>
      <c r="H56" s="1">
        <v>0.9</v>
      </c>
      <c r="I56" s="1">
        <v>19.7</v>
      </c>
      <c r="J56" s="1">
        <v>73.0</v>
      </c>
    </row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7.63"/>
    <col customWidth="1" min="11" max="11" width="15.0"/>
    <col customWidth="1" min="12" max="26" width="7.63"/>
  </cols>
  <sheetData>
    <row r="1" ht="14.25" customHeight="1">
      <c r="A1" s="8" t="s">
        <v>9</v>
      </c>
      <c r="B1" s="8" t="s">
        <v>0</v>
      </c>
      <c r="C1" s="8" t="s">
        <v>3</v>
      </c>
      <c r="D1" s="8" t="s">
        <v>2</v>
      </c>
      <c r="E1" s="8" t="s">
        <v>1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10</v>
      </c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4.25" customHeight="1">
      <c r="A2" s="1">
        <v>1.0</v>
      </c>
      <c r="B2" s="1">
        <v>0.0</v>
      </c>
      <c r="C2" s="1">
        <v>2.5</v>
      </c>
      <c r="D2" s="1">
        <v>5.0</v>
      </c>
      <c r="E2" s="1">
        <f t="shared" ref="E2:E21" si="1">D2+2.5</f>
        <v>7.5</v>
      </c>
      <c r="F2" s="1">
        <v>417.56</v>
      </c>
      <c r="G2" s="1">
        <v>1541.0</v>
      </c>
      <c r="H2" s="1">
        <v>0.7</v>
      </c>
      <c r="I2" s="1">
        <v>12.7</v>
      </c>
      <c r="J2" s="1">
        <v>-80.0</v>
      </c>
    </row>
    <row r="3" ht="14.25" customHeight="1">
      <c r="A3" s="1">
        <v>2.0</v>
      </c>
      <c r="B3" s="1">
        <v>0.0</v>
      </c>
      <c r="C3" s="1">
        <v>2.5</v>
      </c>
      <c r="D3" s="1">
        <f t="shared" ref="D3:D21" si="2">D2+2.5</f>
        <v>7.5</v>
      </c>
      <c r="E3" s="1">
        <f t="shared" si="1"/>
        <v>10</v>
      </c>
      <c r="F3" s="1">
        <v>116.02</v>
      </c>
      <c r="G3" s="1">
        <v>1708.0</v>
      </c>
      <c r="H3" s="1">
        <v>1.6</v>
      </c>
      <c r="I3" s="1">
        <v>12.7</v>
      </c>
      <c r="J3" s="1">
        <v>129.0</v>
      </c>
    </row>
    <row r="4" ht="14.25" customHeight="1">
      <c r="A4" s="1">
        <v>3.0</v>
      </c>
      <c r="B4" s="1">
        <v>0.0</v>
      </c>
      <c r="C4" s="1">
        <v>2.5</v>
      </c>
      <c r="D4" s="1">
        <f t="shared" si="2"/>
        <v>10</v>
      </c>
      <c r="E4" s="1">
        <f t="shared" si="1"/>
        <v>12.5</v>
      </c>
      <c r="F4" s="1">
        <v>40.92</v>
      </c>
      <c r="G4" s="1">
        <v>1506.0</v>
      </c>
      <c r="H4" s="1">
        <v>1.5</v>
      </c>
      <c r="I4" s="1">
        <v>12.7</v>
      </c>
      <c r="J4" s="1">
        <v>-2.0</v>
      </c>
    </row>
    <row r="5" ht="14.25" customHeight="1">
      <c r="A5" s="1">
        <v>4.0</v>
      </c>
      <c r="B5" s="1">
        <v>0.0</v>
      </c>
      <c r="C5" s="1">
        <v>2.5</v>
      </c>
      <c r="D5" s="1">
        <f t="shared" si="2"/>
        <v>12.5</v>
      </c>
      <c r="E5" s="1">
        <f t="shared" si="1"/>
        <v>15</v>
      </c>
      <c r="F5" s="1">
        <v>18.77</v>
      </c>
      <c r="G5" s="1">
        <v>1381.0</v>
      </c>
      <c r="H5" s="1">
        <v>1.7</v>
      </c>
      <c r="I5" s="1">
        <v>12.7</v>
      </c>
      <c r="J5" s="1">
        <v>-148.0</v>
      </c>
    </row>
    <row r="6" ht="14.25" customHeight="1">
      <c r="A6" s="1">
        <v>5.0</v>
      </c>
      <c r="B6" s="1">
        <v>0.0</v>
      </c>
      <c r="C6" s="1">
        <v>2.5</v>
      </c>
      <c r="D6" s="1">
        <f t="shared" si="2"/>
        <v>15</v>
      </c>
      <c r="E6" s="1">
        <f t="shared" si="1"/>
        <v>17.5</v>
      </c>
      <c r="F6" s="1">
        <v>10.52</v>
      </c>
      <c r="G6" s="1">
        <v>1362.0</v>
      </c>
      <c r="H6" s="1">
        <v>0.5</v>
      </c>
      <c r="I6" s="1">
        <v>12.7</v>
      </c>
      <c r="J6" s="1">
        <v>324.0</v>
      </c>
    </row>
    <row r="7" ht="14.25" customHeight="1">
      <c r="A7" s="1">
        <v>6.0</v>
      </c>
      <c r="B7" s="1">
        <v>0.0</v>
      </c>
      <c r="C7" s="1">
        <v>2.5</v>
      </c>
      <c r="D7" s="1">
        <f t="shared" si="2"/>
        <v>17.5</v>
      </c>
      <c r="E7" s="1">
        <f t="shared" si="1"/>
        <v>20</v>
      </c>
      <c r="F7" s="1">
        <v>5.05</v>
      </c>
      <c r="G7" s="1">
        <v>1041.0</v>
      </c>
      <c r="H7" s="1">
        <v>0.9</v>
      </c>
      <c r="I7" s="1">
        <v>12.7</v>
      </c>
      <c r="J7" s="1">
        <v>-92.0</v>
      </c>
    </row>
    <row r="8" ht="14.25" customHeight="1">
      <c r="A8" s="1">
        <v>7.0</v>
      </c>
      <c r="B8" s="1">
        <v>0.0</v>
      </c>
      <c r="C8" s="1">
        <v>2.5</v>
      </c>
      <c r="D8" s="1">
        <f t="shared" si="2"/>
        <v>20</v>
      </c>
      <c r="E8" s="1">
        <f t="shared" si="1"/>
        <v>22.5</v>
      </c>
      <c r="F8" s="1">
        <v>3.22</v>
      </c>
      <c r="G8" s="1">
        <v>995.0</v>
      </c>
      <c r="H8" s="1">
        <v>0.5</v>
      </c>
      <c r="I8" s="1">
        <v>12.7</v>
      </c>
      <c r="J8" s="1">
        <v>-141.0</v>
      </c>
    </row>
    <row r="9" ht="14.25" customHeight="1">
      <c r="A9" s="1">
        <v>8.0</v>
      </c>
      <c r="B9" s="1">
        <v>0.0</v>
      </c>
      <c r="C9" s="1">
        <v>2.5</v>
      </c>
      <c r="D9" s="1">
        <f t="shared" si="2"/>
        <v>22.5</v>
      </c>
      <c r="E9" s="1">
        <f t="shared" si="1"/>
        <v>25</v>
      </c>
      <c r="F9" s="1">
        <v>11.89</v>
      </c>
      <c r="G9" s="1">
        <v>864.3</v>
      </c>
      <c r="H9" s="1">
        <v>0.4</v>
      </c>
      <c r="I9" s="1">
        <v>77.4</v>
      </c>
      <c r="J9" s="1">
        <v>-2.0</v>
      </c>
    </row>
    <row r="10" ht="14.25" customHeight="1">
      <c r="A10" s="1">
        <v>9.0</v>
      </c>
      <c r="B10" s="1">
        <v>0.0</v>
      </c>
      <c r="C10" s="1">
        <v>2.5</v>
      </c>
      <c r="D10" s="1">
        <f t="shared" si="2"/>
        <v>25</v>
      </c>
      <c r="E10" s="1">
        <f t="shared" si="1"/>
        <v>27.5</v>
      </c>
      <c r="F10" s="1">
        <v>6.38</v>
      </c>
      <c r="G10" s="1">
        <v>637.9</v>
      </c>
      <c r="H10" s="1">
        <v>0.6</v>
      </c>
      <c r="I10" s="1">
        <v>77.4</v>
      </c>
      <c r="J10" s="1">
        <v>32.0</v>
      </c>
    </row>
    <row r="11" ht="14.25" customHeight="1">
      <c r="A11" s="1">
        <v>10.0</v>
      </c>
      <c r="B11" s="1">
        <v>0.0</v>
      </c>
      <c r="C11" s="1">
        <v>2.5</v>
      </c>
      <c r="D11" s="1">
        <f t="shared" si="2"/>
        <v>27.5</v>
      </c>
      <c r="E11" s="1">
        <f t="shared" si="1"/>
        <v>30</v>
      </c>
      <c r="F11" s="1">
        <v>4.54</v>
      </c>
      <c r="G11" s="1">
        <v>605.3</v>
      </c>
      <c r="H11" s="1">
        <v>0.8</v>
      </c>
      <c r="I11" s="1">
        <v>77.4</v>
      </c>
      <c r="J11" s="1">
        <v>-36.0</v>
      </c>
    </row>
    <row r="12" ht="14.25" customHeight="1">
      <c r="A12" s="1">
        <v>11.0</v>
      </c>
      <c r="B12" s="1">
        <v>0.0</v>
      </c>
      <c r="C12" s="1">
        <v>2.5</v>
      </c>
      <c r="D12" s="1">
        <f t="shared" si="2"/>
        <v>30</v>
      </c>
      <c r="E12" s="1">
        <f t="shared" si="1"/>
        <v>32.5</v>
      </c>
      <c r="F12" s="1">
        <v>3.19</v>
      </c>
      <c r="G12" s="1">
        <v>553.0</v>
      </c>
      <c r="H12" s="1">
        <v>0.8</v>
      </c>
      <c r="I12" s="1">
        <v>76.4</v>
      </c>
      <c r="J12" s="1">
        <v>-82.0</v>
      </c>
    </row>
    <row r="13" ht="14.25" customHeight="1">
      <c r="A13" s="1">
        <v>12.0</v>
      </c>
      <c r="B13" s="1">
        <v>0.0</v>
      </c>
      <c r="C13" s="1">
        <v>2.5</v>
      </c>
      <c r="D13" s="1">
        <f t="shared" si="2"/>
        <v>32.5</v>
      </c>
      <c r="E13" s="1">
        <f t="shared" si="1"/>
        <v>35</v>
      </c>
      <c r="F13" s="1">
        <v>2.55</v>
      </c>
      <c r="G13" s="1">
        <v>562.3</v>
      </c>
      <c r="H13" s="1">
        <v>1.2</v>
      </c>
      <c r="I13" s="1">
        <v>77.4</v>
      </c>
      <c r="J13" s="1">
        <v>-26.0</v>
      </c>
    </row>
    <row r="14" ht="14.25" customHeight="1">
      <c r="A14" s="1">
        <v>13.0</v>
      </c>
      <c r="B14" s="1">
        <v>0.0</v>
      </c>
      <c r="C14" s="1">
        <v>2.5</v>
      </c>
      <c r="D14" s="1">
        <f t="shared" si="2"/>
        <v>35</v>
      </c>
      <c r="E14" s="1">
        <f t="shared" si="1"/>
        <v>37.5</v>
      </c>
      <c r="F14" s="1">
        <v>2.1</v>
      </c>
      <c r="G14" s="1">
        <v>579.6</v>
      </c>
      <c r="H14" s="1">
        <v>2.6</v>
      </c>
      <c r="I14" s="1">
        <v>77.4</v>
      </c>
      <c r="J14" s="1">
        <v>-26.0</v>
      </c>
    </row>
    <row r="15" ht="14.25" customHeight="1">
      <c r="A15" s="1">
        <v>14.0</v>
      </c>
      <c r="B15" s="1">
        <v>0.0</v>
      </c>
      <c r="C15" s="1">
        <v>2.5</v>
      </c>
      <c r="D15" s="1">
        <f t="shared" si="2"/>
        <v>37.5</v>
      </c>
      <c r="E15" s="1">
        <f t="shared" si="1"/>
        <v>40</v>
      </c>
      <c r="F15" s="1">
        <v>1.75</v>
      </c>
      <c r="G15" s="1">
        <v>594.3</v>
      </c>
      <c r="H15" s="1">
        <v>3.6</v>
      </c>
      <c r="I15" s="1">
        <v>77.4</v>
      </c>
      <c r="J15" s="1">
        <v>-165.0</v>
      </c>
    </row>
    <row r="16" ht="14.25" customHeight="1">
      <c r="A16" s="1">
        <v>15.0</v>
      </c>
      <c r="B16" s="1">
        <v>0.0</v>
      </c>
      <c r="C16" s="1">
        <v>2.5</v>
      </c>
      <c r="D16" s="1">
        <f t="shared" si="2"/>
        <v>40</v>
      </c>
      <c r="E16" s="1">
        <f t="shared" si="1"/>
        <v>42.5</v>
      </c>
      <c r="F16" s="1">
        <v>1.45</v>
      </c>
      <c r="G16" s="1">
        <v>595.0</v>
      </c>
      <c r="H16" s="1">
        <v>4.8</v>
      </c>
      <c r="I16" s="1">
        <v>77.5</v>
      </c>
      <c r="J16" s="1">
        <v>-17.0</v>
      </c>
    </row>
    <row r="17" ht="14.25" customHeight="1">
      <c r="A17" s="1">
        <v>16.0</v>
      </c>
      <c r="B17" s="1">
        <v>0.0</v>
      </c>
      <c r="C17" s="1">
        <v>2.5</v>
      </c>
      <c r="D17" s="1">
        <f t="shared" si="2"/>
        <v>42.5</v>
      </c>
      <c r="E17" s="1">
        <f t="shared" si="1"/>
        <v>45</v>
      </c>
      <c r="F17" s="1">
        <v>1.13</v>
      </c>
      <c r="G17" s="1">
        <v>558.4</v>
      </c>
      <c r="H17" s="1">
        <v>2.5</v>
      </c>
      <c r="I17" s="1">
        <v>77.3</v>
      </c>
      <c r="J17" s="1">
        <v>97.0</v>
      </c>
    </row>
    <row r="18" ht="14.25" customHeight="1">
      <c r="A18" s="1">
        <v>17.0</v>
      </c>
      <c r="B18" s="1">
        <v>0.0</v>
      </c>
      <c r="C18" s="1">
        <v>2.5</v>
      </c>
      <c r="D18" s="1">
        <f t="shared" si="2"/>
        <v>45</v>
      </c>
      <c r="E18" s="1">
        <f t="shared" si="1"/>
        <v>47.5</v>
      </c>
      <c r="F18" s="1">
        <v>0.96</v>
      </c>
      <c r="G18" s="1">
        <v>564.1</v>
      </c>
      <c r="H18" s="1">
        <v>3.4</v>
      </c>
      <c r="I18" s="1">
        <v>77.3</v>
      </c>
      <c r="J18" s="1">
        <v>4.0</v>
      </c>
    </row>
    <row r="19" ht="14.25" customHeight="1">
      <c r="A19" s="1">
        <v>18.0</v>
      </c>
      <c r="B19" s="1">
        <v>0.0</v>
      </c>
      <c r="C19" s="1">
        <v>2.5</v>
      </c>
      <c r="D19" s="1">
        <f t="shared" si="2"/>
        <v>47.5</v>
      </c>
      <c r="E19" s="1">
        <f t="shared" si="1"/>
        <v>50</v>
      </c>
      <c r="F19" s="1">
        <v>0.77</v>
      </c>
      <c r="G19" s="1">
        <v>534.0</v>
      </c>
      <c r="H19" s="1">
        <v>6.8</v>
      </c>
      <c r="I19" s="1">
        <v>77.4</v>
      </c>
      <c r="J19" s="1">
        <v>78.0</v>
      </c>
    </row>
    <row r="20" ht="14.25" customHeight="1">
      <c r="A20" s="1">
        <v>19.0</v>
      </c>
      <c r="B20" s="1">
        <v>0.0</v>
      </c>
      <c r="C20" s="1">
        <v>2.5</v>
      </c>
      <c r="D20" s="1">
        <f t="shared" si="2"/>
        <v>50</v>
      </c>
      <c r="E20" s="1">
        <f t="shared" si="1"/>
        <v>52.5</v>
      </c>
      <c r="F20" s="1">
        <v>0.66</v>
      </c>
      <c r="G20" s="1">
        <v>531.0</v>
      </c>
      <c r="H20" s="1">
        <v>4.9</v>
      </c>
      <c r="I20" s="1">
        <v>77.3</v>
      </c>
      <c r="J20" s="1">
        <v>-2.0</v>
      </c>
    </row>
    <row r="21" ht="14.25" customHeight="1">
      <c r="A21" s="12">
        <v>20.0</v>
      </c>
      <c r="B21" s="12">
        <v>0.0</v>
      </c>
      <c r="C21" s="12">
        <v>2.5</v>
      </c>
      <c r="D21" s="12">
        <f t="shared" si="2"/>
        <v>52.5</v>
      </c>
      <c r="E21" s="12">
        <f t="shared" si="1"/>
        <v>55</v>
      </c>
      <c r="F21" s="12">
        <v>0.53</v>
      </c>
      <c r="G21" s="12">
        <v>498.2</v>
      </c>
      <c r="H21" s="12">
        <v>6.9</v>
      </c>
      <c r="I21" s="12">
        <v>77.2</v>
      </c>
      <c r="J21" s="12">
        <v>4.0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4.25" customHeight="1">
      <c r="A22" s="1">
        <v>19.0</v>
      </c>
      <c r="B22" s="1">
        <v>2.5</v>
      </c>
      <c r="C22" s="1">
        <v>5.0</v>
      </c>
      <c r="D22" s="1">
        <v>52.5</v>
      </c>
      <c r="E22" s="1">
        <v>55.0</v>
      </c>
      <c r="F22" s="1">
        <v>0.54</v>
      </c>
      <c r="G22" s="1">
        <v>394.7</v>
      </c>
      <c r="H22" s="1">
        <v>1.2</v>
      </c>
      <c r="I22" s="1">
        <v>84.9</v>
      </c>
      <c r="J22" s="1">
        <v>7.0</v>
      </c>
    </row>
    <row r="23" ht="14.25" customHeight="1">
      <c r="A23" s="1">
        <v>18.0</v>
      </c>
      <c r="B23" s="1">
        <v>2.5</v>
      </c>
      <c r="C23" s="1">
        <v>5.0</v>
      </c>
      <c r="D23" s="1">
        <f t="shared" ref="D23:E23" si="3">D22-2.5</f>
        <v>50</v>
      </c>
      <c r="E23" s="1">
        <f t="shared" si="3"/>
        <v>52.5</v>
      </c>
      <c r="F23" s="1">
        <v>0.69</v>
      </c>
      <c r="G23" s="1">
        <v>434.3</v>
      </c>
      <c r="H23" s="1">
        <v>1.4</v>
      </c>
      <c r="I23" s="1">
        <v>84.8</v>
      </c>
      <c r="J23" s="1">
        <v>-2.0</v>
      </c>
    </row>
    <row r="24" ht="14.25" customHeight="1">
      <c r="A24" s="1">
        <v>17.0</v>
      </c>
      <c r="B24" s="1">
        <v>2.5</v>
      </c>
      <c r="C24" s="1">
        <v>5.0</v>
      </c>
      <c r="D24" s="1">
        <f t="shared" ref="D24:E24" si="4">D23-2.5</f>
        <v>47.5</v>
      </c>
      <c r="E24" s="1">
        <f t="shared" si="4"/>
        <v>50</v>
      </c>
      <c r="F24" s="1">
        <v>0.84</v>
      </c>
      <c r="G24" s="1">
        <v>451.6</v>
      </c>
      <c r="H24" s="1">
        <v>1.3</v>
      </c>
      <c r="I24" s="1">
        <v>84.8</v>
      </c>
      <c r="J24" s="1">
        <v>78.0</v>
      </c>
    </row>
    <row r="25" ht="14.25" customHeight="1">
      <c r="A25" s="1">
        <v>16.0</v>
      </c>
      <c r="B25" s="1">
        <v>2.5</v>
      </c>
      <c r="C25" s="1">
        <v>5.0</v>
      </c>
      <c r="D25" s="1">
        <f t="shared" ref="D25:E25" si="5">D24-2.5</f>
        <v>45</v>
      </c>
      <c r="E25" s="1">
        <f t="shared" si="5"/>
        <v>47.5</v>
      </c>
      <c r="F25" s="1">
        <v>1.06</v>
      </c>
      <c r="G25" s="1">
        <v>480.5</v>
      </c>
      <c r="H25" s="1">
        <v>0.4</v>
      </c>
      <c r="I25" s="1">
        <v>84.7</v>
      </c>
      <c r="J25" s="1">
        <v>4.0</v>
      </c>
    </row>
    <row r="26" ht="14.25" customHeight="1">
      <c r="A26" s="1">
        <v>15.0</v>
      </c>
      <c r="B26" s="1">
        <v>2.5</v>
      </c>
      <c r="C26" s="1">
        <v>5.0</v>
      </c>
      <c r="D26" s="1">
        <f t="shared" ref="D26:E26" si="6">D25-2.5</f>
        <v>42.5</v>
      </c>
      <c r="E26" s="1">
        <f t="shared" si="6"/>
        <v>45</v>
      </c>
      <c r="F26" s="1">
        <v>1.32</v>
      </c>
      <c r="G26" s="1">
        <v>495.0</v>
      </c>
      <c r="H26" s="1">
        <v>0.4</v>
      </c>
      <c r="I26" s="1">
        <v>84.8</v>
      </c>
      <c r="J26" s="1">
        <v>95.0</v>
      </c>
    </row>
    <row r="27" ht="14.25" customHeight="1">
      <c r="A27" s="1">
        <v>14.0</v>
      </c>
      <c r="B27" s="1">
        <v>2.5</v>
      </c>
      <c r="C27" s="1">
        <v>5.0</v>
      </c>
      <c r="D27" s="1">
        <f t="shared" ref="D27:E27" si="7">D26-2.5</f>
        <v>40</v>
      </c>
      <c r="E27" s="1">
        <f t="shared" si="7"/>
        <v>42.5</v>
      </c>
      <c r="F27" s="1">
        <v>1.72</v>
      </c>
      <c r="G27" s="1">
        <v>533.4</v>
      </c>
      <c r="H27" s="1">
        <v>1.4</v>
      </c>
      <c r="I27" s="1">
        <v>84.6</v>
      </c>
      <c r="J27" s="1">
        <v>-2.0</v>
      </c>
    </row>
    <row r="28" ht="14.25" customHeight="1">
      <c r="A28" s="1">
        <v>13.0</v>
      </c>
      <c r="B28" s="1">
        <v>2.5</v>
      </c>
      <c r="C28" s="1">
        <v>5.0</v>
      </c>
      <c r="D28" s="1">
        <f t="shared" ref="D28:E28" si="8">D27-2.5</f>
        <v>37.5</v>
      </c>
      <c r="E28" s="1">
        <f t="shared" si="8"/>
        <v>40</v>
      </c>
      <c r="F28" s="1">
        <v>2.07</v>
      </c>
      <c r="G28" s="1">
        <v>521.4</v>
      </c>
      <c r="H28" s="1">
        <v>1.4</v>
      </c>
      <c r="I28" s="1">
        <v>84.7</v>
      </c>
      <c r="J28" s="1">
        <v>-117.0</v>
      </c>
    </row>
    <row r="29" ht="14.25" customHeight="1">
      <c r="A29" s="1">
        <v>12.0</v>
      </c>
      <c r="B29" s="1">
        <v>2.5</v>
      </c>
      <c r="C29" s="1">
        <v>5.0</v>
      </c>
      <c r="D29" s="1">
        <f t="shared" ref="D29:E29" si="9">D28-2.5</f>
        <v>35</v>
      </c>
      <c r="E29" s="1">
        <f t="shared" si="9"/>
        <v>37.5</v>
      </c>
      <c r="F29" s="1">
        <v>2.7</v>
      </c>
      <c r="G29" s="1">
        <v>544.5</v>
      </c>
      <c r="H29" s="1">
        <v>0.7</v>
      </c>
      <c r="I29" s="1">
        <v>84.7</v>
      </c>
      <c r="J29" s="1">
        <v>7.0</v>
      </c>
    </row>
    <row r="30" ht="14.25" customHeight="1">
      <c r="A30" s="1">
        <v>11.0</v>
      </c>
      <c r="B30" s="1">
        <v>2.5</v>
      </c>
      <c r="C30" s="1">
        <v>5.0</v>
      </c>
      <c r="D30" s="1">
        <f t="shared" ref="D30:E30" si="10">D29-2.5</f>
        <v>32.5</v>
      </c>
      <c r="E30" s="1">
        <f t="shared" si="10"/>
        <v>35</v>
      </c>
      <c r="F30" s="1">
        <v>3.32</v>
      </c>
      <c r="G30" s="1">
        <v>525.9</v>
      </c>
      <c r="H30" s="1">
        <v>0.7</v>
      </c>
      <c r="I30" s="1">
        <v>84.7</v>
      </c>
      <c r="J30" s="1">
        <v>46.0</v>
      </c>
    </row>
    <row r="31" ht="14.25" customHeight="1">
      <c r="A31" s="1">
        <v>10.0</v>
      </c>
      <c r="B31" s="1">
        <v>2.5</v>
      </c>
      <c r="C31" s="1">
        <v>5.0</v>
      </c>
      <c r="D31" s="1">
        <f t="shared" ref="D31:E31" si="11">D30-2.5</f>
        <v>30</v>
      </c>
      <c r="E31" s="1">
        <f t="shared" si="11"/>
        <v>32.5</v>
      </c>
      <c r="F31" s="1">
        <v>4.3</v>
      </c>
      <c r="G31" s="1">
        <v>523.6</v>
      </c>
      <c r="H31" s="1">
        <v>0.6</v>
      </c>
      <c r="I31" s="1">
        <v>84.7</v>
      </c>
      <c r="J31" s="1">
        <v>-65.0</v>
      </c>
    </row>
    <row r="32" ht="14.25" customHeight="1">
      <c r="A32" s="1">
        <v>9.0</v>
      </c>
      <c r="B32" s="1">
        <v>2.5</v>
      </c>
      <c r="C32" s="1">
        <v>5.0</v>
      </c>
      <c r="D32" s="1">
        <f t="shared" ref="D32:E32" si="12">D31-2.5</f>
        <v>27.5</v>
      </c>
      <c r="E32" s="1">
        <f t="shared" si="12"/>
        <v>30</v>
      </c>
      <c r="F32" s="1">
        <v>6.3</v>
      </c>
      <c r="G32" s="1">
        <v>575.9</v>
      </c>
      <c r="H32" s="1">
        <v>0.2</v>
      </c>
      <c r="I32" s="1">
        <v>84.7</v>
      </c>
      <c r="J32" s="1">
        <v>-46.0</v>
      </c>
    </row>
    <row r="33" ht="14.25" customHeight="1">
      <c r="A33" s="1">
        <v>8.0</v>
      </c>
      <c r="B33" s="1">
        <v>2.5</v>
      </c>
      <c r="C33" s="1">
        <v>5.0</v>
      </c>
      <c r="D33" s="1">
        <f t="shared" ref="D33:E33" si="13">D32-2.5</f>
        <v>25</v>
      </c>
      <c r="E33" s="1">
        <f t="shared" si="13"/>
        <v>27.5</v>
      </c>
      <c r="F33" s="1">
        <v>9.6</v>
      </c>
      <c r="G33" s="1">
        <v>615.4</v>
      </c>
      <c r="H33" s="1">
        <v>0.0</v>
      </c>
      <c r="I33" s="1">
        <v>84.7</v>
      </c>
      <c r="J33" s="1">
        <v>97.0</v>
      </c>
    </row>
    <row r="34" ht="14.25" customHeight="1">
      <c r="A34" s="1">
        <v>7.0</v>
      </c>
      <c r="B34" s="1">
        <v>2.5</v>
      </c>
      <c r="C34" s="1">
        <v>5.0</v>
      </c>
      <c r="D34" s="1">
        <f t="shared" ref="D34:E34" si="14">D33-2.5</f>
        <v>22.5</v>
      </c>
      <c r="E34" s="1">
        <f t="shared" si="14"/>
        <v>25</v>
      </c>
      <c r="F34" s="1">
        <v>3.03</v>
      </c>
      <c r="G34" s="1">
        <v>850.0</v>
      </c>
      <c r="H34" s="1">
        <v>1.0</v>
      </c>
      <c r="I34" s="1">
        <v>14.1</v>
      </c>
      <c r="J34" s="1">
        <v>-4.0</v>
      </c>
    </row>
    <row r="35" ht="14.25" customHeight="1">
      <c r="A35" s="1">
        <v>6.0</v>
      </c>
      <c r="B35" s="1">
        <v>2.5</v>
      </c>
      <c r="C35" s="1">
        <v>5.0</v>
      </c>
      <c r="D35" s="1">
        <f t="shared" ref="D35:E35" si="15">D34-2.5</f>
        <v>20</v>
      </c>
      <c r="E35" s="1">
        <f t="shared" si="15"/>
        <v>22.5</v>
      </c>
      <c r="F35" s="1">
        <v>5.16</v>
      </c>
      <c r="G35" s="1">
        <v>964.2</v>
      </c>
      <c r="H35" s="1">
        <v>1.3</v>
      </c>
      <c r="I35" s="1">
        <v>14.1</v>
      </c>
      <c r="J35" s="1">
        <v>-185.0</v>
      </c>
    </row>
    <row r="36" ht="14.25" customHeight="1">
      <c r="A36" s="1">
        <v>5.0</v>
      </c>
      <c r="B36" s="1">
        <v>2.5</v>
      </c>
      <c r="C36" s="1">
        <v>5.0</v>
      </c>
      <c r="D36" s="1">
        <f t="shared" ref="D36:E36" si="16">D35-2.5</f>
        <v>17.5</v>
      </c>
      <c r="E36" s="1">
        <f t="shared" si="16"/>
        <v>20</v>
      </c>
      <c r="F36" s="1">
        <v>8.53</v>
      </c>
      <c r="G36" s="1">
        <v>997.4</v>
      </c>
      <c r="H36" s="1">
        <v>0.4</v>
      </c>
      <c r="I36" s="1">
        <v>14.0</v>
      </c>
      <c r="J36" s="1">
        <v>-122.0</v>
      </c>
    </row>
    <row r="37" ht="14.25" customHeight="1">
      <c r="A37" s="1">
        <v>4.0</v>
      </c>
      <c r="B37" s="1">
        <v>2.5</v>
      </c>
      <c r="C37" s="1">
        <v>5.0</v>
      </c>
      <c r="D37" s="1">
        <f t="shared" ref="D37:E37" si="17">D36-2.5</f>
        <v>15</v>
      </c>
      <c r="E37" s="1">
        <f t="shared" si="17"/>
        <v>17.5</v>
      </c>
      <c r="F37" s="1">
        <v>19.23</v>
      </c>
      <c r="G37" s="1">
        <v>1285.0</v>
      </c>
      <c r="H37" s="1">
        <v>0.0</v>
      </c>
      <c r="I37" s="1">
        <v>14.0</v>
      </c>
      <c r="J37" s="1">
        <v>324.0</v>
      </c>
    </row>
    <row r="38" ht="14.25" customHeight="1">
      <c r="A38" s="1">
        <v>3.0</v>
      </c>
      <c r="B38" s="1">
        <v>2.5</v>
      </c>
      <c r="C38" s="1">
        <v>5.0</v>
      </c>
      <c r="D38" s="1">
        <f t="shared" ref="D38:E38" si="18">D37-2.5</f>
        <v>12.5</v>
      </c>
      <c r="E38" s="1">
        <f t="shared" si="18"/>
        <v>15</v>
      </c>
      <c r="F38" s="1">
        <v>37.8</v>
      </c>
      <c r="G38" s="1">
        <v>1262.0</v>
      </c>
      <c r="H38" s="1">
        <v>0.7</v>
      </c>
      <c r="I38" s="1">
        <v>14.0</v>
      </c>
      <c r="J38" s="1">
        <v>-139.0</v>
      </c>
    </row>
    <row r="39" ht="14.25" customHeight="1">
      <c r="A39" s="1">
        <v>2.0</v>
      </c>
      <c r="B39" s="1">
        <v>2.5</v>
      </c>
      <c r="C39" s="1">
        <v>5.0</v>
      </c>
      <c r="D39" s="1">
        <f t="shared" ref="D39:E39" si="19">D38-2.5</f>
        <v>10</v>
      </c>
      <c r="E39" s="1">
        <f t="shared" si="19"/>
        <v>12.5</v>
      </c>
      <c r="F39" s="1">
        <v>100.58</v>
      </c>
      <c r="G39" s="1">
        <v>1343.0</v>
      </c>
      <c r="H39" s="1">
        <v>1.4</v>
      </c>
      <c r="I39" s="1">
        <v>14.1</v>
      </c>
      <c r="J39" s="1">
        <v>9.0</v>
      </c>
    </row>
    <row r="40" ht="14.25" customHeight="1">
      <c r="A40" s="12">
        <v>1.0</v>
      </c>
      <c r="B40" s="12">
        <v>2.5</v>
      </c>
      <c r="C40" s="12">
        <v>5.0</v>
      </c>
      <c r="D40" s="12">
        <f t="shared" ref="D40:E40" si="20">D39-2.5</f>
        <v>7.5</v>
      </c>
      <c r="E40" s="12">
        <f t="shared" si="20"/>
        <v>10</v>
      </c>
      <c r="F40" s="12">
        <v>423.2</v>
      </c>
      <c r="G40" s="12">
        <v>1414.0</v>
      </c>
      <c r="H40" s="12">
        <v>0.7</v>
      </c>
      <c r="I40" s="12">
        <v>14.0</v>
      </c>
      <c r="J40" s="12">
        <v>163.0</v>
      </c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4.25" customHeight="1">
      <c r="A41" s="1">
        <v>1.0</v>
      </c>
      <c r="B41" s="1">
        <v>5.0</v>
      </c>
      <c r="C41" s="1">
        <v>7.5</v>
      </c>
      <c r="D41" s="1">
        <v>10.0</v>
      </c>
      <c r="E41" s="1">
        <v>12.5</v>
      </c>
      <c r="F41" s="1">
        <v>333.35</v>
      </c>
      <c r="G41" s="1">
        <v>1146.0</v>
      </c>
      <c r="H41" s="1">
        <v>1.5</v>
      </c>
      <c r="I41" s="1">
        <v>13.7</v>
      </c>
      <c r="J41" s="1">
        <v>9.0</v>
      </c>
    </row>
    <row r="42" ht="14.25" customHeight="1">
      <c r="A42" s="1">
        <v>2.0</v>
      </c>
      <c r="B42" s="1">
        <v>5.0</v>
      </c>
      <c r="C42" s="1">
        <v>7.5</v>
      </c>
      <c r="D42" s="1">
        <f t="shared" ref="D42:E42" si="21">D41+2.5</f>
        <v>12.5</v>
      </c>
      <c r="E42" s="1">
        <f t="shared" si="21"/>
        <v>15</v>
      </c>
      <c r="F42" s="1">
        <v>86.97</v>
      </c>
      <c r="G42" s="1">
        <v>1194.0</v>
      </c>
      <c r="H42" s="1">
        <v>0.0</v>
      </c>
      <c r="I42" s="1">
        <v>13.7</v>
      </c>
      <c r="J42" s="1">
        <v>-141.0</v>
      </c>
    </row>
    <row r="43" ht="14.25" customHeight="1">
      <c r="A43" s="1">
        <v>3.0</v>
      </c>
      <c r="B43" s="1">
        <v>5.0</v>
      </c>
      <c r="C43" s="1">
        <v>7.5</v>
      </c>
      <c r="D43" s="1">
        <f t="shared" ref="D43:E43" si="22">D42+2.5</f>
        <v>15</v>
      </c>
      <c r="E43" s="1">
        <f t="shared" si="22"/>
        <v>17.5</v>
      </c>
      <c r="F43" s="1">
        <v>37.9</v>
      </c>
      <c r="G43" s="1">
        <v>1303.0</v>
      </c>
      <c r="H43" s="1">
        <v>1.2</v>
      </c>
      <c r="I43" s="1">
        <v>13.6</v>
      </c>
      <c r="J43" s="1">
        <v>326.0</v>
      </c>
    </row>
    <row r="44" ht="14.25" customHeight="1">
      <c r="A44" s="1">
        <v>4.0</v>
      </c>
      <c r="B44" s="1">
        <v>5.0</v>
      </c>
      <c r="C44" s="1">
        <v>7.5</v>
      </c>
      <c r="D44" s="1">
        <f t="shared" ref="D44:E44" si="23">D43+2.5</f>
        <v>17.5</v>
      </c>
      <c r="E44" s="1">
        <f t="shared" si="23"/>
        <v>20</v>
      </c>
      <c r="F44" s="1">
        <v>15.25</v>
      </c>
      <c r="G44" s="1">
        <v>1048.0</v>
      </c>
      <c r="H44" s="1">
        <v>0.7</v>
      </c>
      <c r="I44" s="1">
        <v>13.6</v>
      </c>
      <c r="J44" s="1">
        <v>-126.0</v>
      </c>
    </row>
    <row r="45" ht="14.25" customHeight="1">
      <c r="A45" s="1">
        <v>5.0</v>
      </c>
      <c r="B45" s="1">
        <v>5.0</v>
      </c>
      <c r="C45" s="1">
        <v>7.5</v>
      </c>
      <c r="D45" s="1">
        <f t="shared" ref="D45:E45" si="24">D44+2.5</f>
        <v>20</v>
      </c>
      <c r="E45" s="1">
        <f t="shared" si="24"/>
        <v>22.5</v>
      </c>
      <c r="F45" s="1">
        <v>8.84</v>
      </c>
      <c r="G45" s="1">
        <v>1041.0</v>
      </c>
      <c r="H45" s="1">
        <v>0.9</v>
      </c>
      <c r="I45" s="1">
        <v>13.6</v>
      </c>
      <c r="J45" s="1">
        <v>-187.0</v>
      </c>
    </row>
    <row r="46" ht="14.25" customHeight="1">
      <c r="A46" s="1">
        <v>6.0</v>
      </c>
      <c r="B46" s="1">
        <v>5.0</v>
      </c>
      <c r="C46" s="1">
        <v>7.5</v>
      </c>
      <c r="D46" s="1">
        <f t="shared" ref="D46:E46" si="25">D45+2.5</f>
        <v>22.5</v>
      </c>
      <c r="E46" s="1">
        <f t="shared" si="25"/>
        <v>25</v>
      </c>
      <c r="F46" s="1">
        <v>4.84</v>
      </c>
      <c r="G46" s="1">
        <v>933.5</v>
      </c>
      <c r="H46" s="1">
        <v>0.5</v>
      </c>
      <c r="I46" s="1">
        <v>13.6</v>
      </c>
      <c r="J46" s="1">
        <v>-4.0</v>
      </c>
    </row>
    <row r="47" ht="14.25" customHeight="1">
      <c r="A47" s="1">
        <v>7.0</v>
      </c>
      <c r="B47" s="1">
        <v>5.0</v>
      </c>
      <c r="C47" s="1">
        <v>7.5</v>
      </c>
      <c r="D47" s="1">
        <f t="shared" ref="D47:E47" si="26">D46+2.5</f>
        <v>25</v>
      </c>
      <c r="E47" s="1">
        <f t="shared" si="26"/>
        <v>27.5</v>
      </c>
      <c r="F47" s="1">
        <v>14.11</v>
      </c>
      <c r="G47" s="1">
        <v>682.0</v>
      </c>
      <c r="H47" s="1">
        <v>0.0</v>
      </c>
      <c r="I47" s="1">
        <v>81.5</v>
      </c>
      <c r="J47" s="1">
        <v>102.0</v>
      </c>
    </row>
    <row r="48" ht="14.25" customHeight="1">
      <c r="A48" s="1">
        <v>8.0</v>
      </c>
      <c r="B48" s="1">
        <v>5.0</v>
      </c>
      <c r="C48" s="1">
        <v>7.5</v>
      </c>
      <c r="D48" s="1">
        <f t="shared" ref="D48:E48" si="27">D47+2.5</f>
        <v>27.5</v>
      </c>
      <c r="E48" s="1">
        <f t="shared" si="27"/>
        <v>30</v>
      </c>
      <c r="F48" s="1">
        <v>9.25</v>
      </c>
      <c r="G48" s="1">
        <v>639.0</v>
      </c>
      <c r="H48" s="1">
        <v>0.8</v>
      </c>
      <c r="I48" s="1">
        <v>81.5</v>
      </c>
      <c r="J48" s="1">
        <v>-51.0</v>
      </c>
    </row>
    <row r="49" ht="14.25" customHeight="1">
      <c r="A49" s="1">
        <v>9.0</v>
      </c>
      <c r="B49" s="1">
        <v>5.0</v>
      </c>
      <c r="C49" s="1">
        <v>7.5</v>
      </c>
      <c r="D49" s="1">
        <f t="shared" ref="D49:E49" si="28">D48+2.5</f>
        <v>30</v>
      </c>
      <c r="E49" s="1">
        <f t="shared" si="28"/>
        <v>32.5</v>
      </c>
      <c r="F49" s="1">
        <v>6.05</v>
      </c>
      <c r="G49" s="1">
        <v>574.6</v>
      </c>
      <c r="H49" s="1">
        <v>0.6</v>
      </c>
      <c r="I49" s="1">
        <v>81.5</v>
      </c>
      <c r="J49" s="1">
        <v>-61.0</v>
      </c>
    </row>
    <row r="50" ht="14.25" customHeight="1">
      <c r="A50" s="1">
        <v>10.0</v>
      </c>
      <c r="B50" s="1">
        <v>5.0</v>
      </c>
      <c r="C50" s="1">
        <v>7.5</v>
      </c>
      <c r="D50" s="1">
        <f t="shared" ref="D50:E50" si="29">D49+2.5</f>
        <v>32.5</v>
      </c>
      <c r="E50" s="1">
        <f t="shared" si="29"/>
        <v>35</v>
      </c>
      <c r="F50" s="1">
        <v>4.53</v>
      </c>
      <c r="G50" s="1">
        <v>573.3</v>
      </c>
      <c r="H50" s="1">
        <v>0.9</v>
      </c>
      <c r="I50" s="1">
        <v>81.5</v>
      </c>
      <c r="J50" s="1">
        <v>31.0</v>
      </c>
    </row>
    <row r="51" ht="14.25" customHeight="1">
      <c r="A51" s="1">
        <v>11.0</v>
      </c>
      <c r="B51" s="1">
        <v>5.0</v>
      </c>
      <c r="C51" s="1">
        <v>7.5</v>
      </c>
      <c r="D51" s="1">
        <f t="shared" ref="D51:E51" si="30">D50+2.5</f>
        <v>35</v>
      </c>
      <c r="E51" s="1">
        <f t="shared" si="30"/>
        <v>37.5</v>
      </c>
      <c r="F51" s="1">
        <v>3.58</v>
      </c>
      <c r="G51" s="1">
        <v>589.6</v>
      </c>
      <c r="H51" s="1">
        <v>1.5</v>
      </c>
      <c r="I51" s="1">
        <v>81.5</v>
      </c>
      <c r="J51" s="1">
        <v>24.0</v>
      </c>
    </row>
    <row r="52" ht="14.25" customHeight="1">
      <c r="A52" s="1">
        <v>12.0</v>
      </c>
      <c r="B52" s="1">
        <v>5.0</v>
      </c>
      <c r="C52" s="1">
        <v>7.5</v>
      </c>
      <c r="D52" s="1">
        <f t="shared" ref="D52:E52" si="31">D51+2.5</f>
        <v>37.5</v>
      </c>
      <c r="E52" s="1">
        <f t="shared" si="31"/>
        <v>40</v>
      </c>
      <c r="F52" s="1">
        <v>2.7</v>
      </c>
      <c r="G52" s="1">
        <v>559.2</v>
      </c>
      <c r="H52" s="1">
        <v>0.2</v>
      </c>
      <c r="I52" s="1">
        <v>82.5</v>
      </c>
      <c r="J52" s="1">
        <v>-119.0</v>
      </c>
    </row>
    <row r="53" ht="14.25" customHeight="1">
      <c r="A53" s="1">
        <v>13.0</v>
      </c>
      <c r="B53" s="1">
        <v>5.0</v>
      </c>
      <c r="C53" s="1">
        <v>7.5</v>
      </c>
      <c r="D53" s="1">
        <f t="shared" ref="D53:E53" si="32">D52+2.5</f>
        <v>40</v>
      </c>
      <c r="E53" s="1">
        <f t="shared" si="32"/>
        <v>42.5</v>
      </c>
      <c r="F53" s="1">
        <v>2.2</v>
      </c>
      <c r="G53" s="1">
        <v>568.2</v>
      </c>
      <c r="H53" s="1">
        <v>1.4</v>
      </c>
      <c r="I53" s="1">
        <v>82.5</v>
      </c>
      <c r="J53" s="1">
        <v>0.0</v>
      </c>
    </row>
    <row r="54" ht="14.25" customHeight="1">
      <c r="A54" s="1">
        <v>14.0</v>
      </c>
      <c r="B54" s="1">
        <v>5.0</v>
      </c>
      <c r="C54" s="1">
        <v>7.5</v>
      </c>
      <c r="D54" s="1">
        <f t="shared" ref="D54:E54" si="33">D53+2.5</f>
        <v>42.5</v>
      </c>
      <c r="E54" s="1">
        <f t="shared" si="33"/>
        <v>45</v>
      </c>
      <c r="F54" s="1">
        <v>1.64</v>
      </c>
      <c r="G54" s="1">
        <v>521.1</v>
      </c>
      <c r="H54" s="1">
        <v>1.6</v>
      </c>
      <c r="I54" s="1">
        <v>82.5</v>
      </c>
      <c r="J54" s="1">
        <v>92.0</v>
      </c>
    </row>
    <row r="55" ht="14.25" customHeight="1">
      <c r="A55" s="1">
        <v>15.0</v>
      </c>
      <c r="B55" s="1">
        <v>5.0</v>
      </c>
      <c r="C55" s="1">
        <v>7.5</v>
      </c>
      <c r="D55" s="1">
        <f t="shared" ref="D55:E55" si="34">D54+2.5</f>
        <v>45</v>
      </c>
      <c r="E55" s="1">
        <f t="shared" si="34"/>
        <v>47.5</v>
      </c>
      <c r="F55" s="1">
        <v>1.29</v>
      </c>
      <c r="G55" s="1">
        <v>499.7</v>
      </c>
      <c r="H55" s="1">
        <v>0.5</v>
      </c>
      <c r="I55" s="1">
        <v>82.5</v>
      </c>
      <c r="J55" s="1">
        <v>2.0</v>
      </c>
    </row>
    <row r="56" ht="14.25" customHeight="1">
      <c r="A56" s="1">
        <v>16.0</v>
      </c>
      <c r="B56" s="1">
        <v>5.0</v>
      </c>
      <c r="C56" s="1">
        <v>7.5</v>
      </c>
      <c r="D56" s="1">
        <f t="shared" ref="D56:E56" si="35">D55+2.5</f>
        <v>47.5</v>
      </c>
      <c r="E56" s="1">
        <f t="shared" si="35"/>
        <v>50</v>
      </c>
      <c r="F56" s="1">
        <v>1.01</v>
      </c>
      <c r="G56" s="1">
        <v>469.2</v>
      </c>
      <c r="H56" s="1">
        <v>0.6</v>
      </c>
      <c r="I56" s="1">
        <v>82.6</v>
      </c>
      <c r="J56" s="1">
        <v>75.0</v>
      </c>
    </row>
    <row r="57" ht="14.25" customHeight="1">
      <c r="A57" s="1">
        <v>17.0</v>
      </c>
      <c r="B57" s="1">
        <v>5.0</v>
      </c>
      <c r="C57" s="1">
        <v>7.5</v>
      </c>
      <c r="D57" s="1">
        <f t="shared" ref="D57:E57" si="36">D56+2.5</f>
        <v>50</v>
      </c>
      <c r="E57" s="1">
        <f t="shared" si="36"/>
        <v>52.5</v>
      </c>
      <c r="F57" s="1">
        <v>0.32</v>
      </c>
      <c r="G57" s="1">
        <v>451.1</v>
      </c>
      <c r="H57" s="1">
        <v>0.3</v>
      </c>
      <c r="I57" s="1">
        <v>82.6</v>
      </c>
      <c r="J57" s="1">
        <v>-17.0</v>
      </c>
    </row>
    <row r="58" ht="14.25" customHeight="1">
      <c r="A58" s="12">
        <v>18.0</v>
      </c>
      <c r="B58" s="12">
        <v>5.0</v>
      </c>
      <c r="C58" s="12">
        <v>7.5</v>
      </c>
      <c r="D58" s="12">
        <f t="shared" ref="D58:E58" si="37">D57+2.5</f>
        <v>52.5</v>
      </c>
      <c r="E58" s="12">
        <f t="shared" si="37"/>
        <v>55</v>
      </c>
      <c r="F58" s="12">
        <v>0.59</v>
      </c>
      <c r="G58" s="12">
        <v>380.2</v>
      </c>
      <c r="H58" s="12">
        <v>0.1</v>
      </c>
      <c r="I58" s="12">
        <v>82.8</v>
      </c>
      <c r="J58" s="12">
        <v>14.0</v>
      </c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4.25" customHeight="1">
      <c r="A59" s="1">
        <v>17.0</v>
      </c>
      <c r="B59" s="1">
        <v>7.5</v>
      </c>
      <c r="C59" s="1">
        <v>10.0</v>
      </c>
      <c r="D59" s="1">
        <f t="shared" ref="D59:E59" si="38">D22</f>
        <v>52.5</v>
      </c>
      <c r="E59" s="1">
        <f t="shared" si="38"/>
        <v>55</v>
      </c>
      <c r="F59" s="1">
        <v>0.77</v>
      </c>
      <c r="G59" s="1">
        <v>421.6</v>
      </c>
      <c r="H59" s="1">
        <v>2.4</v>
      </c>
      <c r="I59" s="1">
        <v>82.6</v>
      </c>
      <c r="J59" s="1">
        <v>14.0</v>
      </c>
    </row>
    <row r="60" ht="14.25" customHeight="1">
      <c r="A60" s="1">
        <v>16.0</v>
      </c>
      <c r="B60" s="1">
        <v>7.5</v>
      </c>
      <c r="C60" s="1">
        <v>10.0</v>
      </c>
      <c r="D60" s="1">
        <f t="shared" ref="D60:E60" si="39">D23</f>
        <v>50</v>
      </c>
      <c r="E60" s="1">
        <f t="shared" si="39"/>
        <v>52.5</v>
      </c>
      <c r="F60" s="1">
        <v>1.0</v>
      </c>
      <c r="G60" s="1">
        <v>465.0</v>
      </c>
      <c r="H60" s="1">
        <v>1.6</v>
      </c>
      <c r="I60" s="1">
        <v>82.7</v>
      </c>
      <c r="J60" s="1">
        <v>-17.0</v>
      </c>
    </row>
    <row r="61" ht="14.25" customHeight="1">
      <c r="A61" s="1">
        <v>15.0</v>
      </c>
      <c r="B61" s="1">
        <v>7.5</v>
      </c>
      <c r="C61" s="1">
        <v>10.0</v>
      </c>
      <c r="D61" s="1">
        <f t="shared" ref="D61:E61" si="40">D24</f>
        <v>47.5</v>
      </c>
      <c r="E61" s="1">
        <f t="shared" si="40"/>
        <v>50</v>
      </c>
      <c r="F61" s="1">
        <v>1.25</v>
      </c>
      <c r="G61" s="1">
        <v>481.8</v>
      </c>
      <c r="H61" s="1">
        <v>2.2</v>
      </c>
      <c r="I61" s="1">
        <v>82.4</v>
      </c>
      <c r="J61" s="1">
        <v>78.0</v>
      </c>
    </row>
    <row r="62" ht="14.25" customHeight="1">
      <c r="A62" s="1">
        <v>14.0</v>
      </c>
      <c r="B62" s="1">
        <v>7.5</v>
      </c>
      <c r="C62" s="1">
        <v>10.0</v>
      </c>
      <c r="D62" s="1">
        <f t="shared" ref="D62:E62" si="41">D25</f>
        <v>45</v>
      </c>
      <c r="E62" s="1">
        <f t="shared" si="41"/>
        <v>47.5</v>
      </c>
      <c r="F62" s="1">
        <v>1.59</v>
      </c>
      <c r="G62" s="1">
        <v>505.6</v>
      </c>
      <c r="H62" s="1">
        <v>0.9</v>
      </c>
      <c r="I62" s="1">
        <v>82.4</v>
      </c>
      <c r="J62" s="1">
        <v>2.0</v>
      </c>
    </row>
    <row r="63" ht="14.25" customHeight="1">
      <c r="A63" s="1">
        <v>13.0</v>
      </c>
      <c r="B63" s="1">
        <v>7.5</v>
      </c>
      <c r="C63" s="1">
        <v>10.0</v>
      </c>
      <c r="D63" s="1">
        <f t="shared" ref="D63:E63" si="42">D26</f>
        <v>42.5</v>
      </c>
      <c r="E63" s="1">
        <f t="shared" si="42"/>
        <v>45</v>
      </c>
      <c r="F63" s="1">
        <v>1.99</v>
      </c>
      <c r="G63" s="1">
        <v>514.4</v>
      </c>
      <c r="H63" s="1">
        <v>0.9</v>
      </c>
      <c r="I63" s="1">
        <v>82.4</v>
      </c>
      <c r="J63" s="1">
        <v>90.0</v>
      </c>
    </row>
    <row r="64" ht="14.25" customHeight="1">
      <c r="A64" s="1">
        <v>12.0</v>
      </c>
      <c r="B64" s="1">
        <v>7.5</v>
      </c>
      <c r="C64" s="1">
        <v>10.0</v>
      </c>
      <c r="D64" s="1">
        <f t="shared" ref="D64:E64" si="43">D27</f>
        <v>40</v>
      </c>
      <c r="E64" s="1">
        <f t="shared" si="43"/>
        <v>42.5</v>
      </c>
      <c r="F64" s="1">
        <v>2.67</v>
      </c>
      <c r="G64" s="1">
        <v>553.9</v>
      </c>
      <c r="H64" s="1">
        <v>1.8</v>
      </c>
      <c r="I64" s="1">
        <v>82.3</v>
      </c>
      <c r="J64" s="1">
        <v>4.0</v>
      </c>
    </row>
    <row r="65" ht="14.25" customHeight="1">
      <c r="A65" s="1">
        <v>11.0</v>
      </c>
      <c r="B65" s="1">
        <v>7.5</v>
      </c>
      <c r="C65" s="1">
        <v>10.0</v>
      </c>
      <c r="D65" s="1">
        <f t="shared" ref="D65:E65" si="44">D28</f>
        <v>37.5</v>
      </c>
      <c r="E65" s="1">
        <f t="shared" si="44"/>
        <v>40</v>
      </c>
      <c r="F65" s="1">
        <v>3.33</v>
      </c>
      <c r="G65" s="1">
        <v>543.3</v>
      </c>
      <c r="H65" s="1">
        <v>1.0</v>
      </c>
      <c r="I65" s="1">
        <v>82.3</v>
      </c>
      <c r="J65" s="1">
        <v>-119.0</v>
      </c>
    </row>
    <row r="66" ht="14.25" customHeight="1">
      <c r="A66" s="1">
        <v>10.0</v>
      </c>
      <c r="B66" s="1">
        <v>7.5</v>
      </c>
      <c r="C66" s="1">
        <v>10.0</v>
      </c>
      <c r="D66" s="1">
        <f t="shared" ref="D66:E66" si="45">D29</f>
        <v>35</v>
      </c>
      <c r="E66" s="1">
        <f t="shared" si="45"/>
        <v>37.5</v>
      </c>
      <c r="F66" s="1">
        <v>4.51</v>
      </c>
      <c r="G66" s="1">
        <v>565.9</v>
      </c>
      <c r="H66" s="1">
        <v>1.4</v>
      </c>
      <c r="I66" s="1">
        <v>82.2</v>
      </c>
      <c r="J66" s="1">
        <v>31.0</v>
      </c>
    </row>
    <row r="67" ht="14.25" customHeight="1">
      <c r="A67" s="1">
        <v>9.0</v>
      </c>
      <c r="B67" s="1">
        <v>7.5</v>
      </c>
      <c r="C67" s="1">
        <v>10.0</v>
      </c>
      <c r="D67" s="1">
        <f t="shared" ref="D67:E67" si="46">D30</f>
        <v>32.5</v>
      </c>
      <c r="E67" s="1">
        <f t="shared" si="46"/>
        <v>35</v>
      </c>
      <c r="F67" s="1">
        <v>5.83</v>
      </c>
      <c r="G67" s="1">
        <v>548.5</v>
      </c>
      <c r="H67" s="1">
        <v>0.4</v>
      </c>
      <c r="I67" s="1">
        <v>82.2</v>
      </c>
      <c r="J67" s="1">
        <v>26.0</v>
      </c>
    </row>
    <row r="68" ht="14.25" customHeight="1">
      <c r="A68" s="1">
        <v>8.0</v>
      </c>
      <c r="B68" s="1">
        <v>7.5</v>
      </c>
      <c r="C68" s="1">
        <v>10.0</v>
      </c>
      <c r="D68" s="1">
        <f t="shared" ref="D68:E68" si="47">D31</f>
        <v>30</v>
      </c>
      <c r="E68" s="1">
        <f t="shared" si="47"/>
        <v>32.5</v>
      </c>
      <c r="F68" s="1">
        <v>8.03</v>
      </c>
      <c r="G68" s="1">
        <v>550.7</v>
      </c>
      <c r="H68" s="1">
        <v>0.3</v>
      </c>
      <c r="I68" s="1">
        <v>82.1</v>
      </c>
      <c r="J68" s="1">
        <v>-58.0</v>
      </c>
    </row>
    <row r="69" ht="14.25" customHeight="1">
      <c r="A69" s="1">
        <v>7.0</v>
      </c>
      <c r="B69" s="1">
        <v>7.5</v>
      </c>
      <c r="C69" s="1">
        <v>10.0</v>
      </c>
      <c r="D69" s="1">
        <f t="shared" ref="D69:E69" si="48">D32</f>
        <v>27.5</v>
      </c>
      <c r="E69" s="1">
        <f t="shared" si="48"/>
        <v>30</v>
      </c>
      <c r="F69" s="1">
        <v>12.69</v>
      </c>
      <c r="G69" s="1">
        <v>608.1</v>
      </c>
      <c r="H69" s="1">
        <v>0.0</v>
      </c>
      <c r="I69" s="1">
        <v>82.2</v>
      </c>
      <c r="J69" s="1">
        <v>-56.0</v>
      </c>
    </row>
    <row r="70" ht="14.25" customHeight="1">
      <c r="A70" s="1">
        <v>6.0</v>
      </c>
      <c r="B70" s="1">
        <v>7.5</v>
      </c>
      <c r="C70" s="1">
        <v>10.0</v>
      </c>
      <c r="D70" s="1">
        <f t="shared" ref="D70:E70" si="49">D33</f>
        <v>25</v>
      </c>
      <c r="E70" s="1">
        <f t="shared" si="49"/>
        <v>27.5</v>
      </c>
      <c r="F70" s="1">
        <v>3.36</v>
      </c>
      <c r="G70" s="1">
        <v>641.6</v>
      </c>
      <c r="H70" s="1">
        <v>0.8</v>
      </c>
      <c r="I70" s="1">
        <v>13.8</v>
      </c>
      <c r="J70" s="1">
        <v>102.0</v>
      </c>
    </row>
    <row r="71" ht="14.25" customHeight="1">
      <c r="A71" s="1">
        <v>5.0</v>
      </c>
      <c r="B71" s="1">
        <v>7.5</v>
      </c>
      <c r="C71" s="1">
        <v>10.0</v>
      </c>
      <c r="D71" s="1">
        <f t="shared" ref="D71:E71" si="50">D34</f>
        <v>22.5</v>
      </c>
      <c r="E71" s="1">
        <f t="shared" si="50"/>
        <v>25</v>
      </c>
      <c r="F71" s="1">
        <v>7.26</v>
      </c>
      <c r="G71" s="1">
        <v>865.2</v>
      </c>
      <c r="H71" s="1">
        <v>0.8</v>
      </c>
      <c r="I71" s="1">
        <v>13.8</v>
      </c>
      <c r="J71" s="1">
        <v>-9.0</v>
      </c>
    </row>
    <row r="72" ht="14.25" customHeight="1">
      <c r="A72" s="1">
        <v>4.0</v>
      </c>
      <c r="B72" s="1">
        <v>7.5</v>
      </c>
      <c r="C72" s="1">
        <v>10.0</v>
      </c>
      <c r="D72" s="1">
        <f t="shared" ref="D72:E72" si="51">D35</f>
        <v>20</v>
      </c>
      <c r="E72" s="1">
        <f t="shared" si="51"/>
        <v>22.5</v>
      </c>
      <c r="F72" s="1">
        <v>13.71</v>
      </c>
      <c r="G72" s="1">
        <v>933.6</v>
      </c>
      <c r="H72" s="1">
        <v>0.6</v>
      </c>
      <c r="I72" s="1">
        <v>13.8</v>
      </c>
      <c r="J72" s="1">
        <v>-197.0</v>
      </c>
    </row>
    <row r="73" ht="14.25" customHeight="1">
      <c r="A73" s="1">
        <v>3.0</v>
      </c>
      <c r="B73" s="1">
        <v>7.5</v>
      </c>
      <c r="C73" s="1">
        <v>10.0</v>
      </c>
      <c r="D73" s="1">
        <f t="shared" ref="D73:E73" si="52">D36</f>
        <v>17.5</v>
      </c>
      <c r="E73" s="1">
        <f t="shared" si="52"/>
        <v>20</v>
      </c>
      <c r="F73" s="1">
        <v>26.8</v>
      </c>
      <c r="G73" s="1">
        <v>913.2</v>
      </c>
      <c r="H73" s="1">
        <v>0.0</v>
      </c>
      <c r="I73" s="1">
        <v>13.8</v>
      </c>
      <c r="J73" s="1">
        <v>-129.0</v>
      </c>
    </row>
    <row r="74" ht="14.25" customHeight="1">
      <c r="A74" s="1">
        <v>2.0</v>
      </c>
      <c r="B74" s="1">
        <v>7.5</v>
      </c>
      <c r="C74" s="1">
        <v>10.0</v>
      </c>
      <c r="D74" s="1">
        <f t="shared" ref="D74:E74" si="53">D37</f>
        <v>15</v>
      </c>
      <c r="E74" s="1">
        <f t="shared" si="53"/>
        <v>17.5</v>
      </c>
      <c r="F74" s="1">
        <v>78.6</v>
      </c>
      <c r="G74" s="1">
        <v>1071.0</v>
      </c>
      <c r="H74" s="1">
        <v>0.6</v>
      </c>
      <c r="I74" s="1">
        <v>13.8</v>
      </c>
      <c r="J74" s="1">
        <v>329.0</v>
      </c>
    </row>
    <row r="75" ht="14.25" customHeight="1">
      <c r="A75" s="12">
        <v>1.0</v>
      </c>
      <c r="B75" s="12">
        <v>7.5</v>
      </c>
      <c r="C75" s="12">
        <v>10.0</v>
      </c>
      <c r="D75" s="12">
        <f t="shared" ref="D75:E75" si="54">D38</f>
        <v>12.5</v>
      </c>
      <c r="E75" s="12">
        <f t="shared" si="54"/>
        <v>15</v>
      </c>
      <c r="F75" s="12">
        <v>258.99</v>
      </c>
      <c r="G75" s="12">
        <v>881.7</v>
      </c>
      <c r="H75" s="12">
        <v>1.4</v>
      </c>
      <c r="I75" s="12">
        <v>13.8</v>
      </c>
      <c r="J75" s="12">
        <v>-146.0</v>
      </c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4.25" customHeight="1">
      <c r="A76" s="1">
        <v>1.0</v>
      </c>
      <c r="B76" s="1">
        <v>10.0</v>
      </c>
      <c r="C76" s="1">
        <v>12.5</v>
      </c>
      <c r="D76" s="1">
        <v>15.0</v>
      </c>
      <c r="E76" s="1">
        <v>17.5</v>
      </c>
      <c r="F76" s="1">
        <v>268.54</v>
      </c>
      <c r="G76" s="1">
        <v>821.8</v>
      </c>
      <c r="H76" s="1">
        <v>1.0</v>
      </c>
      <c r="I76" s="1">
        <v>15.3</v>
      </c>
      <c r="J76" s="1">
        <v>329.0</v>
      </c>
    </row>
    <row r="77" ht="14.25" customHeight="1">
      <c r="A77" s="1">
        <v>2.0</v>
      </c>
      <c r="B77" s="1">
        <v>10.0</v>
      </c>
      <c r="C77" s="1">
        <v>12.5</v>
      </c>
      <c r="D77" s="1">
        <f t="shared" ref="D77:E77" si="55">D76+2.5</f>
        <v>17.5</v>
      </c>
      <c r="E77" s="1">
        <f t="shared" si="55"/>
        <v>20</v>
      </c>
      <c r="F77" s="1">
        <v>65.63</v>
      </c>
      <c r="G77" s="1">
        <v>802.7</v>
      </c>
      <c r="H77" s="1">
        <v>0.4</v>
      </c>
      <c r="I77" s="1">
        <v>15.3</v>
      </c>
      <c r="J77" s="1">
        <v>-131.0</v>
      </c>
    </row>
    <row r="78" ht="14.25" customHeight="1">
      <c r="A78" s="1">
        <v>3.0</v>
      </c>
      <c r="B78" s="1">
        <v>10.0</v>
      </c>
      <c r="C78" s="1">
        <v>12.5</v>
      </c>
      <c r="D78" s="1">
        <f t="shared" ref="D78:E78" si="56">D77+2.5</f>
        <v>20</v>
      </c>
      <c r="E78" s="1">
        <f t="shared" si="56"/>
        <v>22.5</v>
      </c>
      <c r="F78" s="1">
        <v>28.38</v>
      </c>
      <c r="G78" s="1">
        <v>867.9</v>
      </c>
      <c r="H78" s="1">
        <v>0.4</v>
      </c>
      <c r="I78" s="1">
        <v>15.3</v>
      </c>
      <c r="J78" s="1">
        <v>-197.0</v>
      </c>
    </row>
    <row r="79" ht="14.25" customHeight="1">
      <c r="A79" s="1">
        <v>4.0</v>
      </c>
      <c r="B79" s="1">
        <v>10.0</v>
      </c>
      <c r="C79" s="1">
        <v>12.5</v>
      </c>
      <c r="D79" s="1">
        <f t="shared" ref="D79:E79" si="57">D78+2.5</f>
        <v>22.5</v>
      </c>
      <c r="E79" s="1">
        <f t="shared" si="57"/>
        <v>25</v>
      </c>
      <c r="F79" s="1">
        <v>13.72</v>
      </c>
      <c r="G79" s="1">
        <v>839.9</v>
      </c>
      <c r="H79" s="1">
        <v>1.4</v>
      </c>
      <c r="I79" s="1">
        <v>15.3</v>
      </c>
      <c r="J79" s="1">
        <v>-7.0</v>
      </c>
    </row>
    <row r="80" ht="14.25" customHeight="1">
      <c r="A80" s="1">
        <v>5.0</v>
      </c>
      <c r="B80" s="1">
        <v>10.0</v>
      </c>
      <c r="C80" s="1">
        <v>12.5</v>
      </c>
      <c r="D80" s="1">
        <f t="shared" ref="D80:E80" si="58">D79+2.5</f>
        <v>25</v>
      </c>
      <c r="E80" s="1">
        <f t="shared" si="58"/>
        <v>27.5</v>
      </c>
      <c r="F80" s="1">
        <v>5.98</v>
      </c>
      <c r="G80" s="1">
        <v>641.0</v>
      </c>
      <c r="H80" s="1">
        <v>0.2</v>
      </c>
      <c r="I80" s="1">
        <v>15.3</v>
      </c>
      <c r="J80" s="1">
        <v>100.0</v>
      </c>
    </row>
    <row r="81" ht="14.25" customHeight="1">
      <c r="A81" s="1">
        <v>6.0</v>
      </c>
      <c r="B81" s="1">
        <v>10.0</v>
      </c>
      <c r="C81" s="1">
        <v>12.5</v>
      </c>
      <c r="D81" s="1">
        <f t="shared" ref="D81:E81" si="59">D80+2.5</f>
        <v>27.5</v>
      </c>
      <c r="E81" s="1">
        <f t="shared" si="59"/>
        <v>30</v>
      </c>
      <c r="F81" s="1">
        <v>3.55</v>
      </c>
      <c r="G81" s="1">
        <v>608.8</v>
      </c>
      <c r="H81" s="1">
        <v>0.7</v>
      </c>
      <c r="I81" s="1">
        <v>15.3</v>
      </c>
      <c r="J81" s="1">
        <v>-56.0</v>
      </c>
    </row>
    <row r="82" ht="14.25" customHeight="1">
      <c r="A82" s="1">
        <v>7.0</v>
      </c>
      <c r="B82" s="1">
        <v>10.0</v>
      </c>
      <c r="C82" s="1">
        <v>12.5</v>
      </c>
      <c r="D82" s="1">
        <f t="shared" ref="D82:E82" si="60">D81+2.5</f>
        <v>30</v>
      </c>
      <c r="E82" s="1">
        <f t="shared" si="60"/>
        <v>32.5</v>
      </c>
      <c r="F82" s="1">
        <v>13.25</v>
      </c>
      <c r="G82" s="1">
        <v>548.0</v>
      </c>
      <c r="H82" s="1">
        <v>0.7</v>
      </c>
      <c r="I82" s="1">
        <v>95.2</v>
      </c>
      <c r="J82" s="1">
        <v>-61.0</v>
      </c>
    </row>
    <row r="83" ht="14.25" customHeight="1">
      <c r="A83" s="1">
        <v>8.0</v>
      </c>
      <c r="B83" s="1">
        <v>10.0</v>
      </c>
      <c r="C83" s="1">
        <v>12.5</v>
      </c>
      <c r="D83" s="1">
        <f t="shared" ref="D83:E83" si="61">D82+2.5</f>
        <v>32.5</v>
      </c>
      <c r="E83" s="1">
        <f t="shared" si="61"/>
        <v>35</v>
      </c>
      <c r="F83" s="1">
        <v>9.22</v>
      </c>
      <c r="G83" s="1">
        <v>545.6</v>
      </c>
      <c r="H83" s="1">
        <v>0.2</v>
      </c>
      <c r="I83" s="1">
        <v>95.1</v>
      </c>
      <c r="J83" s="1">
        <v>21.0</v>
      </c>
    </row>
    <row r="84" ht="14.25" customHeight="1">
      <c r="A84" s="1">
        <v>9.0</v>
      </c>
      <c r="B84" s="1">
        <v>10.0</v>
      </c>
      <c r="C84" s="1">
        <v>12.5</v>
      </c>
      <c r="D84" s="1">
        <f t="shared" ref="D84:E84" si="62">D83+2.5</f>
        <v>35</v>
      </c>
      <c r="E84" s="1">
        <f t="shared" si="62"/>
        <v>37.5</v>
      </c>
      <c r="F84" s="1">
        <v>6.85</v>
      </c>
      <c r="G84" s="1">
        <v>558.8</v>
      </c>
      <c r="H84" s="1">
        <v>0.4</v>
      </c>
      <c r="I84" s="1">
        <v>95.1</v>
      </c>
      <c r="J84" s="1">
        <v>31.0</v>
      </c>
    </row>
    <row r="85" ht="14.25" customHeight="1">
      <c r="A85" s="1">
        <v>10.0</v>
      </c>
      <c r="B85" s="1">
        <v>10.0</v>
      </c>
      <c r="C85" s="1">
        <v>12.5</v>
      </c>
      <c r="D85" s="1">
        <f t="shared" ref="D85:E85" si="63">D84+2.5</f>
        <v>37.5</v>
      </c>
      <c r="E85" s="1">
        <f t="shared" si="63"/>
        <v>40</v>
      </c>
      <c r="F85" s="1">
        <v>4.91</v>
      </c>
      <c r="G85" s="1">
        <v>532.8</v>
      </c>
      <c r="H85" s="1">
        <v>0.4</v>
      </c>
      <c r="I85" s="1">
        <v>95.0</v>
      </c>
      <c r="J85" s="1">
        <v>-122.0</v>
      </c>
    </row>
    <row r="86" ht="14.25" customHeight="1">
      <c r="A86" s="1">
        <v>11.0</v>
      </c>
      <c r="B86" s="1">
        <v>10.0</v>
      </c>
      <c r="C86" s="1">
        <v>12.5</v>
      </c>
      <c r="D86" s="1">
        <f t="shared" ref="D86:E86" si="64">D85+2.5</f>
        <v>40</v>
      </c>
      <c r="E86" s="1">
        <f t="shared" si="64"/>
        <v>42.5</v>
      </c>
      <c r="F86" s="1">
        <v>3.83</v>
      </c>
      <c r="G86" s="1">
        <v>540.8</v>
      </c>
      <c r="H86" s="1">
        <v>0.4</v>
      </c>
      <c r="I86" s="1">
        <v>95.0</v>
      </c>
      <c r="J86" s="1">
        <v>9.0</v>
      </c>
    </row>
    <row r="87" ht="14.25" customHeight="1">
      <c r="A87" s="1">
        <v>12.0</v>
      </c>
      <c r="B87" s="1">
        <v>10.0</v>
      </c>
      <c r="C87" s="1">
        <v>12.5</v>
      </c>
      <c r="D87" s="1">
        <f t="shared" ref="D87:E87" si="65">D86+2.5</f>
        <v>42.5</v>
      </c>
      <c r="E87" s="1">
        <f t="shared" si="65"/>
        <v>45</v>
      </c>
      <c r="F87" s="1">
        <v>2.79</v>
      </c>
      <c r="G87" s="1">
        <v>501.0</v>
      </c>
      <c r="H87" s="1">
        <v>1.4</v>
      </c>
      <c r="I87" s="1">
        <v>95.0</v>
      </c>
      <c r="J87" s="1">
        <v>85.0</v>
      </c>
    </row>
    <row r="88" ht="14.25" customHeight="1">
      <c r="A88" s="1">
        <v>13.0</v>
      </c>
      <c r="B88" s="1">
        <v>10.0</v>
      </c>
      <c r="C88" s="1">
        <v>12.5</v>
      </c>
      <c r="D88" s="1">
        <f t="shared" ref="D88:E88" si="66">D87+2.5</f>
        <v>45</v>
      </c>
      <c r="E88" s="1">
        <f t="shared" si="66"/>
        <v>47.5</v>
      </c>
      <c r="F88" s="1">
        <v>2.18</v>
      </c>
      <c r="G88" s="1">
        <v>489.3</v>
      </c>
      <c r="H88" s="1">
        <v>1.8</v>
      </c>
      <c r="I88" s="1">
        <v>94.9</v>
      </c>
      <c r="J88" s="1">
        <v>2.0</v>
      </c>
    </row>
    <row r="89" ht="14.25" customHeight="1">
      <c r="A89" s="1">
        <v>14.0</v>
      </c>
      <c r="B89" s="1">
        <v>10.0</v>
      </c>
      <c r="C89" s="1">
        <v>12.5</v>
      </c>
      <c r="D89" s="1">
        <f t="shared" ref="D89:E89" si="67">D88+2.5</f>
        <v>47.5</v>
      </c>
      <c r="E89" s="1">
        <f t="shared" si="67"/>
        <v>50</v>
      </c>
      <c r="F89" s="1">
        <v>1.66</v>
      </c>
      <c r="G89" s="1">
        <v>460.5</v>
      </c>
      <c r="H89" s="1">
        <v>1.8</v>
      </c>
      <c r="I89" s="1">
        <v>94.9</v>
      </c>
      <c r="J89" s="1">
        <v>73.0</v>
      </c>
    </row>
    <row r="90" ht="14.25" customHeight="1">
      <c r="A90" s="1">
        <v>15.0</v>
      </c>
      <c r="B90" s="1">
        <v>10.0</v>
      </c>
      <c r="C90" s="1">
        <v>12.5</v>
      </c>
      <c r="D90" s="1">
        <f t="shared" ref="D90:E90" si="68">D89+2.5</f>
        <v>50</v>
      </c>
      <c r="E90" s="1">
        <f t="shared" si="68"/>
        <v>52.5</v>
      </c>
      <c r="F90" s="1">
        <v>1.33</v>
      </c>
      <c r="G90" s="1">
        <v>446.8</v>
      </c>
      <c r="H90" s="1">
        <v>2.4</v>
      </c>
      <c r="I90" s="1">
        <v>94.9</v>
      </c>
      <c r="J90" s="1">
        <v>-17.0</v>
      </c>
    </row>
    <row r="91" ht="14.25" customHeight="1">
      <c r="A91" s="12">
        <v>16.0</v>
      </c>
      <c r="B91" s="12">
        <v>10.0</v>
      </c>
      <c r="C91" s="12">
        <v>12.5</v>
      </c>
      <c r="D91" s="12">
        <f t="shared" ref="D91:E91" si="69">D90+2.5</f>
        <v>52.5</v>
      </c>
      <c r="E91" s="12">
        <f t="shared" si="69"/>
        <v>55</v>
      </c>
      <c r="F91" s="12">
        <v>1.01</v>
      </c>
      <c r="G91" s="12">
        <v>493.0</v>
      </c>
      <c r="H91" s="12">
        <v>2.2</v>
      </c>
      <c r="I91" s="12">
        <v>94.8</v>
      </c>
      <c r="J91" s="12">
        <v>0.0</v>
      </c>
      <c r="K91" s="12" t="s">
        <v>14</v>
      </c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4.25" customHeight="1">
      <c r="A92" s="1">
        <v>15.0</v>
      </c>
      <c r="B92" s="1">
        <v>12.5</v>
      </c>
      <c r="C92" s="1">
        <v>15.0</v>
      </c>
      <c r="D92" s="1">
        <f t="shared" ref="D92:E92" si="70">D59</f>
        <v>52.5</v>
      </c>
      <c r="E92" s="1">
        <f t="shared" si="70"/>
        <v>55</v>
      </c>
      <c r="F92" s="1">
        <v>1.31</v>
      </c>
      <c r="G92" s="1">
        <v>372.7</v>
      </c>
      <c r="H92" s="1">
        <v>2.7</v>
      </c>
      <c r="I92" s="1">
        <v>112.0</v>
      </c>
      <c r="J92" s="1">
        <v>4.0</v>
      </c>
    </row>
    <row r="93" ht="14.25" customHeight="1">
      <c r="A93" s="1">
        <v>14.0</v>
      </c>
      <c r="B93" s="1">
        <v>12.5</v>
      </c>
      <c r="C93" s="1">
        <v>15.0</v>
      </c>
      <c r="D93" s="1">
        <f t="shared" ref="D93:E93" si="71">D60</f>
        <v>50</v>
      </c>
      <c r="E93" s="1">
        <f t="shared" si="71"/>
        <v>52.5</v>
      </c>
      <c r="F93" s="1">
        <v>1.79</v>
      </c>
      <c r="G93" s="1">
        <v>419.2</v>
      </c>
      <c r="H93" s="1">
        <v>1.4</v>
      </c>
      <c r="I93" s="1">
        <v>112.0</v>
      </c>
      <c r="J93" s="1">
        <v>-14.0</v>
      </c>
    </row>
    <row r="94" ht="14.25" customHeight="1">
      <c r="A94" s="1">
        <v>13.0</v>
      </c>
      <c r="B94" s="1">
        <v>12.5</v>
      </c>
      <c r="C94" s="1">
        <v>15.0</v>
      </c>
      <c r="D94" s="1">
        <f t="shared" ref="D94:E94" si="72">D61</f>
        <v>47.5</v>
      </c>
      <c r="E94" s="1">
        <f t="shared" si="72"/>
        <v>50</v>
      </c>
      <c r="F94" s="1">
        <v>2.26</v>
      </c>
      <c r="G94" s="1">
        <v>430.0</v>
      </c>
      <c r="H94" s="1">
        <v>1.4</v>
      </c>
      <c r="I94" s="1">
        <v>112.0</v>
      </c>
      <c r="J94" s="1">
        <v>100.0</v>
      </c>
    </row>
    <row r="95" ht="14.25" customHeight="1">
      <c r="A95" s="1">
        <v>12.0</v>
      </c>
      <c r="B95" s="1">
        <v>12.5</v>
      </c>
      <c r="C95" s="1">
        <v>15.0</v>
      </c>
      <c r="D95" s="1">
        <f t="shared" ref="D95:E95" si="73">D62</f>
        <v>45</v>
      </c>
      <c r="E95" s="1">
        <f t="shared" si="73"/>
        <v>47.5</v>
      </c>
      <c r="F95" s="1">
        <v>3.11</v>
      </c>
      <c r="G95" s="1">
        <v>473.5</v>
      </c>
      <c r="H95" s="1">
        <v>1.4</v>
      </c>
      <c r="I95" s="1">
        <v>112.0</v>
      </c>
      <c r="J95" s="1">
        <v>-4.0</v>
      </c>
    </row>
    <row r="96" ht="14.25" customHeight="1">
      <c r="A96" s="1">
        <v>11.0</v>
      </c>
      <c r="B96" s="1">
        <v>12.5</v>
      </c>
      <c r="C96" s="1">
        <v>15.0</v>
      </c>
      <c r="D96" s="1">
        <f t="shared" ref="D96:E96" si="74">D63</f>
        <v>42.5</v>
      </c>
      <c r="E96" s="1">
        <f t="shared" si="74"/>
        <v>45</v>
      </c>
      <c r="F96" s="1">
        <v>4.02</v>
      </c>
      <c r="G96" s="1">
        <v>481.7</v>
      </c>
      <c r="H96" s="1">
        <v>1.0</v>
      </c>
      <c r="I96" s="1">
        <v>112.0</v>
      </c>
      <c r="J96" s="1">
        <v>82.0</v>
      </c>
    </row>
    <row r="97" ht="14.25" customHeight="1">
      <c r="A97" s="1">
        <v>10.0</v>
      </c>
      <c r="B97" s="1">
        <v>12.5</v>
      </c>
      <c r="C97" s="1">
        <v>15.0</v>
      </c>
      <c r="D97" s="1">
        <f t="shared" ref="D97:E97" si="75">D64</f>
        <v>40</v>
      </c>
      <c r="E97" s="1">
        <f t="shared" si="75"/>
        <v>42.5</v>
      </c>
      <c r="F97" s="1">
        <v>5.66</v>
      </c>
      <c r="G97" s="1">
        <v>521.6</v>
      </c>
      <c r="H97" s="1">
        <v>1.2</v>
      </c>
      <c r="I97" s="1">
        <v>112.0</v>
      </c>
      <c r="J97" s="1">
        <v>17.0</v>
      </c>
    </row>
    <row r="98" ht="14.25" customHeight="1">
      <c r="A98" s="1">
        <v>9.0</v>
      </c>
      <c r="B98" s="1">
        <v>12.5</v>
      </c>
      <c r="C98" s="1">
        <v>15.0</v>
      </c>
      <c r="D98" s="1">
        <f t="shared" ref="D98:E98" si="76">D65</f>
        <v>37.5</v>
      </c>
      <c r="E98" s="1">
        <f t="shared" si="76"/>
        <v>40</v>
      </c>
      <c r="F98" s="1">
        <v>7.49</v>
      </c>
      <c r="G98" s="1">
        <v>517.4</v>
      </c>
      <c r="H98" s="1">
        <v>1.4</v>
      </c>
      <c r="I98" s="1">
        <v>112.0</v>
      </c>
      <c r="J98" s="1">
        <v>-119.0</v>
      </c>
    </row>
    <row r="99" ht="14.25" customHeight="1">
      <c r="A99" s="1">
        <v>8.0</v>
      </c>
      <c r="B99" s="1">
        <v>12.5</v>
      </c>
      <c r="C99" s="1">
        <v>15.0</v>
      </c>
      <c r="D99" s="1">
        <f t="shared" ref="D99:E99" si="77">D66</f>
        <v>35</v>
      </c>
      <c r="E99" s="1">
        <f t="shared" si="77"/>
        <v>37.5</v>
      </c>
      <c r="F99" s="1">
        <v>10.82</v>
      </c>
      <c r="G99" s="1">
        <v>543.5</v>
      </c>
      <c r="H99" s="1">
        <v>0.0</v>
      </c>
      <c r="I99" s="1">
        <v>112.0</v>
      </c>
      <c r="J99" s="1">
        <v>31.0</v>
      </c>
    </row>
    <row r="100" ht="14.25" customHeight="1">
      <c r="A100" s="1">
        <v>7.0</v>
      </c>
      <c r="B100" s="1">
        <v>12.5</v>
      </c>
      <c r="C100" s="1">
        <v>15.0</v>
      </c>
      <c r="D100" s="1">
        <f t="shared" ref="D100:E100" si="78">D67</f>
        <v>32.5</v>
      </c>
      <c r="E100" s="1">
        <f t="shared" si="78"/>
        <v>35</v>
      </c>
      <c r="F100" s="1">
        <v>6.7</v>
      </c>
      <c r="G100" s="1">
        <v>534.6</v>
      </c>
      <c r="H100" s="1">
        <v>0.0</v>
      </c>
      <c r="I100" s="1">
        <v>49.4</v>
      </c>
      <c r="J100" s="1">
        <v>14.0</v>
      </c>
    </row>
    <row r="101" ht="14.25" customHeight="1">
      <c r="A101" s="1">
        <v>6.0</v>
      </c>
      <c r="B101" s="1">
        <v>12.5</v>
      </c>
      <c r="C101" s="1">
        <v>15.0</v>
      </c>
      <c r="D101" s="1">
        <f t="shared" ref="D101:E101" si="79">D68</f>
        <v>30</v>
      </c>
      <c r="E101" s="1">
        <f t="shared" si="79"/>
        <v>32.5</v>
      </c>
      <c r="F101" s="1">
        <v>3.61</v>
      </c>
      <c r="G101" s="1">
        <v>536.7</v>
      </c>
      <c r="H101" s="1">
        <v>0.7</v>
      </c>
      <c r="I101" s="1">
        <v>17.6</v>
      </c>
      <c r="J101" s="1">
        <v>-61.0</v>
      </c>
    </row>
    <row r="102" ht="14.25" customHeight="1">
      <c r="A102" s="1">
        <v>5.0</v>
      </c>
      <c r="B102" s="1">
        <v>12.5</v>
      </c>
      <c r="C102" s="1">
        <v>15.0</v>
      </c>
      <c r="D102" s="1">
        <f t="shared" ref="D102:E102" si="80">D69</f>
        <v>27.5</v>
      </c>
      <c r="E102" s="1">
        <f t="shared" si="80"/>
        <v>30</v>
      </c>
      <c r="F102" s="1">
        <v>6.38</v>
      </c>
      <c r="G102" s="1">
        <v>593.1</v>
      </c>
      <c r="H102" s="1">
        <v>0.4</v>
      </c>
      <c r="I102" s="1">
        <v>17.7</v>
      </c>
      <c r="J102" s="1">
        <v>-41.0</v>
      </c>
    </row>
    <row r="103" ht="14.25" customHeight="1">
      <c r="A103" s="1">
        <v>4.0</v>
      </c>
      <c r="B103" s="1">
        <v>12.5</v>
      </c>
      <c r="C103" s="1">
        <v>15.0</v>
      </c>
      <c r="D103" s="1">
        <f t="shared" ref="D103:E103" si="81">D70</f>
        <v>25</v>
      </c>
      <c r="E103" s="1">
        <f t="shared" si="81"/>
        <v>27.5</v>
      </c>
      <c r="F103" s="1">
        <v>11.45</v>
      </c>
      <c r="G103" s="1">
        <v>608.3</v>
      </c>
      <c r="H103" s="1">
        <v>0.5</v>
      </c>
      <c r="I103" s="1">
        <v>17.6</v>
      </c>
      <c r="J103" s="1">
        <v>78.0</v>
      </c>
    </row>
    <row r="104" ht="14.25" customHeight="1">
      <c r="A104" s="1">
        <v>3.0</v>
      </c>
      <c r="B104" s="1">
        <v>12.5</v>
      </c>
      <c r="C104" s="1">
        <v>15.0</v>
      </c>
      <c r="D104" s="1">
        <f t="shared" ref="D104:E104" si="82">D71</f>
        <v>22.5</v>
      </c>
      <c r="E104" s="1">
        <f t="shared" si="82"/>
        <v>25</v>
      </c>
      <c r="F104" s="1">
        <v>28.39</v>
      </c>
      <c r="G104" s="1">
        <v>754.2</v>
      </c>
      <c r="H104" s="1">
        <v>0.9</v>
      </c>
      <c r="I104" s="1">
        <v>17.6</v>
      </c>
      <c r="J104" s="1">
        <v>7.0</v>
      </c>
    </row>
    <row r="105" ht="14.25" customHeight="1">
      <c r="A105" s="1">
        <v>2.0</v>
      </c>
      <c r="B105" s="1">
        <v>12.5</v>
      </c>
      <c r="C105" s="1">
        <v>15.0</v>
      </c>
      <c r="D105" s="1">
        <f t="shared" ref="D105:E105" si="83">D72</f>
        <v>20</v>
      </c>
      <c r="E105" s="1">
        <f t="shared" si="83"/>
        <v>22.5</v>
      </c>
      <c r="F105" s="1">
        <v>68.54</v>
      </c>
      <c r="G105" s="1">
        <v>728.9</v>
      </c>
      <c r="H105" s="1">
        <v>0.6</v>
      </c>
      <c r="I105" s="1">
        <v>17.6</v>
      </c>
      <c r="J105" s="1">
        <v>-209.0</v>
      </c>
    </row>
    <row r="106" ht="14.25" customHeight="1">
      <c r="A106" s="12">
        <v>1.0</v>
      </c>
      <c r="B106" s="12">
        <v>12.5</v>
      </c>
      <c r="C106" s="12">
        <v>15.0</v>
      </c>
      <c r="D106" s="12">
        <f t="shared" ref="D106:E106" si="84">D73</f>
        <v>17.5</v>
      </c>
      <c r="E106" s="12">
        <f t="shared" si="84"/>
        <v>20</v>
      </c>
      <c r="F106" s="12">
        <v>220.2</v>
      </c>
      <c r="G106" s="12">
        <v>585.5</v>
      </c>
      <c r="H106" s="12">
        <v>0.2</v>
      </c>
      <c r="I106" s="12">
        <v>17.6</v>
      </c>
      <c r="J106" s="12">
        <v>-139.0</v>
      </c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4.25" customHeight="1">
      <c r="A107" s="1">
        <v>1.0</v>
      </c>
      <c r="B107" s="1">
        <v>15.0</v>
      </c>
      <c r="C107" s="1">
        <v>17.5</v>
      </c>
      <c r="D107" s="1">
        <v>20.0</v>
      </c>
      <c r="E107" s="1">
        <v>22.5</v>
      </c>
      <c r="F107" s="1">
        <v>217.75</v>
      </c>
      <c r="G107" s="1">
        <v>499.7</v>
      </c>
      <c r="H107" s="1">
        <v>0.3</v>
      </c>
      <c r="I107" s="1">
        <v>20.4</v>
      </c>
      <c r="J107" s="1">
        <v>-212.0</v>
      </c>
    </row>
    <row r="108" ht="14.25" customHeight="1">
      <c r="A108" s="1">
        <v>2.0</v>
      </c>
      <c r="B108" s="1">
        <v>15.0</v>
      </c>
      <c r="C108" s="1">
        <v>17.5</v>
      </c>
      <c r="D108" s="1">
        <f t="shared" ref="D108:E108" si="85">D107+2.5</f>
        <v>22.5</v>
      </c>
      <c r="E108" s="1">
        <f t="shared" si="85"/>
        <v>25</v>
      </c>
      <c r="F108" s="1">
        <v>67.46</v>
      </c>
      <c r="G108" s="1">
        <v>154.7</v>
      </c>
      <c r="H108" s="1">
        <v>0.1</v>
      </c>
      <c r="I108" s="1">
        <v>20.4</v>
      </c>
      <c r="J108" s="1">
        <v>-4.0</v>
      </c>
    </row>
    <row r="109" ht="14.25" customHeight="1">
      <c r="A109" s="1">
        <v>3.0</v>
      </c>
      <c r="B109" s="1">
        <v>15.0</v>
      </c>
      <c r="C109" s="1">
        <v>17.5</v>
      </c>
      <c r="D109" s="1">
        <f t="shared" ref="D109:E109" si="86">D108+2.5</f>
        <v>25</v>
      </c>
      <c r="E109" s="1">
        <f t="shared" si="86"/>
        <v>27.5</v>
      </c>
      <c r="F109" s="1">
        <v>23.76</v>
      </c>
      <c r="G109" s="1">
        <v>218.6</v>
      </c>
      <c r="H109" s="1">
        <v>0.1</v>
      </c>
      <c r="I109" s="1">
        <v>20.4</v>
      </c>
      <c r="J109" s="1">
        <v>92.0</v>
      </c>
    </row>
    <row r="110" ht="14.25" customHeight="1">
      <c r="A110" s="1">
        <v>4.0</v>
      </c>
      <c r="B110" s="1">
        <v>15.0</v>
      </c>
      <c r="C110" s="1">
        <v>17.5</v>
      </c>
      <c r="D110" s="1">
        <f t="shared" ref="D110:E110" si="87">D109+2.5</f>
        <v>27.5</v>
      </c>
      <c r="E110" s="1">
        <f t="shared" si="87"/>
        <v>30</v>
      </c>
      <c r="F110" s="1">
        <v>12.1</v>
      </c>
      <c r="G110" s="1">
        <v>555.1</v>
      </c>
      <c r="H110" s="1">
        <v>0.5</v>
      </c>
      <c r="I110" s="1">
        <v>20.4</v>
      </c>
      <c r="J110" s="1">
        <v>-48.0</v>
      </c>
    </row>
    <row r="111" ht="14.25" customHeight="1">
      <c r="A111" s="1">
        <v>5.0</v>
      </c>
      <c r="B111" s="1">
        <v>15.0</v>
      </c>
      <c r="C111" s="1">
        <v>17.5</v>
      </c>
      <c r="D111" s="1">
        <f t="shared" ref="D111:E111" si="88">D110+2.5</f>
        <v>30</v>
      </c>
      <c r="E111" s="1">
        <f t="shared" si="88"/>
        <v>32.5</v>
      </c>
      <c r="F111" s="1">
        <v>6.48</v>
      </c>
      <c r="G111" s="1">
        <v>520.5</v>
      </c>
      <c r="H111" s="1">
        <v>0.7</v>
      </c>
      <c r="I111" s="1">
        <v>20.4</v>
      </c>
      <c r="J111" s="1">
        <v>-61.0</v>
      </c>
    </row>
    <row r="112" ht="14.25" customHeight="1">
      <c r="A112" s="1">
        <v>6.0</v>
      </c>
      <c r="B112" s="1">
        <v>15.0</v>
      </c>
      <c r="C112" s="1">
        <v>17.5</v>
      </c>
      <c r="D112" s="1">
        <f t="shared" ref="D112:E112" si="89">D111+2.5</f>
        <v>32.5</v>
      </c>
      <c r="E112" s="1">
        <f t="shared" si="89"/>
        <v>35</v>
      </c>
      <c r="F112" s="1">
        <v>4.12</v>
      </c>
      <c r="G112" s="1">
        <v>509.1</v>
      </c>
      <c r="H112" s="1">
        <v>0.1</v>
      </c>
      <c r="I112" s="1">
        <v>20.4</v>
      </c>
      <c r="J112" s="1">
        <v>12.0</v>
      </c>
    </row>
    <row r="113" ht="14.25" customHeight="1">
      <c r="A113" s="1">
        <v>7.0</v>
      </c>
      <c r="B113" s="1">
        <v>15.0</v>
      </c>
      <c r="C113" s="1">
        <v>17.5</v>
      </c>
      <c r="D113" s="1">
        <f t="shared" ref="D113:E113" si="90">D112+2.5</f>
        <v>35</v>
      </c>
      <c r="E113" s="1">
        <f t="shared" si="90"/>
        <v>37.5</v>
      </c>
      <c r="F113" s="1">
        <v>6.76</v>
      </c>
      <c r="G113" s="1">
        <v>542.5</v>
      </c>
      <c r="H113" s="1">
        <v>0.8</v>
      </c>
      <c r="I113" s="1">
        <v>49.1</v>
      </c>
      <c r="J113" s="1">
        <v>39.0</v>
      </c>
    </row>
    <row r="114" ht="14.25" customHeight="1">
      <c r="A114" s="1">
        <v>8.0</v>
      </c>
      <c r="B114" s="1">
        <v>15.0</v>
      </c>
      <c r="C114" s="1">
        <v>17.5</v>
      </c>
      <c r="D114" s="1">
        <f t="shared" ref="D114:E114" si="91">D113+2.5</f>
        <v>37.5</v>
      </c>
      <c r="E114" s="1">
        <f t="shared" si="91"/>
        <v>40</v>
      </c>
      <c r="F114" s="1">
        <v>28.96</v>
      </c>
      <c r="G114" s="1">
        <v>519.4</v>
      </c>
      <c r="H114" s="1">
        <v>0.0</v>
      </c>
      <c r="I114" s="1">
        <v>314.0</v>
      </c>
      <c r="J114" s="1">
        <v>-117.0</v>
      </c>
    </row>
    <row r="115" ht="14.25" customHeight="1">
      <c r="A115" s="1">
        <v>9.0</v>
      </c>
      <c r="B115" s="1">
        <v>15.0</v>
      </c>
      <c r="C115" s="1">
        <v>17.5</v>
      </c>
      <c r="D115" s="1">
        <f t="shared" ref="D115:E115" si="92">D114+2.5</f>
        <v>40</v>
      </c>
      <c r="E115" s="1">
        <f t="shared" si="92"/>
        <v>42.5</v>
      </c>
      <c r="F115" s="1">
        <v>21.31</v>
      </c>
      <c r="G115" s="1">
        <v>526.0</v>
      </c>
      <c r="H115" s="1">
        <v>0.0</v>
      </c>
      <c r="I115" s="1">
        <v>314.0</v>
      </c>
      <c r="J115" s="1">
        <v>17.0</v>
      </c>
    </row>
    <row r="116" ht="14.25" customHeight="1">
      <c r="A116" s="1">
        <v>10.0</v>
      </c>
      <c r="B116" s="1">
        <v>15.0</v>
      </c>
      <c r="C116" s="1">
        <v>17.5</v>
      </c>
      <c r="D116" s="1">
        <f t="shared" ref="D116:E116" si="93">D115+2.5</f>
        <v>42.5</v>
      </c>
      <c r="E116" s="1">
        <f t="shared" si="93"/>
        <v>45</v>
      </c>
      <c r="F116" s="1">
        <v>14.69</v>
      </c>
      <c r="G116" s="1">
        <v>482.6</v>
      </c>
      <c r="H116" s="1">
        <v>2.0</v>
      </c>
      <c r="I116" s="1">
        <v>314.0</v>
      </c>
      <c r="J116" s="1">
        <v>80.0</v>
      </c>
    </row>
    <row r="117" ht="14.25" customHeight="1">
      <c r="A117" s="1">
        <v>11.0</v>
      </c>
      <c r="B117" s="1">
        <v>15.0</v>
      </c>
      <c r="C117" s="1">
        <v>17.5</v>
      </c>
      <c r="D117" s="1">
        <f t="shared" ref="D117:E117" si="94">D116+2.5</f>
        <v>45</v>
      </c>
      <c r="E117" s="1">
        <f t="shared" si="94"/>
        <v>47.5</v>
      </c>
      <c r="F117" s="1">
        <v>11.05</v>
      </c>
      <c r="G117" s="1">
        <v>472.5</v>
      </c>
      <c r="H117" s="1">
        <v>0.8</v>
      </c>
      <c r="I117" s="1">
        <v>314.0</v>
      </c>
      <c r="J117" s="1">
        <v>2.0</v>
      </c>
    </row>
    <row r="118" ht="14.25" customHeight="1">
      <c r="A118" s="1">
        <v>12.0</v>
      </c>
      <c r="B118" s="1">
        <v>15.0</v>
      </c>
      <c r="C118" s="1">
        <v>17.5</v>
      </c>
      <c r="D118" s="1">
        <f t="shared" ref="D118:E118" si="95">D117+2.5</f>
        <v>47.5</v>
      </c>
      <c r="E118" s="1">
        <f t="shared" si="95"/>
        <v>50</v>
      </c>
      <c r="F118" s="1">
        <v>8.07</v>
      </c>
      <c r="G118" s="1">
        <v>439.2</v>
      </c>
      <c r="H118" s="1">
        <v>1.2</v>
      </c>
      <c r="I118" s="1">
        <v>314.0</v>
      </c>
      <c r="J118" s="1">
        <v>75.0</v>
      </c>
    </row>
    <row r="119" ht="14.25" customHeight="1">
      <c r="A119" s="1">
        <v>13.0</v>
      </c>
      <c r="B119" s="1">
        <v>15.0</v>
      </c>
      <c r="C119" s="1">
        <v>17.5</v>
      </c>
      <c r="D119" s="1">
        <f t="shared" ref="D119:E119" si="96">D118+2.5</f>
        <v>50</v>
      </c>
      <c r="E119" s="1">
        <f t="shared" si="96"/>
        <v>52.5</v>
      </c>
      <c r="F119" s="1">
        <v>6.14</v>
      </c>
      <c r="G119" s="1">
        <v>417.4</v>
      </c>
      <c r="H119" s="1">
        <v>1.6</v>
      </c>
      <c r="I119" s="1">
        <v>314.0</v>
      </c>
      <c r="J119" s="1">
        <v>-17.0</v>
      </c>
    </row>
    <row r="120" ht="14.25" customHeight="1">
      <c r="A120" s="12">
        <v>14.0</v>
      </c>
      <c r="B120" s="12">
        <v>15.0</v>
      </c>
      <c r="C120" s="12">
        <v>17.5</v>
      </c>
      <c r="D120" s="12">
        <f t="shared" ref="D120:E120" si="97">D119+2.5</f>
        <v>52.5</v>
      </c>
      <c r="E120" s="12">
        <f t="shared" si="97"/>
        <v>55</v>
      </c>
      <c r="F120" s="12">
        <v>4.43</v>
      </c>
      <c r="G120" s="12">
        <v>370.7</v>
      </c>
      <c r="H120" s="12">
        <v>2.0</v>
      </c>
      <c r="I120" s="12">
        <v>314.0</v>
      </c>
      <c r="J120" s="12">
        <v>12.0</v>
      </c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4.25" customHeight="1">
      <c r="A121" s="1">
        <v>13.0</v>
      </c>
      <c r="B121" s="1">
        <v>17.5</v>
      </c>
      <c r="C121" s="1">
        <v>20.0</v>
      </c>
      <c r="D121" s="1">
        <f t="shared" ref="D121:E121" si="98">D92</f>
        <v>52.5</v>
      </c>
      <c r="E121" s="1">
        <f t="shared" si="98"/>
        <v>55</v>
      </c>
      <c r="F121" s="1">
        <v>5.76</v>
      </c>
      <c r="G121" s="1">
        <v>298.6</v>
      </c>
      <c r="H121" s="1">
        <v>0.7</v>
      </c>
      <c r="I121" s="1">
        <v>411.0</v>
      </c>
      <c r="J121" s="1">
        <v>14.0</v>
      </c>
    </row>
    <row r="122" ht="14.25" customHeight="1">
      <c r="A122" s="1">
        <v>12.0</v>
      </c>
      <c r="B122" s="1">
        <v>17.5</v>
      </c>
      <c r="C122" s="1">
        <v>20.0</v>
      </c>
      <c r="D122" s="1">
        <f t="shared" ref="D122:E122" si="99">D93</f>
        <v>50</v>
      </c>
      <c r="E122" s="1">
        <f t="shared" si="99"/>
        <v>52.5</v>
      </c>
      <c r="F122" s="1">
        <v>8.07</v>
      </c>
      <c r="G122" s="1">
        <v>335.5</v>
      </c>
      <c r="H122" s="1">
        <v>0.4</v>
      </c>
      <c r="I122" s="1">
        <v>411.0</v>
      </c>
      <c r="J122" s="1">
        <v>-17.0</v>
      </c>
    </row>
    <row r="123" ht="14.25" customHeight="1">
      <c r="A123" s="1">
        <v>11.0</v>
      </c>
      <c r="B123" s="1">
        <v>17.5</v>
      </c>
      <c r="C123" s="1">
        <v>20.0</v>
      </c>
      <c r="D123" s="1">
        <f t="shared" ref="D123:E123" si="100">D94</f>
        <v>47.5</v>
      </c>
      <c r="E123" s="1">
        <f t="shared" si="100"/>
        <v>50</v>
      </c>
      <c r="F123" s="1">
        <v>10.78</v>
      </c>
      <c r="G123" s="1">
        <v>351.9</v>
      </c>
      <c r="H123" s="1">
        <v>0.3</v>
      </c>
      <c r="I123" s="1">
        <v>411.0</v>
      </c>
      <c r="J123" s="1">
        <v>78.0</v>
      </c>
    </row>
    <row r="124" ht="14.25" customHeight="1">
      <c r="A124" s="1">
        <v>10.0</v>
      </c>
      <c r="B124" s="1">
        <v>17.5</v>
      </c>
      <c r="C124" s="1">
        <v>20.0</v>
      </c>
      <c r="D124" s="1">
        <f t="shared" ref="D124:E124" si="101">D95</f>
        <v>45</v>
      </c>
      <c r="E124" s="1">
        <f t="shared" si="101"/>
        <v>47.5</v>
      </c>
      <c r="F124" s="1">
        <v>15.1</v>
      </c>
      <c r="G124" s="1">
        <v>380.0</v>
      </c>
      <c r="H124" s="1">
        <v>0.7</v>
      </c>
      <c r="I124" s="1">
        <v>410.0</v>
      </c>
      <c r="J124" s="1">
        <v>0.0</v>
      </c>
    </row>
    <row r="125" ht="14.25" customHeight="1">
      <c r="A125" s="1">
        <v>9.0</v>
      </c>
      <c r="B125" s="1">
        <v>17.5</v>
      </c>
      <c r="C125" s="1">
        <v>20.0</v>
      </c>
      <c r="D125" s="1">
        <f t="shared" ref="D125:E125" si="102">D96</f>
        <v>42.5</v>
      </c>
      <c r="E125" s="1">
        <f t="shared" si="102"/>
        <v>45</v>
      </c>
      <c r="F125" s="1">
        <v>20.82</v>
      </c>
      <c r="G125" s="1">
        <v>392.2</v>
      </c>
      <c r="H125" s="1">
        <v>0.0</v>
      </c>
      <c r="I125" s="1">
        <v>411.0</v>
      </c>
      <c r="J125" s="1">
        <v>75.0</v>
      </c>
    </row>
    <row r="126" ht="14.25" customHeight="1">
      <c r="A126" s="1">
        <v>8.0</v>
      </c>
      <c r="B126" s="1">
        <v>17.5</v>
      </c>
      <c r="C126" s="1">
        <v>20.0</v>
      </c>
      <c r="D126" s="1">
        <f t="shared" ref="D126:E126" si="103">D97</f>
        <v>40</v>
      </c>
      <c r="E126" s="1">
        <f t="shared" si="103"/>
        <v>42.5</v>
      </c>
      <c r="F126" s="1">
        <v>31.07</v>
      </c>
      <c r="G126" s="1">
        <v>425.7</v>
      </c>
      <c r="H126" s="1">
        <v>0.2</v>
      </c>
      <c r="I126" s="1">
        <v>411.0</v>
      </c>
      <c r="J126" s="1">
        <v>31.0</v>
      </c>
    </row>
    <row r="127" ht="14.25" customHeight="1">
      <c r="A127" s="1">
        <v>7.0</v>
      </c>
      <c r="B127" s="1">
        <v>17.5</v>
      </c>
      <c r="C127" s="1">
        <v>20.0</v>
      </c>
      <c r="D127" s="1">
        <f t="shared" ref="D127:E127" si="104">D98</f>
        <v>37.5</v>
      </c>
      <c r="E127" s="1">
        <f t="shared" si="104"/>
        <v>40</v>
      </c>
      <c r="F127" s="1">
        <v>2.64</v>
      </c>
      <c r="G127" s="1">
        <v>417.9</v>
      </c>
      <c r="H127" s="1">
        <v>0.5</v>
      </c>
      <c r="I127" s="1">
        <v>24.9</v>
      </c>
      <c r="J127" s="1">
        <v>-112.0</v>
      </c>
    </row>
    <row r="128" ht="14.25" customHeight="1">
      <c r="A128" s="1">
        <v>6.0</v>
      </c>
      <c r="B128" s="1">
        <v>17.5</v>
      </c>
      <c r="C128" s="1">
        <v>20.0</v>
      </c>
      <c r="D128" s="1">
        <f t="shared" ref="D128:E128" si="105">D99</f>
        <v>35</v>
      </c>
      <c r="E128" s="1">
        <f t="shared" si="105"/>
        <v>37.5</v>
      </c>
      <c r="F128" s="1">
        <v>11.64</v>
      </c>
      <c r="G128" s="1">
        <v>427.9</v>
      </c>
      <c r="H128" s="1">
        <v>0.0</v>
      </c>
      <c r="I128" s="1">
        <v>71.4</v>
      </c>
      <c r="J128" s="1">
        <v>61.0</v>
      </c>
    </row>
    <row r="129" ht="14.25" customHeight="1">
      <c r="A129" s="1">
        <v>5.0</v>
      </c>
      <c r="B129" s="1">
        <v>17.5</v>
      </c>
      <c r="C129" s="1">
        <v>20.0</v>
      </c>
      <c r="D129" s="1">
        <f t="shared" ref="D129:E129" si="106">D100</f>
        <v>32.5</v>
      </c>
      <c r="E129" s="1">
        <f t="shared" si="106"/>
        <v>35</v>
      </c>
      <c r="F129" s="1">
        <v>6.33</v>
      </c>
      <c r="G129" s="1">
        <v>418.0</v>
      </c>
      <c r="H129" s="1">
        <v>0.4</v>
      </c>
      <c r="I129" s="1">
        <v>24.9</v>
      </c>
      <c r="J129" s="1">
        <v>-4.0</v>
      </c>
    </row>
    <row r="130" ht="14.25" customHeight="1">
      <c r="A130" s="1">
        <v>4.0</v>
      </c>
      <c r="B130" s="1">
        <v>17.5</v>
      </c>
      <c r="C130" s="1">
        <v>20.0</v>
      </c>
      <c r="D130" s="1">
        <f t="shared" ref="D130:E130" si="107">D101</f>
        <v>30</v>
      </c>
      <c r="E130" s="1">
        <f t="shared" si="107"/>
        <v>32.5</v>
      </c>
      <c r="F130" s="1">
        <v>10.71</v>
      </c>
      <c r="G130" s="1">
        <v>403.4</v>
      </c>
      <c r="H130" s="1">
        <v>0.3</v>
      </c>
      <c r="I130" s="1">
        <v>24.9</v>
      </c>
      <c r="J130" s="1">
        <v>-61.0</v>
      </c>
    </row>
    <row r="131" ht="14.25" customHeight="1">
      <c r="A131" s="1">
        <v>3.0</v>
      </c>
      <c r="B131" s="1">
        <v>17.5</v>
      </c>
      <c r="C131" s="1">
        <v>20.0</v>
      </c>
      <c r="D131" s="1">
        <f t="shared" ref="D131:E131" si="108">D102</f>
        <v>27.5</v>
      </c>
      <c r="E131" s="1">
        <f t="shared" si="108"/>
        <v>30</v>
      </c>
      <c r="F131" s="1">
        <v>22.3</v>
      </c>
      <c r="G131" s="1">
        <v>419.8</v>
      </c>
      <c r="H131" s="1">
        <v>0.2</v>
      </c>
      <c r="I131" s="1">
        <v>24.9</v>
      </c>
      <c r="J131" s="1">
        <v>-43.0</v>
      </c>
    </row>
    <row r="132" ht="14.25" customHeight="1">
      <c r="A132" s="1">
        <v>2.0</v>
      </c>
      <c r="B132" s="1">
        <v>17.5</v>
      </c>
      <c r="C132" s="1">
        <v>20.0</v>
      </c>
      <c r="D132" s="1">
        <f t="shared" ref="D132:E132" si="109">D103</f>
        <v>25</v>
      </c>
      <c r="E132" s="1">
        <f t="shared" si="109"/>
        <v>27.5</v>
      </c>
      <c r="F132" s="1">
        <v>52.56</v>
      </c>
      <c r="G132" s="1">
        <v>396.0</v>
      </c>
      <c r="H132" s="1">
        <v>0.2</v>
      </c>
      <c r="I132" s="1">
        <v>24.9</v>
      </c>
      <c r="J132" s="1">
        <v>85.0</v>
      </c>
    </row>
    <row r="133" ht="14.25" customHeight="1">
      <c r="A133" s="12">
        <v>1.0</v>
      </c>
      <c r="B133" s="12">
        <v>17.5</v>
      </c>
      <c r="C133" s="12">
        <v>20.0</v>
      </c>
      <c r="D133" s="12">
        <f t="shared" ref="D133:E133" si="110">D104</f>
        <v>22.5</v>
      </c>
      <c r="E133" s="12">
        <f t="shared" si="110"/>
        <v>25</v>
      </c>
      <c r="F133" s="12">
        <v>207.93</v>
      </c>
      <c r="G133" s="12">
        <v>391.4</v>
      </c>
      <c r="H133" s="12">
        <v>0.2</v>
      </c>
      <c r="I133" s="12">
        <v>24.9</v>
      </c>
      <c r="J133" s="12">
        <v>2.0</v>
      </c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4.25" customHeight="1">
      <c r="A134" s="1">
        <v>1.0</v>
      </c>
      <c r="B134" s="1">
        <v>20.0</v>
      </c>
      <c r="C134" s="1">
        <v>22.5</v>
      </c>
      <c r="D134" s="1">
        <f t="shared" ref="D134:E134" si="111">D133+2.5</f>
        <v>25</v>
      </c>
      <c r="E134" s="1">
        <f t="shared" si="111"/>
        <v>27.5</v>
      </c>
      <c r="F134" s="1">
        <v>198.0</v>
      </c>
      <c r="G134" s="1">
        <v>387.6</v>
      </c>
      <c r="H134" s="1">
        <v>0.3</v>
      </c>
      <c r="I134" s="1">
        <v>24.0</v>
      </c>
      <c r="J134" s="1">
        <v>68.0</v>
      </c>
    </row>
    <row r="135" ht="14.25" customHeight="1">
      <c r="A135" s="1">
        <v>2.0</v>
      </c>
      <c r="B135" s="1">
        <v>20.0</v>
      </c>
      <c r="C135" s="1">
        <v>22.5</v>
      </c>
      <c r="D135" s="1">
        <f t="shared" ref="D135:E135" si="112">D134+2.5</f>
        <v>27.5</v>
      </c>
      <c r="E135" s="1">
        <f t="shared" si="112"/>
        <v>30</v>
      </c>
      <c r="F135" s="1">
        <v>55.78</v>
      </c>
      <c r="G135" s="1">
        <v>436.7</v>
      </c>
      <c r="H135" s="1">
        <v>0.2</v>
      </c>
      <c r="I135" s="1">
        <v>24.0</v>
      </c>
      <c r="J135" s="1">
        <v>-46.0</v>
      </c>
    </row>
    <row r="136" ht="14.25" customHeight="1">
      <c r="A136" s="1">
        <v>3.0</v>
      </c>
      <c r="B136" s="1">
        <v>20.0</v>
      </c>
      <c r="C136" s="1">
        <v>22.5</v>
      </c>
      <c r="D136" s="1">
        <f t="shared" ref="D136:E136" si="113">D135+2.5</f>
        <v>30</v>
      </c>
      <c r="E136" s="1">
        <f t="shared" si="113"/>
        <v>32.5</v>
      </c>
      <c r="F136" s="1">
        <v>21.6</v>
      </c>
      <c r="G136" s="1">
        <v>422.8</v>
      </c>
      <c r="H136" s="1">
        <v>0.4</v>
      </c>
      <c r="I136" s="1">
        <v>24.0</v>
      </c>
      <c r="J136" s="1">
        <v>-61.0</v>
      </c>
    </row>
    <row r="137" ht="14.25" customHeight="1">
      <c r="A137" s="1">
        <v>4.0</v>
      </c>
      <c r="B137" s="1">
        <v>20.0</v>
      </c>
      <c r="C137" s="1">
        <v>22.5</v>
      </c>
      <c r="D137" s="1">
        <f t="shared" ref="D137:E137" si="114">D136+2.5</f>
        <v>32.5</v>
      </c>
      <c r="E137" s="1">
        <f t="shared" si="114"/>
        <v>35</v>
      </c>
      <c r="F137" s="1">
        <v>11.24</v>
      </c>
      <c r="G137" s="1">
        <v>439.9</v>
      </c>
      <c r="H137" s="1">
        <v>0.6</v>
      </c>
      <c r="I137" s="1">
        <v>24.0</v>
      </c>
      <c r="J137" s="1">
        <v>0.0</v>
      </c>
    </row>
    <row r="138" ht="14.25" customHeight="1">
      <c r="A138" s="1">
        <v>5.0</v>
      </c>
      <c r="B138" s="1">
        <v>20.0</v>
      </c>
      <c r="C138" s="1">
        <v>22.5</v>
      </c>
      <c r="D138" s="1">
        <f t="shared" ref="D138:E138" si="115">D137+2.5</f>
        <v>35</v>
      </c>
      <c r="E138" s="1">
        <f t="shared" si="115"/>
        <v>37.5</v>
      </c>
      <c r="F138" s="1">
        <v>6.72</v>
      </c>
      <c r="G138" s="1">
        <v>460.4</v>
      </c>
      <c r="H138" s="1">
        <v>0.2</v>
      </c>
      <c r="I138" s="1">
        <v>24.0</v>
      </c>
      <c r="J138" s="1">
        <v>39.0</v>
      </c>
    </row>
    <row r="139" ht="14.25" customHeight="1">
      <c r="A139" s="1">
        <v>6.0</v>
      </c>
      <c r="B139" s="1">
        <v>20.0</v>
      </c>
      <c r="C139" s="1">
        <v>22.5</v>
      </c>
      <c r="D139" s="1">
        <f t="shared" ref="D139:E139" si="116">D138+2.5</f>
        <v>37.5</v>
      </c>
      <c r="E139" s="1">
        <f t="shared" si="116"/>
        <v>40</v>
      </c>
      <c r="F139" s="1">
        <v>4.06</v>
      </c>
      <c r="G139" s="1">
        <v>445.7</v>
      </c>
      <c r="H139" s="1">
        <v>0.7</v>
      </c>
      <c r="I139" s="1">
        <v>23.9</v>
      </c>
      <c r="J139" s="1">
        <v>-109.0</v>
      </c>
    </row>
    <row r="140" ht="14.25" customHeight="1">
      <c r="A140" s="1">
        <v>7.0</v>
      </c>
      <c r="B140" s="1">
        <v>20.0</v>
      </c>
      <c r="C140" s="1">
        <v>22.5</v>
      </c>
      <c r="D140" s="1">
        <f t="shared" ref="D140:E140" si="117">D139+2.5</f>
        <v>40</v>
      </c>
      <c r="E140" s="1">
        <f t="shared" si="117"/>
        <v>42.5</v>
      </c>
      <c r="F140" s="1">
        <v>4.92</v>
      </c>
      <c r="G140" s="1">
        <v>455.2</v>
      </c>
      <c r="H140" s="1">
        <v>0.5</v>
      </c>
      <c r="I140" s="1">
        <v>42.5</v>
      </c>
      <c r="J140" s="1">
        <v>24.0</v>
      </c>
    </row>
    <row r="141" ht="14.25" customHeight="1">
      <c r="A141" s="1">
        <v>8.0</v>
      </c>
      <c r="B141" s="1">
        <v>20.0</v>
      </c>
      <c r="C141" s="1">
        <v>22.5</v>
      </c>
      <c r="D141" s="1">
        <f t="shared" ref="D141:E141" si="118">D140+2.5</f>
        <v>42.5</v>
      </c>
      <c r="E141" s="1">
        <f t="shared" si="118"/>
        <v>45</v>
      </c>
      <c r="F141" s="1">
        <v>27.4</v>
      </c>
      <c r="G141" s="1">
        <v>417.9</v>
      </c>
      <c r="H141" s="1">
        <v>0.5</v>
      </c>
      <c r="I141" s="1">
        <v>369.0</v>
      </c>
      <c r="J141" s="1">
        <v>73.0</v>
      </c>
    </row>
    <row r="142" ht="14.25" customHeight="1">
      <c r="A142" s="1">
        <v>9.0</v>
      </c>
      <c r="B142" s="1">
        <v>20.0</v>
      </c>
      <c r="C142" s="1">
        <v>22.5</v>
      </c>
      <c r="D142" s="1">
        <f t="shared" ref="D142:E142" si="119">D141+2.5</f>
        <v>45</v>
      </c>
      <c r="E142" s="1">
        <f t="shared" si="119"/>
        <v>47.5</v>
      </c>
      <c r="F142" s="1">
        <v>20.6</v>
      </c>
      <c r="G142" s="1">
        <v>405.2</v>
      </c>
      <c r="H142" s="1">
        <v>0.8</v>
      </c>
      <c r="I142" s="1">
        <v>393.0</v>
      </c>
      <c r="J142" s="1">
        <v>0.0</v>
      </c>
    </row>
    <row r="143" ht="14.25" customHeight="1">
      <c r="A143" s="1">
        <v>10.0</v>
      </c>
      <c r="B143" s="1">
        <v>20.0</v>
      </c>
      <c r="C143" s="1">
        <v>22.5</v>
      </c>
      <c r="D143" s="1">
        <f t="shared" ref="D143:E143" si="120">D142+2.5</f>
        <v>47.5</v>
      </c>
      <c r="E143" s="1">
        <f t="shared" si="120"/>
        <v>50</v>
      </c>
      <c r="F143" s="1">
        <v>14.06</v>
      </c>
      <c r="G143" s="1">
        <v>368.1</v>
      </c>
      <c r="H143" s="1">
        <v>0.7</v>
      </c>
      <c r="I143" s="1">
        <v>394.0</v>
      </c>
      <c r="J143" s="1">
        <v>75.0</v>
      </c>
    </row>
    <row r="144" ht="14.25" customHeight="1">
      <c r="A144" s="1">
        <v>11.0</v>
      </c>
      <c r="B144" s="1">
        <v>20.0</v>
      </c>
      <c r="C144" s="1">
        <v>22.5</v>
      </c>
      <c r="D144" s="1">
        <f t="shared" ref="D144:E144" si="121">D143+2.5</f>
        <v>50</v>
      </c>
      <c r="E144" s="1">
        <f t="shared" si="121"/>
        <v>52.5</v>
      </c>
      <c r="F144" s="1">
        <v>10.19</v>
      </c>
      <c r="G144" s="1">
        <v>346.0</v>
      </c>
      <c r="H144" s="1">
        <v>0.6</v>
      </c>
      <c r="I144" s="1">
        <v>395.0</v>
      </c>
      <c r="J144" s="1">
        <v>-29.0</v>
      </c>
    </row>
    <row r="145" ht="14.25" customHeight="1">
      <c r="A145" s="12">
        <v>12.0</v>
      </c>
      <c r="B145" s="12">
        <v>20.0</v>
      </c>
      <c r="C145" s="12">
        <v>22.5</v>
      </c>
      <c r="D145" s="12">
        <f t="shared" ref="D145:E145" si="122">D144+2.5</f>
        <v>52.5</v>
      </c>
      <c r="E145" s="12">
        <f t="shared" si="122"/>
        <v>55</v>
      </c>
      <c r="F145" s="12">
        <v>6.97</v>
      </c>
      <c r="G145" s="12">
        <v>301.1</v>
      </c>
      <c r="H145" s="12">
        <v>1.1</v>
      </c>
      <c r="I145" s="12">
        <v>395.0</v>
      </c>
      <c r="J145" s="12">
        <v>19.0</v>
      </c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4.25" customHeight="1">
      <c r="A146" s="1">
        <v>11.0</v>
      </c>
      <c r="B146" s="1">
        <v>22.5</v>
      </c>
      <c r="C146" s="1">
        <v>25.0</v>
      </c>
      <c r="D146" s="1">
        <f t="shared" ref="D146:E146" si="123">D121</f>
        <v>52.5</v>
      </c>
      <c r="E146" s="1">
        <f t="shared" si="123"/>
        <v>55</v>
      </c>
      <c r="F146" s="1">
        <v>6.41</v>
      </c>
      <c r="G146" s="1">
        <v>283.8</v>
      </c>
      <c r="H146" s="1">
        <v>0.4</v>
      </c>
      <c r="I146" s="1">
        <v>303.0</v>
      </c>
      <c r="J146" s="1">
        <v>19.0</v>
      </c>
    </row>
    <row r="147" ht="14.25" customHeight="1">
      <c r="A147" s="1">
        <v>10.0</v>
      </c>
      <c r="B147" s="1">
        <v>22.5</v>
      </c>
      <c r="C147" s="1">
        <v>25.0</v>
      </c>
      <c r="D147" s="1">
        <f t="shared" ref="D147:E147" si="124">D122</f>
        <v>50</v>
      </c>
      <c r="E147" s="1">
        <f t="shared" si="124"/>
        <v>52.5</v>
      </c>
      <c r="F147" s="1">
        <v>9.59</v>
      </c>
      <c r="G147" s="1">
        <v>325.6</v>
      </c>
      <c r="H147" s="1">
        <v>0.4</v>
      </c>
      <c r="I147" s="1">
        <v>304.0</v>
      </c>
      <c r="J147" s="1">
        <v>-24.0</v>
      </c>
    </row>
    <row r="148" ht="14.25" customHeight="1">
      <c r="A148" s="1">
        <v>9.0</v>
      </c>
      <c r="B148" s="1">
        <v>22.5</v>
      </c>
      <c r="C148" s="1">
        <v>25.0</v>
      </c>
      <c r="D148" s="1">
        <f t="shared" ref="D148:E148" si="125">D123</f>
        <v>47.5</v>
      </c>
      <c r="E148" s="1">
        <f t="shared" si="125"/>
        <v>50</v>
      </c>
      <c r="F148" s="1">
        <v>13.69</v>
      </c>
      <c r="G148" s="1">
        <v>348.3</v>
      </c>
      <c r="H148" s="1">
        <v>0.7</v>
      </c>
      <c r="I148" s="1">
        <v>304.0</v>
      </c>
      <c r="J148" s="1">
        <v>78.0</v>
      </c>
    </row>
    <row r="149" ht="14.25" customHeight="1">
      <c r="A149" s="1">
        <v>8.0</v>
      </c>
      <c r="B149" s="1">
        <v>22.5</v>
      </c>
      <c r="C149" s="1">
        <v>25.0</v>
      </c>
      <c r="D149" s="1">
        <f t="shared" ref="D149:E149" si="126">D124</f>
        <v>45</v>
      </c>
      <c r="E149" s="1">
        <f t="shared" si="126"/>
        <v>47.5</v>
      </c>
      <c r="F149" s="1">
        <v>20.88</v>
      </c>
      <c r="G149" s="1">
        <v>386.3</v>
      </c>
      <c r="H149" s="1">
        <v>0.5</v>
      </c>
      <c r="I149" s="1">
        <v>304.0</v>
      </c>
      <c r="J149" s="1">
        <v>0.0</v>
      </c>
    </row>
    <row r="150" ht="14.25" customHeight="1">
      <c r="A150" s="1">
        <v>7.0</v>
      </c>
      <c r="B150" s="1">
        <v>22.5</v>
      </c>
      <c r="C150" s="1">
        <v>25.0</v>
      </c>
      <c r="D150" s="1">
        <f t="shared" ref="D150:E150" si="127">D125</f>
        <v>42.5</v>
      </c>
      <c r="E150" s="1">
        <f t="shared" si="127"/>
        <v>45</v>
      </c>
      <c r="F150" s="1">
        <v>30.67</v>
      </c>
      <c r="G150" s="1">
        <v>396.8</v>
      </c>
      <c r="H150" s="1">
        <v>1.0</v>
      </c>
      <c r="I150" s="1">
        <v>304.0</v>
      </c>
      <c r="J150" s="1">
        <v>70.0</v>
      </c>
    </row>
    <row r="151" ht="14.25" customHeight="1">
      <c r="A151" s="1">
        <v>6.0</v>
      </c>
      <c r="B151" s="1">
        <v>22.5</v>
      </c>
      <c r="C151" s="1">
        <v>25.0</v>
      </c>
      <c r="D151" s="1">
        <f t="shared" ref="D151:E151" si="128">D126</f>
        <v>40</v>
      </c>
      <c r="E151" s="1">
        <f t="shared" si="128"/>
        <v>42.5</v>
      </c>
      <c r="F151" s="1">
        <v>3.3</v>
      </c>
      <c r="G151" s="1">
        <v>432.1</v>
      </c>
      <c r="H151" s="1">
        <v>0.9</v>
      </c>
      <c r="I151" s="1">
        <v>20.1</v>
      </c>
      <c r="J151" s="1">
        <v>26.0</v>
      </c>
    </row>
    <row r="152" ht="14.25" customHeight="1">
      <c r="A152" s="1">
        <v>5.0</v>
      </c>
      <c r="B152" s="1">
        <v>22.5</v>
      </c>
      <c r="C152" s="1">
        <v>25.0</v>
      </c>
      <c r="D152" s="1">
        <f t="shared" ref="D152:E152" si="129">D127</f>
        <v>37.5</v>
      </c>
      <c r="E152" s="1">
        <f t="shared" si="129"/>
        <v>40</v>
      </c>
      <c r="F152" s="1">
        <v>5.12</v>
      </c>
      <c r="G152" s="1">
        <v>421.8</v>
      </c>
      <c r="H152" s="1">
        <v>0.7</v>
      </c>
      <c r="I152" s="1">
        <v>19.9</v>
      </c>
      <c r="J152" s="1">
        <v>-104.0</v>
      </c>
    </row>
    <row r="153" ht="14.25" customHeight="1">
      <c r="A153" s="1">
        <v>4.0</v>
      </c>
      <c r="B153" s="1">
        <v>22.5</v>
      </c>
      <c r="C153" s="1">
        <v>25.0</v>
      </c>
      <c r="D153" s="1">
        <f t="shared" ref="D153:E153" si="130">D128</f>
        <v>35</v>
      </c>
      <c r="E153" s="1">
        <f t="shared" si="130"/>
        <v>37.5</v>
      </c>
      <c r="F153" s="1">
        <v>9.04</v>
      </c>
      <c r="G153" s="1">
        <v>425.9</v>
      </c>
      <c r="H153" s="1">
        <v>0.2</v>
      </c>
      <c r="I153" s="1">
        <v>19.9</v>
      </c>
      <c r="J153" s="1">
        <v>39.0</v>
      </c>
    </row>
    <row r="154" ht="14.25" customHeight="1">
      <c r="A154" s="1">
        <v>3.0</v>
      </c>
      <c r="B154" s="1">
        <v>22.5</v>
      </c>
      <c r="C154" s="1">
        <v>25.0</v>
      </c>
      <c r="D154" s="1">
        <f t="shared" ref="D154:E154" si="131">D129</f>
        <v>32.5</v>
      </c>
      <c r="E154" s="1">
        <f t="shared" si="131"/>
        <v>35</v>
      </c>
      <c r="F154" s="1">
        <v>16.96</v>
      </c>
      <c r="G154" s="1">
        <v>399.9</v>
      </c>
      <c r="H154" s="1">
        <v>0.2</v>
      </c>
      <c r="I154" s="1">
        <v>19.9</v>
      </c>
      <c r="J154" s="1">
        <v>2.0</v>
      </c>
    </row>
    <row r="155" ht="14.25" customHeight="1">
      <c r="A155" s="1">
        <v>2.0</v>
      </c>
      <c r="B155" s="1">
        <v>22.5</v>
      </c>
      <c r="C155" s="1">
        <v>25.0</v>
      </c>
      <c r="D155" s="1">
        <f t="shared" ref="D155:E155" si="132">D130</f>
        <v>30</v>
      </c>
      <c r="E155" s="1">
        <f t="shared" si="132"/>
        <v>32.5</v>
      </c>
      <c r="F155" s="1">
        <v>39.56</v>
      </c>
      <c r="G155" s="1">
        <v>373.1</v>
      </c>
      <c r="H155" s="1">
        <v>0.1</v>
      </c>
      <c r="I155" s="1">
        <v>19.9</v>
      </c>
      <c r="J155" s="1">
        <v>-56.0</v>
      </c>
    </row>
    <row r="156" ht="14.25" customHeight="1">
      <c r="A156" s="12">
        <v>1.0</v>
      </c>
      <c r="B156" s="12">
        <v>22.5</v>
      </c>
      <c r="C156" s="12">
        <v>25.0</v>
      </c>
      <c r="D156" s="12">
        <f t="shared" ref="D156:E156" si="133">D131</f>
        <v>27.5</v>
      </c>
      <c r="E156" s="12">
        <f t="shared" si="133"/>
        <v>30</v>
      </c>
      <c r="F156" s="12">
        <v>151.87</v>
      </c>
      <c r="G156" s="12">
        <v>358.3</v>
      </c>
      <c r="H156" s="12">
        <v>0.1</v>
      </c>
      <c r="I156" s="12">
        <v>19.9</v>
      </c>
      <c r="J156" s="12">
        <v>-43.0</v>
      </c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4.25" customHeight="1">
      <c r="A157" s="1">
        <v>1.0</v>
      </c>
      <c r="B157" s="1">
        <v>25.0</v>
      </c>
      <c r="C157" s="1">
        <v>27.5</v>
      </c>
      <c r="D157" s="1">
        <f t="shared" ref="D157:E157" si="134">D156+2.5</f>
        <v>30</v>
      </c>
      <c r="E157" s="1">
        <f t="shared" si="134"/>
        <v>32.5</v>
      </c>
      <c r="F157" s="1">
        <v>150.71</v>
      </c>
      <c r="G157" s="1">
        <v>341.8</v>
      </c>
      <c r="H157" s="1">
        <v>0.1</v>
      </c>
      <c r="I157" s="1">
        <v>20.7</v>
      </c>
      <c r="J157" s="1">
        <v>-14.0</v>
      </c>
    </row>
    <row r="158" ht="14.25" customHeight="1">
      <c r="A158" s="1">
        <v>2.0</v>
      </c>
      <c r="B158" s="1">
        <v>25.0</v>
      </c>
      <c r="C158" s="1">
        <v>27.5</v>
      </c>
      <c r="D158" s="1">
        <f t="shared" ref="D158:E158" si="135">D157+2.5</f>
        <v>32.5</v>
      </c>
      <c r="E158" s="1">
        <f t="shared" si="135"/>
        <v>35</v>
      </c>
      <c r="F158" s="1">
        <v>43.2</v>
      </c>
      <c r="G158" s="1">
        <v>391.9</v>
      </c>
      <c r="H158" s="1">
        <v>0.4</v>
      </c>
      <c r="I158" s="1">
        <v>20.7</v>
      </c>
      <c r="J158" s="1">
        <v>-14.0</v>
      </c>
    </row>
    <row r="159" ht="14.25" customHeight="1">
      <c r="A159" s="1">
        <v>3.0</v>
      </c>
      <c r="B159" s="1">
        <v>25.0</v>
      </c>
      <c r="C159" s="1">
        <v>27.5</v>
      </c>
      <c r="D159" s="1">
        <f t="shared" ref="D159:E159" si="136">D158+2.5</f>
        <v>35</v>
      </c>
      <c r="E159" s="1">
        <f t="shared" si="136"/>
        <v>37.5</v>
      </c>
      <c r="F159" s="1">
        <v>16.35</v>
      </c>
      <c r="G159" s="1">
        <v>371.0</v>
      </c>
      <c r="H159" s="1">
        <v>0.2</v>
      </c>
      <c r="I159" s="1">
        <v>20.7</v>
      </c>
      <c r="J159" s="1">
        <v>31.0</v>
      </c>
    </row>
    <row r="160" ht="14.25" customHeight="1">
      <c r="A160" s="1">
        <v>4.0</v>
      </c>
      <c r="B160" s="1">
        <v>25.0</v>
      </c>
      <c r="C160" s="1">
        <v>27.5</v>
      </c>
      <c r="D160" s="1">
        <f t="shared" ref="D160:E160" si="137">D159+2.5</f>
        <v>37.5</v>
      </c>
      <c r="E160" s="1">
        <f t="shared" si="137"/>
        <v>40</v>
      </c>
      <c r="F160" s="1">
        <v>9.5</v>
      </c>
      <c r="G160" s="1">
        <v>431.7</v>
      </c>
      <c r="H160" s="1">
        <v>0.6</v>
      </c>
      <c r="I160" s="1">
        <v>20.6</v>
      </c>
      <c r="J160" s="1">
        <v>-104.0</v>
      </c>
    </row>
    <row r="161" ht="14.25" customHeight="1">
      <c r="A161" s="1">
        <v>5.0</v>
      </c>
      <c r="B161" s="1">
        <v>25.0</v>
      </c>
      <c r="C161" s="1">
        <v>27.5</v>
      </c>
      <c r="D161" s="1">
        <f t="shared" ref="D161:E161" si="138">D160+2.5</f>
        <v>40</v>
      </c>
      <c r="E161" s="1">
        <f t="shared" si="138"/>
        <v>42.5</v>
      </c>
      <c r="F161" s="1">
        <v>5.61</v>
      </c>
      <c r="G161" s="1">
        <v>446.0</v>
      </c>
      <c r="H161" s="1">
        <v>0.2</v>
      </c>
      <c r="I161" s="1">
        <v>20.6</v>
      </c>
      <c r="J161" s="1">
        <v>24.0</v>
      </c>
    </row>
    <row r="162" ht="14.25" customHeight="1">
      <c r="A162" s="1">
        <v>6.0</v>
      </c>
      <c r="B162" s="1">
        <v>25.0</v>
      </c>
      <c r="C162" s="1">
        <v>27.5</v>
      </c>
      <c r="D162" s="1">
        <f t="shared" ref="D162:E162" si="139">D161+2.5</f>
        <v>42.5</v>
      </c>
      <c r="E162" s="1">
        <f t="shared" si="139"/>
        <v>45</v>
      </c>
      <c r="F162" s="1">
        <v>3.23</v>
      </c>
      <c r="G162" s="1">
        <v>411.5</v>
      </c>
      <c r="H162" s="1">
        <v>0.4</v>
      </c>
      <c r="I162" s="1">
        <v>20.6</v>
      </c>
      <c r="J162" s="1">
        <v>65.0</v>
      </c>
    </row>
    <row r="163" ht="14.25" customHeight="1">
      <c r="A163" s="1">
        <v>7.0</v>
      </c>
      <c r="B163" s="1">
        <v>25.0</v>
      </c>
      <c r="C163" s="1">
        <v>27.5</v>
      </c>
      <c r="D163" s="1">
        <f t="shared" ref="D163:E163" si="140">D162+2.5</f>
        <v>45</v>
      </c>
      <c r="E163" s="1">
        <f t="shared" si="140"/>
        <v>47.5</v>
      </c>
      <c r="F163" s="1">
        <v>32.55</v>
      </c>
      <c r="G163" s="1">
        <v>397.4</v>
      </c>
      <c r="H163" s="1">
        <v>0.2</v>
      </c>
      <c r="I163" s="1">
        <v>323.0</v>
      </c>
      <c r="J163" s="1">
        <v>0.0</v>
      </c>
    </row>
    <row r="164" ht="14.25" customHeight="1">
      <c r="A164" s="1">
        <v>8.0</v>
      </c>
      <c r="B164" s="1">
        <v>25.0</v>
      </c>
      <c r="C164" s="1">
        <v>27.5</v>
      </c>
      <c r="D164" s="1">
        <f t="shared" ref="D164:E164" si="141">D163+2.5</f>
        <v>47.5</v>
      </c>
      <c r="E164" s="1">
        <f t="shared" si="141"/>
        <v>50</v>
      </c>
      <c r="F164" s="1">
        <v>20.37</v>
      </c>
      <c r="G164" s="1">
        <v>355.4</v>
      </c>
      <c r="H164" s="1">
        <v>0.0</v>
      </c>
      <c r="I164" s="1">
        <v>323.0</v>
      </c>
      <c r="J164" s="1">
        <v>75.0</v>
      </c>
    </row>
    <row r="165" ht="14.25" customHeight="1">
      <c r="A165" s="1">
        <v>9.0</v>
      </c>
      <c r="B165" s="1">
        <v>25.0</v>
      </c>
      <c r="C165" s="1">
        <v>27.5</v>
      </c>
      <c r="D165" s="1">
        <f t="shared" ref="D165:E165" si="142">D164+2.5</f>
        <v>50</v>
      </c>
      <c r="E165" s="1">
        <f t="shared" si="142"/>
        <v>52.5</v>
      </c>
      <c r="F165" s="1">
        <v>14.01</v>
      </c>
      <c r="G165" s="1">
        <v>335.8</v>
      </c>
      <c r="H165" s="1">
        <v>0.3</v>
      </c>
      <c r="I165" s="1">
        <v>323.0</v>
      </c>
      <c r="J165" s="1">
        <v>-24.0</v>
      </c>
    </row>
    <row r="166" ht="14.25" customHeight="1">
      <c r="A166" s="12">
        <v>10.0</v>
      </c>
      <c r="B166" s="12">
        <v>25.0</v>
      </c>
      <c r="C166" s="12">
        <v>27.5</v>
      </c>
      <c r="D166" s="12">
        <f t="shared" ref="D166:E166" si="143">D165+2.5</f>
        <v>52.5</v>
      </c>
      <c r="E166" s="12">
        <f t="shared" si="143"/>
        <v>55</v>
      </c>
      <c r="F166" s="12">
        <v>9.33</v>
      </c>
      <c r="G166" s="12">
        <v>297.8</v>
      </c>
      <c r="H166" s="12">
        <v>0.5</v>
      </c>
      <c r="I166" s="12">
        <v>323.0</v>
      </c>
      <c r="J166" s="12">
        <v>17.0</v>
      </c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4.25" customHeight="1">
      <c r="A167" s="9">
        <v>9.0</v>
      </c>
      <c r="B167" s="9">
        <v>27.5</v>
      </c>
      <c r="C167" s="9">
        <v>30.0</v>
      </c>
      <c r="D167" s="9">
        <f t="shared" ref="D167:E167" si="144">D146</f>
        <v>52.5</v>
      </c>
      <c r="E167" s="9">
        <f t="shared" si="144"/>
        <v>55</v>
      </c>
      <c r="F167" s="9">
        <v>16.43</v>
      </c>
      <c r="G167" s="9">
        <v>369.2</v>
      </c>
      <c r="H167" s="9">
        <v>0.8</v>
      </c>
      <c r="I167" s="9">
        <v>344.0</v>
      </c>
      <c r="J167" s="9">
        <v>17.0</v>
      </c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4.25" customHeight="1">
      <c r="A168" s="9">
        <v>8.0</v>
      </c>
      <c r="B168" s="1">
        <v>27.5</v>
      </c>
      <c r="C168" s="1">
        <v>30.0</v>
      </c>
      <c r="D168" s="1">
        <f t="shared" ref="D168:E168" si="145">D147</f>
        <v>50</v>
      </c>
      <c r="E168" s="1">
        <f t="shared" si="145"/>
        <v>52.5</v>
      </c>
      <c r="F168" s="9">
        <v>26.1</v>
      </c>
      <c r="G168" s="9">
        <v>425.9</v>
      </c>
      <c r="H168" s="9">
        <v>0.5</v>
      </c>
      <c r="I168" s="9">
        <v>345.0</v>
      </c>
      <c r="J168" s="9">
        <v>-24.0</v>
      </c>
    </row>
    <row r="169" ht="14.25" customHeight="1">
      <c r="A169" s="9">
        <v>7.0</v>
      </c>
      <c r="B169" s="1">
        <v>27.5</v>
      </c>
      <c r="C169" s="1">
        <v>30.0</v>
      </c>
      <c r="D169" s="1">
        <f t="shared" ref="D169:E169" si="146">D148</f>
        <v>47.5</v>
      </c>
      <c r="E169" s="1">
        <f t="shared" si="146"/>
        <v>50</v>
      </c>
      <c r="F169" s="9">
        <v>2.67</v>
      </c>
      <c r="G169" s="9">
        <v>459.9</v>
      </c>
      <c r="H169" s="9">
        <v>0.4</v>
      </c>
      <c r="I169" s="9">
        <v>22.8</v>
      </c>
      <c r="J169" s="9">
        <v>78.0</v>
      </c>
    </row>
    <row r="170" ht="14.25" customHeight="1">
      <c r="A170" s="9">
        <v>6.0</v>
      </c>
      <c r="B170" s="1">
        <v>27.5</v>
      </c>
      <c r="C170" s="1">
        <v>30.0</v>
      </c>
      <c r="D170" s="1">
        <f t="shared" ref="D170:E170" si="147">D149</f>
        <v>45</v>
      </c>
      <c r="E170" s="1">
        <f t="shared" si="147"/>
        <v>47.5</v>
      </c>
      <c r="F170" s="9">
        <v>4.54</v>
      </c>
      <c r="G170" s="9">
        <v>523.5</v>
      </c>
      <c r="H170" s="9">
        <v>0.9</v>
      </c>
      <c r="I170" s="1">
        <v>22.8</v>
      </c>
      <c r="J170" s="9">
        <v>0.0</v>
      </c>
    </row>
    <row r="171" ht="14.25" customHeight="1">
      <c r="A171" s="9">
        <v>5.0</v>
      </c>
      <c r="B171" s="1">
        <v>27.5</v>
      </c>
      <c r="C171" s="1">
        <v>30.0</v>
      </c>
      <c r="D171" s="1">
        <f t="shared" ref="D171:E171" si="148">D150</f>
        <v>42.5</v>
      </c>
      <c r="E171" s="1">
        <f t="shared" si="148"/>
        <v>45</v>
      </c>
      <c r="F171" s="9">
        <v>7.5</v>
      </c>
      <c r="G171" s="9">
        <v>539.9</v>
      </c>
      <c r="H171" s="9">
        <v>0.0</v>
      </c>
      <c r="I171" s="1">
        <v>22.8</v>
      </c>
      <c r="J171" s="9">
        <v>70.0</v>
      </c>
    </row>
    <row r="172" ht="14.25" customHeight="1">
      <c r="A172" s="9">
        <v>4.0</v>
      </c>
      <c r="B172" s="1">
        <v>27.5</v>
      </c>
      <c r="C172" s="1">
        <v>30.0</v>
      </c>
      <c r="D172" s="1">
        <f t="shared" ref="D172:E172" si="149">D151</f>
        <v>40</v>
      </c>
      <c r="E172" s="1">
        <f t="shared" si="149"/>
        <v>42.5</v>
      </c>
      <c r="F172" s="9">
        <v>13.95</v>
      </c>
      <c r="G172" s="9">
        <v>573.9</v>
      </c>
      <c r="H172" s="9">
        <v>0.2</v>
      </c>
      <c r="I172" s="1">
        <v>22.8</v>
      </c>
      <c r="J172" s="9">
        <v>26.0</v>
      </c>
    </row>
    <row r="173" ht="14.25" customHeight="1">
      <c r="A173" s="9">
        <v>3.0</v>
      </c>
      <c r="B173" s="1">
        <v>27.5</v>
      </c>
      <c r="C173" s="1">
        <v>30.0</v>
      </c>
      <c r="D173" s="1">
        <f t="shared" ref="D173:E173" si="150">D152</f>
        <v>37.5</v>
      </c>
      <c r="E173" s="1">
        <f t="shared" si="150"/>
        <v>40</v>
      </c>
      <c r="F173" s="9">
        <v>26.59</v>
      </c>
      <c r="G173" s="9">
        <v>547.2</v>
      </c>
      <c r="H173" s="9">
        <v>0.3</v>
      </c>
      <c r="I173" s="1">
        <v>22.8</v>
      </c>
      <c r="J173" s="9">
        <v>-102.0</v>
      </c>
    </row>
    <row r="174" ht="14.25" customHeight="1">
      <c r="A174" s="9">
        <v>2.0</v>
      </c>
      <c r="B174" s="1">
        <v>27.5</v>
      </c>
      <c r="C174" s="1">
        <v>30.0</v>
      </c>
      <c r="D174" s="1">
        <f t="shared" ref="D174:E174" si="151">D153</f>
        <v>35</v>
      </c>
      <c r="E174" s="1">
        <f t="shared" si="151"/>
        <v>37.5</v>
      </c>
      <c r="F174" s="9">
        <v>61.46</v>
      </c>
      <c r="G174" s="9">
        <v>506.2</v>
      </c>
      <c r="H174" s="9">
        <v>0.6</v>
      </c>
      <c r="I174" s="1">
        <v>22.8</v>
      </c>
      <c r="J174" s="9">
        <v>36.0</v>
      </c>
    </row>
    <row r="175" ht="14.25" customHeight="1">
      <c r="A175" s="12">
        <v>1.0</v>
      </c>
      <c r="B175" s="12">
        <v>27.5</v>
      </c>
      <c r="C175" s="12">
        <v>30.0</v>
      </c>
      <c r="D175" s="12">
        <f t="shared" ref="D175:E175" si="152">D154</f>
        <v>32.5</v>
      </c>
      <c r="E175" s="12">
        <f t="shared" si="152"/>
        <v>35</v>
      </c>
      <c r="F175" s="12">
        <v>199.3</v>
      </c>
      <c r="G175" s="12">
        <v>410.6</v>
      </c>
      <c r="H175" s="12">
        <v>0.2</v>
      </c>
      <c r="I175" s="12">
        <v>22.8</v>
      </c>
      <c r="J175" s="12">
        <v>0.0</v>
      </c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4.25" customHeight="1">
      <c r="A176" s="9">
        <v>1.0</v>
      </c>
      <c r="B176" s="1">
        <v>30.0</v>
      </c>
      <c r="C176" s="1">
        <v>32.5</v>
      </c>
      <c r="D176" s="1">
        <f t="shared" ref="D176:E176" si="153">D175+2.5</f>
        <v>35</v>
      </c>
      <c r="E176" s="1">
        <f t="shared" si="153"/>
        <v>37.5</v>
      </c>
      <c r="F176" s="9">
        <v>22.87</v>
      </c>
      <c r="G176" s="9">
        <v>495.2</v>
      </c>
      <c r="H176" s="9">
        <v>0.0</v>
      </c>
      <c r="I176" s="1">
        <v>20.9</v>
      </c>
      <c r="J176" s="9">
        <v>36.0</v>
      </c>
    </row>
    <row r="177" ht="14.25" customHeight="1">
      <c r="A177" s="9">
        <v>2.0</v>
      </c>
      <c r="B177" s="1">
        <v>30.0</v>
      </c>
      <c r="C177" s="1">
        <v>32.5</v>
      </c>
      <c r="D177" s="1">
        <f t="shared" ref="D177:E177" si="154">D176+2.5</f>
        <v>37.5</v>
      </c>
      <c r="E177" s="1">
        <f t="shared" si="154"/>
        <v>40</v>
      </c>
      <c r="F177" s="9">
        <v>72.76</v>
      </c>
      <c r="G177" s="9">
        <v>654.0</v>
      </c>
      <c r="H177" s="9">
        <v>0.4</v>
      </c>
      <c r="I177" s="1">
        <v>20.9</v>
      </c>
      <c r="J177" s="9">
        <v>-102.0</v>
      </c>
    </row>
    <row r="178" ht="14.25" customHeight="1">
      <c r="A178" s="9">
        <v>3.0</v>
      </c>
      <c r="B178" s="1">
        <v>30.0</v>
      </c>
      <c r="C178" s="1">
        <v>32.5</v>
      </c>
      <c r="D178" s="1">
        <f t="shared" ref="D178:E178" si="155">D177+2.5</f>
        <v>40</v>
      </c>
      <c r="E178" s="1">
        <f t="shared" si="155"/>
        <v>42.5</v>
      </c>
      <c r="F178" s="9">
        <v>33.2</v>
      </c>
      <c r="G178" s="9">
        <v>746.6</v>
      </c>
      <c r="H178" s="9">
        <v>0.8</v>
      </c>
      <c r="I178" s="1">
        <v>20.9</v>
      </c>
      <c r="J178" s="9">
        <v>24.0</v>
      </c>
    </row>
    <row r="179" ht="14.25" customHeight="1">
      <c r="A179" s="9">
        <v>4.0</v>
      </c>
      <c r="B179" s="1">
        <v>30.0</v>
      </c>
      <c r="C179" s="1">
        <v>32.5</v>
      </c>
      <c r="D179" s="1">
        <f t="shared" ref="D179:E179" si="156">D178+2.5</f>
        <v>42.5</v>
      </c>
      <c r="E179" s="1">
        <f t="shared" si="156"/>
        <v>45</v>
      </c>
      <c r="F179" s="9">
        <v>16.06</v>
      </c>
      <c r="G179" s="9">
        <v>722.8</v>
      </c>
      <c r="H179" s="9">
        <v>1.0</v>
      </c>
      <c r="I179" s="1">
        <v>20.8</v>
      </c>
      <c r="J179" s="9">
        <v>63.0</v>
      </c>
    </row>
    <row r="180" ht="14.25" customHeight="1">
      <c r="A180" s="9">
        <v>5.0</v>
      </c>
      <c r="B180" s="1">
        <v>30.0</v>
      </c>
      <c r="C180" s="1">
        <v>32.5</v>
      </c>
      <c r="D180" s="1">
        <f t="shared" ref="D180:E180" si="157">D179+2.5</f>
        <v>45</v>
      </c>
      <c r="E180" s="1">
        <f t="shared" si="157"/>
        <v>47.5</v>
      </c>
      <c r="F180" s="9">
        <v>9.17</v>
      </c>
      <c r="G180" s="9">
        <v>722.6</v>
      </c>
      <c r="H180" s="9">
        <v>0.5</v>
      </c>
      <c r="I180" s="1">
        <v>20.8</v>
      </c>
      <c r="J180" s="9">
        <v>0.0</v>
      </c>
    </row>
    <row r="181" ht="14.25" customHeight="1">
      <c r="A181" s="9">
        <v>6.0</v>
      </c>
      <c r="B181" s="1">
        <v>30.0</v>
      </c>
      <c r="C181" s="1">
        <v>32.5</v>
      </c>
      <c r="D181" s="1">
        <f t="shared" ref="D181:E181" si="158">D180+2.5</f>
        <v>47.5</v>
      </c>
      <c r="E181" s="1">
        <f t="shared" si="158"/>
        <v>50</v>
      </c>
      <c r="F181" s="9">
        <v>4.98</v>
      </c>
      <c r="G181" s="9">
        <v>628.4</v>
      </c>
      <c r="H181" s="9">
        <v>0.8</v>
      </c>
      <c r="I181" s="1">
        <v>20.8</v>
      </c>
      <c r="J181" s="9">
        <v>75.0</v>
      </c>
    </row>
    <row r="182" ht="14.25" customHeight="1">
      <c r="A182" s="9">
        <v>7.0</v>
      </c>
      <c r="B182" s="1">
        <v>30.0</v>
      </c>
      <c r="C182" s="1">
        <v>32.5</v>
      </c>
      <c r="D182" s="1">
        <f t="shared" ref="D182:E182" si="159">D181+2.5</f>
        <v>50</v>
      </c>
      <c r="E182" s="1">
        <f t="shared" si="159"/>
        <v>52.5</v>
      </c>
      <c r="F182" s="9">
        <v>3.08</v>
      </c>
      <c r="G182" s="9">
        <v>583.6</v>
      </c>
      <c r="H182" s="9">
        <v>0.2</v>
      </c>
      <c r="I182" s="1">
        <v>20.8</v>
      </c>
      <c r="J182" s="9">
        <v>-26.0</v>
      </c>
    </row>
    <row r="183" ht="14.25" customHeight="1">
      <c r="A183" s="12">
        <v>8.0</v>
      </c>
      <c r="B183" s="12">
        <v>30.0</v>
      </c>
      <c r="C183" s="12">
        <v>32.5</v>
      </c>
      <c r="D183" s="12">
        <f t="shared" ref="D183:E183" si="160">D182+2.5</f>
        <v>52.5</v>
      </c>
      <c r="E183" s="12">
        <f t="shared" si="160"/>
        <v>55</v>
      </c>
      <c r="F183" s="12">
        <v>29.26</v>
      </c>
      <c r="G183" s="12">
        <v>504.5</v>
      </c>
      <c r="H183" s="12">
        <v>0.5</v>
      </c>
      <c r="I183" s="12">
        <v>326.0</v>
      </c>
      <c r="J183" s="12">
        <v>17.0</v>
      </c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4.25" customHeight="1">
      <c r="A184" s="9">
        <v>7.0</v>
      </c>
      <c r="B184" s="1">
        <v>32.5</v>
      </c>
      <c r="C184" s="1">
        <v>35.0</v>
      </c>
      <c r="D184" s="1">
        <f t="shared" ref="D184:E184" si="161">D167</f>
        <v>52.5</v>
      </c>
      <c r="E184" s="1">
        <f t="shared" si="161"/>
        <v>55</v>
      </c>
      <c r="F184" s="9">
        <v>3.64</v>
      </c>
      <c r="G184" s="9">
        <v>699.2</v>
      </c>
      <c r="H184" s="9">
        <v>0.6</v>
      </c>
      <c r="I184" s="1">
        <v>20.5</v>
      </c>
      <c r="J184" s="9">
        <v>17.0</v>
      </c>
    </row>
    <row r="185" ht="14.25" customHeight="1">
      <c r="A185" s="9">
        <v>6.0</v>
      </c>
      <c r="B185" s="1">
        <v>32.5</v>
      </c>
      <c r="C185" s="1">
        <v>35.0</v>
      </c>
      <c r="D185" s="1">
        <f t="shared" ref="D185:E185" si="162">D168</f>
        <v>50</v>
      </c>
      <c r="E185" s="1">
        <f t="shared" si="162"/>
        <v>52.5</v>
      </c>
      <c r="F185" s="9">
        <v>6.22</v>
      </c>
      <c r="G185" s="9">
        <v>795.5</v>
      </c>
      <c r="H185" s="9">
        <v>0.4</v>
      </c>
      <c r="I185" s="1">
        <v>20.5</v>
      </c>
      <c r="J185" s="9">
        <v>-24.0</v>
      </c>
    </row>
    <row r="186" ht="14.25" customHeight="1">
      <c r="A186" s="9">
        <v>5.0</v>
      </c>
      <c r="B186" s="1">
        <v>32.5</v>
      </c>
      <c r="C186" s="1">
        <v>35.0</v>
      </c>
      <c r="D186" s="1">
        <f t="shared" ref="D186:E186" si="163">D169</f>
        <v>47.5</v>
      </c>
      <c r="E186" s="1">
        <f t="shared" si="163"/>
        <v>50</v>
      </c>
      <c r="F186" s="9">
        <v>10.6</v>
      </c>
      <c r="G186" s="9">
        <v>847.9</v>
      </c>
      <c r="H186" s="9">
        <v>1.1</v>
      </c>
      <c r="I186" s="1">
        <v>20.5</v>
      </c>
      <c r="J186" s="9">
        <v>80.0</v>
      </c>
    </row>
    <row r="187" ht="14.25" customHeight="1">
      <c r="A187" s="9">
        <v>4.0</v>
      </c>
      <c r="B187" s="1">
        <v>32.5</v>
      </c>
      <c r="C187" s="1">
        <v>35.0</v>
      </c>
      <c r="D187" s="1">
        <f t="shared" ref="D187:E187" si="164">D170</f>
        <v>45</v>
      </c>
      <c r="E187" s="1">
        <f t="shared" si="164"/>
        <v>47.5</v>
      </c>
      <c r="F187" s="9">
        <v>20.9</v>
      </c>
      <c r="G187" s="9">
        <v>955.5</v>
      </c>
      <c r="H187" s="9">
        <v>0.9</v>
      </c>
      <c r="I187" s="1">
        <v>20.5</v>
      </c>
      <c r="J187" s="9">
        <v>2.0</v>
      </c>
    </row>
    <row r="188" ht="14.25" customHeight="1">
      <c r="A188" s="9">
        <v>3.0</v>
      </c>
      <c r="B188" s="1">
        <v>32.5</v>
      </c>
      <c r="C188" s="1">
        <v>35.0</v>
      </c>
      <c r="D188" s="1">
        <f t="shared" ref="D188:E188" si="165">D171</f>
        <v>42.5</v>
      </c>
      <c r="E188" s="1">
        <f t="shared" si="165"/>
        <v>45</v>
      </c>
      <c r="F188" s="9">
        <v>39.59</v>
      </c>
      <c r="G188" s="9">
        <v>905.2</v>
      </c>
      <c r="H188" s="9">
        <v>0.8</v>
      </c>
      <c r="I188" s="1">
        <v>20.5</v>
      </c>
      <c r="J188" s="9">
        <v>65.0</v>
      </c>
    </row>
    <row r="189" ht="14.25" customHeight="1">
      <c r="A189" s="9">
        <v>2.0</v>
      </c>
      <c r="B189" s="1">
        <v>32.5</v>
      </c>
      <c r="C189" s="1">
        <v>35.0</v>
      </c>
      <c r="D189" s="1">
        <f t="shared" ref="D189:E189" si="166">D172</f>
        <v>40</v>
      </c>
      <c r="E189" s="1">
        <f t="shared" si="166"/>
        <v>42.5</v>
      </c>
      <c r="F189" s="9">
        <v>92.7</v>
      </c>
      <c r="G189" s="9">
        <v>848.3</v>
      </c>
      <c r="H189" s="9">
        <v>0.7</v>
      </c>
      <c r="I189" s="1">
        <v>20.5</v>
      </c>
      <c r="J189" s="9">
        <v>31.0</v>
      </c>
    </row>
    <row r="190" ht="14.25" customHeight="1">
      <c r="A190" s="12">
        <v>1.0</v>
      </c>
      <c r="B190" s="12">
        <v>32.5</v>
      </c>
      <c r="C190" s="12">
        <v>35.0</v>
      </c>
      <c r="D190" s="12">
        <f t="shared" ref="D190:E190" si="167">D173</f>
        <v>37.5</v>
      </c>
      <c r="E190" s="12">
        <f t="shared" si="167"/>
        <v>40</v>
      </c>
      <c r="F190" s="12">
        <v>257.67</v>
      </c>
      <c r="G190" s="12">
        <v>589.8</v>
      </c>
      <c r="H190" s="12">
        <v>0.4</v>
      </c>
      <c r="I190" s="12">
        <v>20.5</v>
      </c>
      <c r="J190" s="12">
        <v>-100.0</v>
      </c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4.25" customHeight="1">
      <c r="A191" s="9">
        <v>1.0</v>
      </c>
      <c r="B191" s="1">
        <v>35.0</v>
      </c>
      <c r="C191" s="1">
        <v>37.5</v>
      </c>
      <c r="D191" s="1">
        <f t="shared" ref="D191:E191" si="168">D190+2.5</f>
        <v>40</v>
      </c>
      <c r="E191" s="1">
        <f t="shared" si="168"/>
        <v>42.5</v>
      </c>
      <c r="F191" s="9">
        <v>322.61</v>
      </c>
      <c r="G191" s="9">
        <v>661.3</v>
      </c>
      <c r="H191" s="9">
        <v>0.2</v>
      </c>
      <c r="I191" s="1">
        <v>22.9</v>
      </c>
      <c r="J191" s="9">
        <v>31.0</v>
      </c>
    </row>
    <row r="192" ht="14.25" customHeight="1">
      <c r="A192" s="9">
        <v>2.0</v>
      </c>
      <c r="B192" s="1">
        <v>35.0</v>
      </c>
      <c r="C192" s="1">
        <v>37.5</v>
      </c>
      <c r="D192" s="1">
        <f t="shared" ref="D192:E192" si="169">D191+2.5</f>
        <v>42.5</v>
      </c>
      <c r="E192" s="1">
        <f t="shared" si="169"/>
        <v>45</v>
      </c>
      <c r="F192" s="9">
        <v>108.14</v>
      </c>
      <c r="G192" s="9">
        <v>887.7</v>
      </c>
      <c r="H192" s="9">
        <v>0.0</v>
      </c>
      <c r="I192" s="1">
        <v>22.9</v>
      </c>
      <c r="J192" s="9">
        <v>68.0</v>
      </c>
    </row>
    <row r="193" ht="14.25" customHeight="1">
      <c r="A193" s="9">
        <v>3.0</v>
      </c>
      <c r="B193" s="1">
        <v>35.0</v>
      </c>
      <c r="C193" s="1">
        <v>37.5</v>
      </c>
      <c r="D193" s="1">
        <f t="shared" ref="D193:E193" si="170">D192+2.5</f>
        <v>45</v>
      </c>
      <c r="E193" s="1">
        <f t="shared" si="170"/>
        <v>47.5</v>
      </c>
      <c r="F193" s="9">
        <v>51.54</v>
      </c>
      <c r="G193" s="9">
        <v>1059.0</v>
      </c>
      <c r="H193" s="9">
        <v>0.0</v>
      </c>
      <c r="I193" s="1">
        <v>22.8</v>
      </c>
      <c r="J193" s="9">
        <v>2.0</v>
      </c>
    </row>
    <row r="194" ht="14.25" customHeight="1">
      <c r="A194" s="9">
        <v>4.0</v>
      </c>
      <c r="B194" s="1">
        <v>35.0</v>
      </c>
      <c r="C194" s="1">
        <v>37.5</v>
      </c>
      <c r="D194" s="1">
        <f t="shared" ref="D194:E194" si="171">D193+2.5</f>
        <v>47.5</v>
      </c>
      <c r="E194" s="1">
        <f t="shared" si="171"/>
        <v>50</v>
      </c>
      <c r="F194" s="9">
        <v>24.16</v>
      </c>
      <c r="G194" s="9">
        <v>13.56</v>
      </c>
      <c r="H194" s="9">
        <v>0.8</v>
      </c>
      <c r="I194" s="1">
        <v>22.8</v>
      </c>
      <c r="J194" s="9">
        <v>78.0</v>
      </c>
    </row>
    <row r="195" ht="14.25" customHeight="1">
      <c r="A195" s="9">
        <v>5.0</v>
      </c>
      <c r="B195" s="1">
        <v>35.0</v>
      </c>
      <c r="C195" s="1">
        <v>37.5</v>
      </c>
      <c r="D195" s="1">
        <f t="shared" ref="D195:E195" si="172">D194+2.5</f>
        <v>50</v>
      </c>
      <c r="E195" s="1">
        <f t="shared" si="172"/>
        <v>52.5</v>
      </c>
      <c r="F195" s="9">
        <v>13.56</v>
      </c>
      <c r="G195" s="9">
        <v>976.1</v>
      </c>
      <c r="H195" s="9">
        <v>0.9</v>
      </c>
      <c r="I195" s="1">
        <v>22.8</v>
      </c>
      <c r="J195" s="9">
        <v>-21.0</v>
      </c>
    </row>
    <row r="196" ht="14.25" customHeight="1">
      <c r="A196" s="12">
        <v>6.0</v>
      </c>
      <c r="B196" s="12">
        <v>35.0</v>
      </c>
      <c r="C196" s="12">
        <v>37.5</v>
      </c>
      <c r="D196" s="12">
        <f t="shared" ref="D196:E196" si="173">D195+2.5</f>
        <v>52.5</v>
      </c>
      <c r="E196" s="12">
        <f t="shared" si="173"/>
        <v>55</v>
      </c>
      <c r="F196" s="12">
        <v>7.63</v>
      </c>
      <c r="G196" s="12">
        <v>878.3</v>
      </c>
      <c r="H196" s="12">
        <v>0.0</v>
      </c>
      <c r="I196" s="12">
        <v>22.8</v>
      </c>
      <c r="J196" s="12">
        <v>19.0</v>
      </c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4.25" customHeight="1">
      <c r="A197" s="9">
        <v>5.0</v>
      </c>
      <c r="B197" s="1">
        <v>37.5</v>
      </c>
      <c r="C197" s="1">
        <v>40.0</v>
      </c>
      <c r="D197" s="1">
        <f t="shared" ref="D197:E197" si="174">D184</f>
        <v>52.5</v>
      </c>
      <c r="E197" s="1">
        <f t="shared" si="174"/>
        <v>55</v>
      </c>
      <c r="F197" s="9">
        <v>11.21</v>
      </c>
      <c r="G197" s="9">
        <v>822.0</v>
      </c>
      <c r="H197" s="9">
        <v>0.8</v>
      </c>
      <c r="I197" s="1">
        <v>22.4</v>
      </c>
      <c r="J197" s="9">
        <v>19.0</v>
      </c>
    </row>
    <row r="198" ht="14.25" customHeight="1">
      <c r="A198" s="9">
        <v>4.0</v>
      </c>
      <c r="B198" s="1">
        <v>37.5</v>
      </c>
      <c r="C198" s="1">
        <v>40.0</v>
      </c>
      <c r="D198" s="1">
        <f t="shared" ref="D198:E198" si="175">D185</f>
        <v>50</v>
      </c>
      <c r="E198" s="1">
        <f t="shared" si="175"/>
        <v>52.5</v>
      </c>
      <c r="F198" s="9">
        <v>20.73</v>
      </c>
      <c r="G198" s="9">
        <v>869.6</v>
      </c>
      <c r="H198" s="9">
        <v>0.5</v>
      </c>
      <c r="I198" s="1">
        <v>22.4</v>
      </c>
      <c r="J198" s="9">
        <v>-21.0</v>
      </c>
    </row>
    <row r="199" ht="14.25" customHeight="1">
      <c r="A199" s="9">
        <v>3.0</v>
      </c>
      <c r="B199" s="1">
        <v>37.5</v>
      </c>
      <c r="C199" s="1">
        <v>40.0</v>
      </c>
      <c r="D199" s="1">
        <f t="shared" ref="D199:E199" si="176">D186</f>
        <v>47.5</v>
      </c>
      <c r="E199" s="1">
        <f t="shared" si="176"/>
        <v>50</v>
      </c>
      <c r="F199" s="9">
        <v>39.43</v>
      </c>
      <c r="G199" s="9">
        <v>827.7</v>
      </c>
      <c r="H199" s="9">
        <v>0.4</v>
      </c>
      <c r="I199" s="1">
        <v>22.3</v>
      </c>
      <c r="J199" s="9">
        <v>78.0</v>
      </c>
    </row>
    <row r="200" ht="14.25" customHeight="1">
      <c r="A200" s="9">
        <v>2.0</v>
      </c>
      <c r="B200" s="1">
        <v>37.5</v>
      </c>
      <c r="C200" s="1">
        <v>40.0</v>
      </c>
      <c r="D200" s="1">
        <f t="shared" ref="D200:E200" si="177">D187</f>
        <v>45</v>
      </c>
      <c r="E200" s="1">
        <f t="shared" si="177"/>
        <v>47.5</v>
      </c>
      <c r="F200" s="9">
        <v>94.96</v>
      </c>
      <c r="G200" s="9">
        <v>798.2</v>
      </c>
      <c r="H200" s="9">
        <v>0.2</v>
      </c>
      <c r="I200" s="1">
        <v>22.3</v>
      </c>
      <c r="J200" s="9">
        <v>2.0</v>
      </c>
    </row>
    <row r="201" ht="14.25" customHeight="1">
      <c r="A201" s="12">
        <v>1.0</v>
      </c>
      <c r="B201" s="12">
        <v>37.5</v>
      </c>
      <c r="C201" s="12">
        <v>40.0</v>
      </c>
      <c r="D201" s="12">
        <f t="shared" ref="D201:E201" si="178">D188</f>
        <v>42.5</v>
      </c>
      <c r="E201" s="12">
        <f t="shared" si="178"/>
        <v>45</v>
      </c>
      <c r="F201" s="12">
        <v>248.28</v>
      </c>
      <c r="G201" s="12">
        <v>521.7</v>
      </c>
      <c r="H201" s="12">
        <v>0.0</v>
      </c>
      <c r="I201" s="12">
        <v>22.3</v>
      </c>
      <c r="J201" s="12">
        <v>75.0</v>
      </c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4.25" customHeight="1">
      <c r="A202" s="9">
        <v>1.0</v>
      </c>
      <c r="B202" s="1">
        <v>40.0</v>
      </c>
      <c r="C202" s="1">
        <v>42.5</v>
      </c>
      <c r="D202" s="1">
        <f t="shared" ref="D202:E202" si="179">D201+2.5</f>
        <v>45</v>
      </c>
      <c r="E202" s="1">
        <f t="shared" si="179"/>
        <v>47.5</v>
      </c>
      <c r="F202" s="9">
        <v>228.25</v>
      </c>
      <c r="G202" s="9">
        <v>514.8</v>
      </c>
      <c r="H202" s="9">
        <v>0.0</v>
      </c>
      <c r="I202" s="1">
        <v>20.8</v>
      </c>
      <c r="J202" s="9">
        <v>2.0</v>
      </c>
    </row>
    <row r="203" ht="14.25" customHeight="1">
      <c r="A203" s="9">
        <v>2.0</v>
      </c>
      <c r="B203" s="1">
        <v>40.0</v>
      </c>
      <c r="C203" s="1">
        <v>42.5</v>
      </c>
      <c r="D203" s="1">
        <f t="shared" ref="D203:E203" si="180">D202+2.5</f>
        <v>47.5</v>
      </c>
      <c r="E203" s="1">
        <f t="shared" si="180"/>
        <v>50</v>
      </c>
      <c r="F203" s="9">
        <v>70.67</v>
      </c>
      <c r="G203" s="9">
        <v>638.7</v>
      </c>
      <c r="H203" s="9">
        <v>0.0</v>
      </c>
      <c r="I203" s="1">
        <v>20.8</v>
      </c>
      <c r="J203" s="9">
        <v>114.0</v>
      </c>
    </row>
    <row r="204" ht="14.25" customHeight="1">
      <c r="A204" s="9">
        <v>3.0</v>
      </c>
      <c r="B204" s="1">
        <v>40.0</v>
      </c>
      <c r="C204" s="1">
        <v>42.5</v>
      </c>
      <c r="D204" s="1">
        <f t="shared" ref="D204:E204" si="181">D203+2.5</f>
        <v>50</v>
      </c>
      <c r="E204" s="1">
        <f t="shared" si="181"/>
        <v>52.5</v>
      </c>
      <c r="F204" s="9">
        <v>32.79</v>
      </c>
      <c r="G204" s="9">
        <v>471.0</v>
      </c>
      <c r="H204" s="9">
        <v>0.6</v>
      </c>
      <c r="I204" s="1">
        <v>20.8</v>
      </c>
      <c r="J204" s="9">
        <v>-36.0</v>
      </c>
    </row>
    <row r="205" ht="14.25" customHeight="1">
      <c r="A205" s="12">
        <v>4.0</v>
      </c>
      <c r="B205" s="12">
        <v>40.0</v>
      </c>
      <c r="C205" s="12">
        <v>42.5</v>
      </c>
      <c r="D205" s="12">
        <f t="shared" ref="D205:E205" si="182">D204+2.5</f>
        <v>52.5</v>
      </c>
      <c r="E205" s="12">
        <f t="shared" si="182"/>
        <v>55</v>
      </c>
      <c r="F205" s="12">
        <v>16.45</v>
      </c>
      <c r="G205" s="12">
        <v>743.6</v>
      </c>
      <c r="H205" s="12">
        <v>1.0</v>
      </c>
      <c r="I205" s="12">
        <v>20.8</v>
      </c>
      <c r="J205" s="12">
        <v>21.0</v>
      </c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4.25" customHeight="1">
      <c r="A206" s="9">
        <v>3.0</v>
      </c>
      <c r="B206" s="1">
        <v>42.5</v>
      </c>
      <c r="C206" s="1">
        <v>45.0</v>
      </c>
      <c r="D206" s="1">
        <f t="shared" ref="D206:E206" si="183">D197</f>
        <v>52.5</v>
      </c>
      <c r="E206" s="1">
        <f t="shared" si="183"/>
        <v>55</v>
      </c>
      <c r="F206" s="9">
        <v>30.39</v>
      </c>
      <c r="G206" s="9">
        <v>589.5</v>
      </c>
      <c r="H206" s="9">
        <v>0.7</v>
      </c>
      <c r="I206" s="1">
        <v>24.2</v>
      </c>
      <c r="J206" s="9">
        <v>21.0</v>
      </c>
    </row>
    <row r="207" ht="14.25" customHeight="1">
      <c r="A207" s="9">
        <v>2.0</v>
      </c>
      <c r="B207" s="1">
        <v>42.5</v>
      </c>
      <c r="C207" s="1">
        <v>45.0</v>
      </c>
      <c r="D207" s="1">
        <f t="shared" ref="D207:E207" si="184">D198</f>
        <v>50</v>
      </c>
      <c r="E207" s="1">
        <f t="shared" si="184"/>
        <v>52.5</v>
      </c>
      <c r="F207" s="9">
        <v>68.97</v>
      </c>
      <c r="G207" s="9">
        <v>535.8</v>
      </c>
      <c r="H207" s="9">
        <v>0.2</v>
      </c>
      <c r="I207" s="1">
        <v>24.1</v>
      </c>
      <c r="J207" s="9">
        <v>-26.0</v>
      </c>
    </row>
    <row r="208" ht="14.25" customHeight="1">
      <c r="A208" s="12">
        <v>1.0</v>
      </c>
      <c r="B208" s="12">
        <v>42.5</v>
      </c>
      <c r="C208" s="12">
        <v>45.0</v>
      </c>
      <c r="D208" s="12">
        <f t="shared" ref="D208:E208" si="185">D199</f>
        <v>47.5</v>
      </c>
      <c r="E208" s="12">
        <f t="shared" si="185"/>
        <v>50</v>
      </c>
      <c r="F208" s="12">
        <v>199.07</v>
      </c>
      <c r="G208" s="12">
        <v>386.2</v>
      </c>
      <c r="H208" s="12">
        <v>0.2</v>
      </c>
      <c r="I208" s="12">
        <v>24.2</v>
      </c>
      <c r="J208" s="12">
        <v>92.0</v>
      </c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4.25" customHeight="1">
      <c r="A209" s="9">
        <v>1.0</v>
      </c>
      <c r="B209" s="1">
        <v>45.0</v>
      </c>
      <c r="C209" s="1">
        <v>47.5</v>
      </c>
      <c r="D209" s="1">
        <f t="shared" ref="D209:E209" si="186">D208+2.5</f>
        <v>50</v>
      </c>
      <c r="E209" s="1">
        <f t="shared" si="186"/>
        <v>52.5</v>
      </c>
      <c r="F209" s="9">
        <v>215.71</v>
      </c>
      <c r="G209" s="9">
        <v>383.4</v>
      </c>
      <c r="H209" s="9">
        <v>0.2</v>
      </c>
      <c r="I209" s="1">
        <v>26.4</v>
      </c>
      <c r="J209" s="9">
        <v>-26.0</v>
      </c>
    </row>
    <row r="210" ht="14.25" customHeight="1">
      <c r="A210" s="12">
        <v>2.0</v>
      </c>
      <c r="B210" s="12">
        <v>45.0</v>
      </c>
      <c r="C210" s="12">
        <v>47.5</v>
      </c>
      <c r="D210" s="12">
        <f t="shared" ref="D210:E210" si="187">D209+2.5</f>
        <v>52.5</v>
      </c>
      <c r="E210" s="12">
        <f t="shared" si="187"/>
        <v>55</v>
      </c>
      <c r="F210" s="12">
        <v>70.34</v>
      </c>
      <c r="G210" s="12">
        <v>499.8</v>
      </c>
      <c r="H210" s="12">
        <v>0.2</v>
      </c>
      <c r="I210" s="12">
        <v>26.4</v>
      </c>
      <c r="J210" s="12">
        <v>19.0</v>
      </c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4.25" customHeight="1">
      <c r="A211" s="9">
        <v>1.0</v>
      </c>
      <c r="B211" s="1">
        <v>47.5</v>
      </c>
      <c r="C211" s="1">
        <v>50.0</v>
      </c>
      <c r="D211" s="1">
        <v>52.5</v>
      </c>
      <c r="E211" s="1">
        <v>55.0</v>
      </c>
      <c r="F211" s="9">
        <v>231.48</v>
      </c>
      <c r="G211" s="9">
        <v>371.0</v>
      </c>
      <c r="H211" s="9">
        <v>0.1</v>
      </c>
      <c r="I211" s="1">
        <v>29.3</v>
      </c>
      <c r="J211" s="9">
        <v>19.0</v>
      </c>
    </row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2019-05-22T17:42:04Z</dcterms:created>
  <dc:creator>olzambrano</dc:creator>
</cp:coreProperties>
</file>