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u\Workspace\VentureValheim\"/>
    </mc:Choice>
  </mc:AlternateContent>
  <xr:revisionPtr revIDLastSave="0" documentId="13_ncr:1_{F2A41DE8-6975-4E17-A464-9832A5192701}" xr6:coauthVersionLast="47" xr6:coauthVersionMax="47" xr10:uidLastSave="{00000000-0000-0000-0000-000000000000}"/>
  <bookViews>
    <workbookView xWindow="-28920" yWindow="2715" windowWidth="29040" windowHeight="15840" activeTab="3" xr2:uid="{731B0F8C-6FED-4242-8F16-C9CE55E037E9}"/>
  </bookViews>
  <sheets>
    <sheet name="Creature Scaling" sheetId="1" r:id="rId1"/>
    <sheet name="Vanilla Creatures" sheetId="2" r:id="rId2"/>
    <sheet name="Creature Scaling (2)" sheetId="3" r:id="rId3"/>
    <sheet name="New Scaling" sheetId="4" r:id="rId4"/>
  </sheets>
  <definedNames>
    <definedName name="_xlchart.v1.0" hidden="1">'Vanilla Creatures'!$B$18:$B$26</definedName>
    <definedName name="_xlchart.v1.1" hidden="1">'Vanilla Creatures'!$B$28:$B$35</definedName>
    <definedName name="_xlchart.v1.10" hidden="1">'Vanilla Creatures'!$B$55:$B$57</definedName>
    <definedName name="_xlchart.v1.11" hidden="1">'Vanilla Creatures'!$B$7</definedName>
    <definedName name="_xlchart.v1.2" hidden="1">'Vanilla Creatures'!$B$37:$B$43</definedName>
    <definedName name="_xlchart.v1.3" hidden="1">'Vanilla Creatures'!$B$3:$B$6</definedName>
    <definedName name="_xlchart.v1.4" hidden="1">'Vanilla Creatures'!$B$45:$B$54</definedName>
    <definedName name="_xlchart.v1.5" hidden="1">'Vanilla Creatures'!$B$8:$B$16</definedName>
    <definedName name="_xlchart.v1.6" hidden="1">'Vanilla Creatures'!$B$17</definedName>
    <definedName name="_xlchart.v1.7" hidden="1">'Vanilla Creatures'!$B$27</definedName>
    <definedName name="_xlchart.v1.8" hidden="1">'Vanilla Creatures'!$B$36</definedName>
    <definedName name="_xlchart.v1.9" hidden="1">'Vanilla Creatures'!$B$44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4" l="1"/>
  <c r="Q20" i="4"/>
  <c r="Q21" i="4"/>
  <c r="Q22" i="4"/>
  <c r="Q23" i="4"/>
  <c r="Q18" i="4"/>
  <c r="N19" i="4"/>
  <c r="N20" i="4"/>
  <c r="N21" i="4"/>
  <c r="N22" i="4"/>
  <c r="N23" i="4"/>
  <c r="N18" i="4"/>
  <c r="K19" i="4"/>
  <c r="K20" i="4"/>
  <c r="K21" i="4"/>
  <c r="K22" i="4"/>
  <c r="K23" i="4"/>
  <c r="K18" i="4"/>
  <c r="H19" i="4"/>
  <c r="H20" i="4"/>
  <c r="H21" i="4"/>
  <c r="H22" i="4"/>
  <c r="H23" i="4"/>
  <c r="H18" i="4"/>
  <c r="E19" i="4"/>
  <c r="E20" i="4"/>
  <c r="E21" i="4"/>
  <c r="E22" i="4"/>
  <c r="E23" i="4"/>
  <c r="E18" i="4"/>
  <c r="R19" i="4"/>
  <c r="R20" i="4"/>
  <c r="R21" i="4"/>
  <c r="R22" i="4"/>
  <c r="R23" i="4"/>
  <c r="R18" i="4"/>
  <c r="O19" i="4"/>
  <c r="O20" i="4"/>
  <c r="O21" i="4"/>
  <c r="O22" i="4"/>
  <c r="O23" i="4"/>
  <c r="O18" i="4"/>
  <c r="L19" i="4"/>
  <c r="L20" i="4"/>
  <c r="L21" i="4"/>
  <c r="L22" i="4"/>
  <c r="L23" i="4"/>
  <c r="L18" i="4"/>
  <c r="I19" i="4"/>
  <c r="I20" i="4"/>
  <c r="I21" i="4"/>
  <c r="I22" i="4"/>
  <c r="I23" i="4"/>
  <c r="I18" i="4"/>
  <c r="F19" i="4"/>
  <c r="F20" i="4"/>
  <c r="F21" i="4"/>
  <c r="F22" i="4"/>
  <c r="F23" i="4"/>
  <c r="F18" i="4"/>
  <c r="E16" i="4"/>
  <c r="C23" i="4"/>
  <c r="B18" i="4"/>
  <c r="C18" i="4"/>
  <c r="Q17" i="4"/>
  <c r="E17" i="4"/>
  <c r="B19" i="4"/>
  <c r="B20" i="4"/>
  <c r="B21" i="4"/>
  <c r="B22" i="4"/>
  <c r="B23" i="4"/>
  <c r="H16" i="4"/>
  <c r="K16" i="4"/>
  <c r="N16" i="4"/>
  <c r="Q16" i="4"/>
  <c r="H17" i="4"/>
  <c r="K17" i="4"/>
  <c r="N17" i="4"/>
  <c r="B17" i="4"/>
  <c r="B16" i="4"/>
  <c r="D15" i="3"/>
  <c r="E38" i="3"/>
  <c r="K37" i="3"/>
  <c r="D37" i="3"/>
  <c r="F37" i="3"/>
  <c r="G37" i="3"/>
  <c r="H37" i="3"/>
  <c r="I37" i="3"/>
  <c r="J37" i="3"/>
  <c r="L37" i="3"/>
  <c r="M37" i="3"/>
  <c r="F38" i="3"/>
  <c r="G38" i="3"/>
  <c r="H38" i="3"/>
  <c r="I38" i="3"/>
  <c r="J38" i="3"/>
  <c r="K38" i="3"/>
  <c r="L38" i="3"/>
  <c r="M38" i="3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D38" i="3"/>
  <c r="D39" i="3"/>
  <c r="E39" i="3"/>
  <c r="D40" i="3"/>
  <c r="E40" i="3"/>
  <c r="D41" i="3"/>
  <c r="E41" i="3"/>
  <c r="D42" i="3"/>
  <c r="E42" i="3"/>
  <c r="E37" i="3"/>
  <c r="B37" i="3"/>
  <c r="C37" i="3"/>
  <c r="C38" i="3"/>
  <c r="C39" i="3"/>
  <c r="C40" i="3"/>
  <c r="C41" i="3"/>
  <c r="C42" i="3"/>
  <c r="B38" i="3"/>
  <c r="B39" i="3"/>
  <c r="B40" i="3"/>
  <c r="B41" i="3"/>
  <c r="B42" i="3"/>
  <c r="F15" i="3"/>
  <c r="G15" i="3"/>
  <c r="H15" i="3"/>
  <c r="I15" i="3"/>
  <c r="J15" i="3"/>
  <c r="K15" i="3"/>
  <c r="L15" i="3"/>
  <c r="M15" i="3"/>
  <c r="F16" i="3"/>
  <c r="G16" i="3"/>
  <c r="H16" i="3"/>
  <c r="I16" i="3"/>
  <c r="J16" i="3"/>
  <c r="K16" i="3"/>
  <c r="L16" i="3"/>
  <c r="M16" i="3"/>
  <c r="F17" i="3"/>
  <c r="G17" i="3"/>
  <c r="H17" i="3"/>
  <c r="I17" i="3"/>
  <c r="J17" i="3"/>
  <c r="K17" i="3"/>
  <c r="L17" i="3"/>
  <c r="M17" i="3"/>
  <c r="F18" i="3"/>
  <c r="G18" i="3"/>
  <c r="H18" i="3"/>
  <c r="I18" i="3"/>
  <c r="J18" i="3"/>
  <c r="K18" i="3"/>
  <c r="L18" i="3"/>
  <c r="M18" i="3"/>
  <c r="F19" i="3"/>
  <c r="G19" i="3"/>
  <c r="H19" i="3"/>
  <c r="I19" i="3"/>
  <c r="J19" i="3"/>
  <c r="K19" i="3"/>
  <c r="L19" i="3"/>
  <c r="M19" i="3"/>
  <c r="F20" i="3"/>
  <c r="G20" i="3"/>
  <c r="H20" i="3"/>
  <c r="I20" i="3"/>
  <c r="J20" i="3"/>
  <c r="K20" i="3"/>
  <c r="L20" i="3"/>
  <c r="M20" i="3"/>
  <c r="E16" i="3"/>
  <c r="E17" i="3"/>
  <c r="E18" i="3"/>
  <c r="E19" i="3"/>
  <c r="E20" i="3"/>
  <c r="E15" i="3"/>
  <c r="D16" i="3"/>
  <c r="D17" i="3"/>
  <c r="D18" i="3"/>
  <c r="D19" i="3"/>
  <c r="D20" i="3"/>
  <c r="C16" i="3"/>
  <c r="C17" i="3"/>
  <c r="C18" i="3"/>
  <c r="C19" i="3"/>
  <c r="C20" i="3"/>
  <c r="C15" i="3"/>
  <c r="B16" i="3"/>
  <c r="B17" i="3"/>
  <c r="B18" i="3"/>
  <c r="B19" i="3"/>
  <c r="B20" i="3"/>
  <c r="B15" i="3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F16" i="1"/>
  <c r="D16" i="1"/>
  <c r="E16" i="1"/>
  <c r="G16" i="1"/>
  <c r="H16" i="1"/>
  <c r="I16" i="1"/>
  <c r="C1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D6" i="1"/>
  <c r="E6" i="1"/>
  <c r="F6" i="1"/>
  <c r="G6" i="1"/>
  <c r="H6" i="1"/>
  <c r="I6" i="1"/>
  <c r="C6" i="1"/>
  <c r="G18" i="4" l="1"/>
  <c r="S22" i="4"/>
  <c r="P19" i="4"/>
  <c r="S21" i="4"/>
  <c r="J19" i="4"/>
  <c r="M20" i="4"/>
  <c r="P18" i="4"/>
  <c r="J22" i="4"/>
  <c r="M21" i="4"/>
  <c r="P20" i="4"/>
  <c r="D23" i="4"/>
  <c r="G20" i="4"/>
  <c r="C20" i="4"/>
  <c r="D20" i="4" s="1"/>
  <c r="C19" i="4"/>
  <c r="D19" i="4" s="1"/>
  <c r="C22" i="4"/>
  <c r="D22" i="4" s="1"/>
  <c r="C21" i="4"/>
  <c r="D21" i="4" s="1"/>
  <c r="D18" i="4"/>
  <c r="G23" i="4" l="1"/>
  <c r="G19" i="4"/>
  <c r="P23" i="4"/>
  <c r="G22" i="4"/>
  <c r="J23" i="4"/>
  <c r="S18" i="4"/>
  <c r="S19" i="4"/>
  <c r="G21" i="4"/>
  <c r="M23" i="4"/>
  <c r="S23" i="4"/>
  <c r="P21" i="4"/>
  <c r="J20" i="4"/>
  <c r="S20" i="4"/>
  <c r="M19" i="4"/>
  <c r="J21" i="4"/>
  <c r="M18" i="4"/>
  <c r="P22" i="4"/>
  <c r="M22" i="4"/>
  <c r="J18" i="4"/>
</calcChain>
</file>

<file path=xl/sharedStrings.xml><?xml version="1.0" encoding="utf-8"?>
<sst xmlns="http://schemas.openxmlformats.org/spreadsheetml/2006/main" count="170" uniqueCount="90">
  <si>
    <t>Scale Factor</t>
  </si>
  <si>
    <t>Linear Scaling</t>
  </si>
  <si>
    <t>Exponential Scaling</t>
  </si>
  <si>
    <t>Harmless</t>
  </si>
  <si>
    <t>Novice</t>
  </si>
  <si>
    <t>Average</t>
  </si>
  <si>
    <t>Intermediate</t>
  </si>
  <si>
    <t>Expert</t>
  </si>
  <si>
    <t>Boss</t>
  </si>
  <si>
    <t>Biome Names</t>
  </si>
  <si>
    <t>Biome Num</t>
  </si>
  <si>
    <t>Meadow</t>
  </si>
  <si>
    <t>Black Forest</t>
  </si>
  <si>
    <t>Swamp</t>
  </si>
  <si>
    <t>Mountain</t>
  </si>
  <si>
    <t>Plains</t>
  </si>
  <si>
    <t>Mistlands</t>
  </si>
  <si>
    <t>Ashlands</t>
  </si>
  <si>
    <t>DeepNorth</t>
  </si>
  <si>
    <t>mob</t>
  </si>
  <si>
    <t>health</t>
  </si>
  <si>
    <t>Boar</t>
  </si>
  <si>
    <t>Deer</t>
  </si>
  <si>
    <t>Neck</t>
  </si>
  <si>
    <t>Greyling</t>
  </si>
  <si>
    <t>Greydwarf</t>
  </si>
  <si>
    <t>Greydwarf_Elite</t>
  </si>
  <si>
    <t>Greydwarf_Shaman</t>
  </si>
  <si>
    <t>Skeleton</t>
  </si>
  <si>
    <t>Skeleton_Poison</t>
  </si>
  <si>
    <t>Skeleton_NoArcher</t>
  </si>
  <si>
    <t>Ghost</t>
  </si>
  <si>
    <t>Troll</t>
  </si>
  <si>
    <t>Blob</t>
  </si>
  <si>
    <t>Leech</t>
  </si>
  <si>
    <t>Wraith</t>
  </si>
  <si>
    <t>Draugr</t>
  </si>
  <si>
    <t>Draugr_Ranged</t>
  </si>
  <si>
    <t>Surtling</t>
  </si>
  <si>
    <t>Draugr_Elite</t>
  </si>
  <si>
    <t>BlobElite</t>
  </si>
  <si>
    <t>Abomination</t>
  </si>
  <si>
    <t>Wolf</t>
  </si>
  <si>
    <t>Fenring</t>
  </si>
  <si>
    <t>Hatchling</t>
  </si>
  <si>
    <t>StoneGolem</t>
  </si>
  <si>
    <t>Goblin</t>
  </si>
  <si>
    <t>GoblinArcher</t>
  </si>
  <si>
    <t>Deathsquito</t>
  </si>
  <si>
    <t>Lox</t>
  </si>
  <si>
    <t>GoblinBrute</t>
  </si>
  <si>
    <t>GoblinShaman</t>
  </si>
  <si>
    <t>Eikthyr</t>
  </si>
  <si>
    <t>Bonemass</t>
  </si>
  <si>
    <t>TentaRoot</t>
  </si>
  <si>
    <t>Elder (gd_king)</t>
  </si>
  <si>
    <t>Moder (Dragon)</t>
  </si>
  <si>
    <t>Bat</t>
  </si>
  <si>
    <t>Fenring_Cultist</t>
  </si>
  <si>
    <t>Ulv</t>
  </si>
  <si>
    <t>Wolf_cub</t>
  </si>
  <si>
    <t>Lox_Calf</t>
  </si>
  <si>
    <t>Dverger</t>
  </si>
  <si>
    <t>DvergerMage</t>
  </si>
  <si>
    <t>DvergerMageFire</t>
  </si>
  <si>
    <t>DvergerMageIce</t>
  </si>
  <si>
    <t>DvergerMageSupport</t>
  </si>
  <si>
    <t>Gjall</t>
  </si>
  <si>
    <t>Seeker</t>
  </si>
  <si>
    <t>SeekerBrood</t>
  </si>
  <si>
    <t>SeekerBrute</t>
  </si>
  <si>
    <t>Tick</t>
  </si>
  <si>
    <t>TheHive</t>
  </si>
  <si>
    <t>Hive</t>
  </si>
  <si>
    <t>SeekerQueen</t>
  </si>
  <si>
    <t>Serpent</t>
  </si>
  <si>
    <t>Yagluth (GoblinKing)</t>
  </si>
  <si>
    <t>Base Health</t>
  </si>
  <si>
    <t>Base Damage</t>
  </si>
  <si>
    <t>Plain</t>
  </si>
  <si>
    <t>Mistland</t>
  </si>
  <si>
    <t>Linear Scaling (Option 2)</t>
  </si>
  <si>
    <t>Base Damage %</t>
  </si>
  <si>
    <t>Average Armor</t>
  </si>
  <si>
    <t>Armor Base</t>
  </si>
  <si>
    <t>Average Damage</t>
  </si>
  <si>
    <t>Damage Base</t>
  </si>
  <si>
    <t>Mob Health %</t>
  </si>
  <si>
    <t>Mob Damage %</t>
  </si>
  <si>
    <t>difficulty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</si>
</sst>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C9F3"/>
        <bgColor indexed="64"/>
      </patternFill>
    </fill>
    <fill>
      <patternFill patternType="solid">
        <fgColor rgb="FFFFA3A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1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9" borderId="1" xfId="1" applyFont="1" applyFill="1" applyBorder="1"/>
    <xf numFmtId="0" fontId="2" fillId="8" borderId="1" xfId="1" applyFont="1" applyFill="1" applyBorder="1"/>
    <xf numFmtId="0" fontId="2" fillId="11" borderId="1" xfId="1" applyFont="1" applyFill="1" applyBorder="1"/>
    <xf numFmtId="0" fontId="0" fillId="1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" fontId="0" fillId="8" borderId="1" xfId="0" applyNumberFormat="1" applyFill="1" applyBorder="1"/>
    <xf numFmtId="1" fontId="0" fillId="14" borderId="1" xfId="0" applyNumberFormat="1" applyFill="1" applyBorder="1"/>
    <xf numFmtId="0" fontId="0" fillId="14" borderId="1" xfId="0" applyFill="1" applyBorder="1"/>
    <xf numFmtId="0" fontId="0" fillId="4" borderId="3" xfId="0" applyFill="1" applyBorder="1" applyAlignment="1">
      <alignment horizontal="center"/>
    </xf>
    <xf numFmtId="0" fontId="0" fillId="0" borderId="1" xfId="0" applyBorder="1" applyAlignment="1"/>
    <xf numFmtId="0" fontId="0" fillId="4" borderId="4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9" fontId="0" fillId="9" borderId="1" xfId="2" applyFont="1" applyFill="1" applyBorder="1"/>
    <xf numFmtId="0" fontId="0" fillId="4" borderId="1" xfId="0" applyFill="1" applyBorder="1" applyAlignment="1">
      <alignment horizontal="left"/>
    </xf>
  </cellXfs>
  <cellStyles count="3">
    <cellStyle name="Bad" xfId="1" builtinId="27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A3A3"/>
      <color rgb="FFFF9797"/>
      <color rgb="FFFFCDCD"/>
      <color rgb="FFF0C9F3"/>
      <color rgb="FFE7A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Scaling'!$B$6:$I$6</c:f>
              <c:numCache>
                <c:formatCode>0</c:formatCode>
                <c:ptCount val="8"/>
                <c:pt idx="0" formatCode="General">
                  <c:v>5</c:v>
                </c:pt>
                <c:pt idx="1">
                  <c:v>8.75</c:v>
                </c:pt>
                <c:pt idx="2">
                  <c:v>12.5</c:v>
                </c:pt>
                <c:pt idx="3">
                  <c:v>16.25</c:v>
                </c:pt>
                <c:pt idx="4">
                  <c:v>20</c:v>
                </c:pt>
                <c:pt idx="5">
                  <c:v>23.75</c:v>
                </c:pt>
                <c:pt idx="6">
                  <c:v>27.5</c:v>
                </c:pt>
                <c:pt idx="7">
                  <c:v>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0-4B21-86C8-7BE0414C3ED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Scaling'!$B$7:$I$7</c:f>
              <c:numCache>
                <c:formatCode>0</c:formatCode>
                <c:ptCount val="8"/>
                <c:pt idx="0" formatCode="General">
                  <c:v>10</c:v>
                </c:pt>
                <c:pt idx="1">
                  <c:v>17.5</c:v>
                </c:pt>
                <c:pt idx="2">
                  <c:v>25</c:v>
                </c:pt>
                <c:pt idx="3">
                  <c:v>32.5</c:v>
                </c:pt>
                <c:pt idx="4">
                  <c:v>40</c:v>
                </c:pt>
                <c:pt idx="5">
                  <c:v>47.5</c:v>
                </c:pt>
                <c:pt idx="6">
                  <c:v>55</c:v>
                </c:pt>
                <c:pt idx="7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0-4B21-86C8-7BE0414C3ED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Scaling'!$B$8:$I$8</c:f>
              <c:numCache>
                <c:formatCode>0</c:formatCode>
                <c:ptCount val="8"/>
                <c:pt idx="0" formatCode="General">
                  <c:v>30</c:v>
                </c:pt>
                <c:pt idx="1">
                  <c:v>52.5</c:v>
                </c:pt>
                <c:pt idx="2">
                  <c:v>75</c:v>
                </c:pt>
                <c:pt idx="3">
                  <c:v>97.5</c:v>
                </c:pt>
                <c:pt idx="4">
                  <c:v>120</c:v>
                </c:pt>
                <c:pt idx="5">
                  <c:v>142.5</c:v>
                </c:pt>
                <c:pt idx="6">
                  <c:v>165</c:v>
                </c:pt>
                <c:pt idx="7">
                  <c:v>187.5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0-4B21-86C8-7BE0414C3ED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Scaling'!$B$9:$I$9</c:f>
              <c:numCache>
                <c:formatCode>0</c:formatCode>
                <c:ptCount val="8"/>
                <c:pt idx="0" formatCode="General">
                  <c:v>50</c:v>
                </c:pt>
                <c:pt idx="1">
                  <c:v>87.5</c:v>
                </c:pt>
                <c:pt idx="2">
                  <c:v>125</c:v>
                </c:pt>
                <c:pt idx="3">
                  <c:v>162.5</c:v>
                </c:pt>
                <c:pt idx="4">
                  <c:v>200</c:v>
                </c:pt>
                <c:pt idx="5">
                  <c:v>237.5</c:v>
                </c:pt>
                <c:pt idx="6">
                  <c:v>275</c:v>
                </c:pt>
                <c:pt idx="7">
                  <c:v>312.5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0-4B21-86C8-7BE0414C3ED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Scaling'!$B$10:$I$10</c:f>
              <c:numCache>
                <c:formatCode>0</c:formatCode>
                <c:ptCount val="8"/>
                <c:pt idx="0" formatCode="General">
                  <c:v>200</c:v>
                </c:pt>
                <c:pt idx="1">
                  <c:v>350</c:v>
                </c:pt>
                <c:pt idx="2">
                  <c:v>500</c:v>
                </c:pt>
                <c:pt idx="3">
                  <c:v>650</c:v>
                </c:pt>
                <c:pt idx="4">
                  <c:v>800</c:v>
                </c:pt>
                <c:pt idx="5">
                  <c:v>950</c:v>
                </c:pt>
                <c:pt idx="6">
                  <c:v>1100</c:v>
                </c:pt>
                <c:pt idx="7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10-4B21-86C8-7BE0414C3ED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Scaling'!$B$11:$I$11</c:f>
              <c:numCache>
                <c:formatCode>0</c:formatCode>
                <c:ptCount val="8"/>
                <c:pt idx="0" formatCode="General">
                  <c:v>500</c:v>
                </c:pt>
                <c:pt idx="1">
                  <c:v>875</c:v>
                </c:pt>
                <c:pt idx="2">
                  <c:v>1250</c:v>
                </c:pt>
                <c:pt idx="3">
                  <c:v>1625</c:v>
                </c:pt>
                <c:pt idx="4">
                  <c:v>2000</c:v>
                </c:pt>
                <c:pt idx="5">
                  <c:v>2375</c:v>
                </c:pt>
                <c:pt idx="6">
                  <c:v>2750</c:v>
                </c:pt>
                <c:pt idx="7">
                  <c:v>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10-4B21-86C8-7BE0414C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18704"/>
        <c:axId val="1624919536"/>
      </c:scatterChart>
      <c:valAx>
        <c:axId val="16249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9536"/>
        <c:crosses val="autoZero"/>
        <c:crossBetween val="midCat"/>
      </c:valAx>
      <c:valAx>
        <c:axId val="1624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'Creature Scaling'!$B$15:$I$15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Scaling'!$B$16:$I$16</c:f>
              <c:numCache>
                <c:formatCode>0</c:formatCode>
                <c:ptCount val="8"/>
                <c:pt idx="0" formatCode="General">
                  <c:v>5</c:v>
                </c:pt>
                <c:pt idx="1">
                  <c:v>8.75</c:v>
                </c:pt>
                <c:pt idx="2">
                  <c:v>15.3125</c:v>
                </c:pt>
                <c:pt idx="3">
                  <c:v>26.796875</c:v>
                </c:pt>
                <c:pt idx="4">
                  <c:v>46.89453125</c:v>
                </c:pt>
                <c:pt idx="5">
                  <c:v>82.0654296875</c:v>
                </c:pt>
                <c:pt idx="6">
                  <c:v>143.614501953125</c:v>
                </c:pt>
                <c:pt idx="7">
                  <c:v>251.32537841796875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1-4081-AE28-8BA22A85D8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'Creature Scaling'!$B$15:$I$15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Scaling'!$B$17:$I$17</c:f>
              <c:numCache>
                <c:formatCode>0</c:formatCode>
                <c:ptCount val="8"/>
                <c:pt idx="0" formatCode="General">
                  <c:v>10</c:v>
                </c:pt>
                <c:pt idx="1">
                  <c:v>17.5</c:v>
                </c:pt>
                <c:pt idx="2">
                  <c:v>30.625</c:v>
                </c:pt>
                <c:pt idx="3">
                  <c:v>53.59375</c:v>
                </c:pt>
                <c:pt idx="4">
                  <c:v>93.7890625</c:v>
                </c:pt>
                <c:pt idx="5">
                  <c:v>164.130859375</c:v>
                </c:pt>
                <c:pt idx="6">
                  <c:v>287.22900390625</c:v>
                </c:pt>
                <c:pt idx="7">
                  <c:v>502.6507568359375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1-4081-AE28-8BA22A85D8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'Creature Scaling'!$B$15:$I$15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Scaling'!$B$18:$I$18</c:f>
              <c:numCache>
                <c:formatCode>0</c:formatCode>
                <c:ptCount val="8"/>
                <c:pt idx="0" formatCode="General">
                  <c:v>30</c:v>
                </c:pt>
                <c:pt idx="1">
                  <c:v>52.5</c:v>
                </c:pt>
                <c:pt idx="2">
                  <c:v>91.875</c:v>
                </c:pt>
                <c:pt idx="3">
                  <c:v>160.78125</c:v>
                </c:pt>
                <c:pt idx="4">
                  <c:v>281.3671875</c:v>
                </c:pt>
                <c:pt idx="5">
                  <c:v>492.392578125</c:v>
                </c:pt>
                <c:pt idx="6">
                  <c:v>861.68701171875</c:v>
                </c:pt>
                <c:pt idx="7">
                  <c:v>1507.9522705078125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1-4081-AE28-8BA22A85D8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'Creature Scaling'!$B$15:$I$15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Scaling'!$B$19:$I$19</c:f>
              <c:numCache>
                <c:formatCode>0</c:formatCode>
                <c:ptCount val="8"/>
                <c:pt idx="0" formatCode="General">
                  <c:v>50</c:v>
                </c:pt>
                <c:pt idx="1">
                  <c:v>87.5</c:v>
                </c:pt>
                <c:pt idx="2">
                  <c:v>153.125</c:v>
                </c:pt>
                <c:pt idx="3">
                  <c:v>267.96875</c:v>
                </c:pt>
                <c:pt idx="4">
                  <c:v>468.9453125</c:v>
                </c:pt>
                <c:pt idx="5">
                  <c:v>820.654296875</c:v>
                </c:pt>
                <c:pt idx="6">
                  <c:v>1436.14501953125</c:v>
                </c:pt>
                <c:pt idx="7">
                  <c:v>2513.2537841796875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11-4081-AE28-8BA22A85D8D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'Creature Scaling'!$B$15:$I$15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Scaling'!$B$20:$I$20</c:f>
              <c:numCache>
                <c:formatCode>0</c:formatCode>
                <c:ptCount val="8"/>
                <c:pt idx="0" formatCode="General">
                  <c:v>200</c:v>
                </c:pt>
                <c:pt idx="1">
                  <c:v>350</c:v>
                </c:pt>
                <c:pt idx="2">
                  <c:v>612.5</c:v>
                </c:pt>
                <c:pt idx="3">
                  <c:v>1071.875</c:v>
                </c:pt>
                <c:pt idx="4">
                  <c:v>1875.78125</c:v>
                </c:pt>
                <c:pt idx="5">
                  <c:v>3282.6171875</c:v>
                </c:pt>
                <c:pt idx="6">
                  <c:v>5744.580078125</c:v>
                </c:pt>
                <c:pt idx="7">
                  <c:v>10053.01513671875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11-4081-AE28-8BA22A85D8D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'Creature Scaling'!$B$15:$I$15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Scaling'!$B$21:$I$21</c:f>
              <c:numCache>
                <c:formatCode>0</c:formatCode>
                <c:ptCount val="8"/>
                <c:pt idx="0" formatCode="General">
                  <c:v>500</c:v>
                </c:pt>
                <c:pt idx="1">
                  <c:v>875</c:v>
                </c:pt>
                <c:pt idx="2">
                  <c:v>1531.25</c:v>
                </c:pt>
                <c:pt idx="3">
                  <c:v>2679.6875</c:v>
                </c:pt>
                <c:pt idx="4">
                  <c:v>4689.453125</c:v>
                </c:pt>
                <c:pt idx="5">
                  <c:v>8206.54296875</c:v>
                </c:pt>
                <c:pt idx="6">
                  <c:v>14361.4501953125</c:v>
                </c:pt>
                <c:pt idx="7">
                  <c:v>25132.537841796875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11-4081-AE28-8BA22A85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18704"/>
        <c:axId val="1624919536"/>
      </c:scatterChart>
      <c:valAx>
        <c:axId val="16249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9536"/>
        <c:crosses val="autoZero"/>
        <c:crossBetween val="midCat"/>
      </c:valAx>
      <c:valAx>
        <c:axId val="1624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Scaling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(2)'!$B$15,'Creature Scaling (2)'!$D$15,'Creature Scaling (2)'!$F$15,'Creature Scaling (2)'!$H$15,'Creature Scaling (2)'!$J$15,'Creature Scaling (2)'!$L$15)</c:f>
              <c:numCache>
                <c:formatCode>0</c:formatCode>
                <c:ptCount val="6"/>
                <c:pt idx="0">
                  <c:v>5.1000000000000005</c:v>
                </c:pt>
                <c:pt idx="1">
                  <c:v>8.9250000000000007</c:v>
                </c:pt>
                <c:pt idx="2">
                  <c:v>12.750000000000002</c:v>
                </c:pt>
                <c:pt idx="3">
                  <c:v>16.575000000000003</c:v>
                </c:pt>
                <c:pt idx="4">
                  <c:v>20.400000000000002</c:v>
                </c:pt>
                <c:pt idx="5">
                  <c:v>24.225000000000001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C-47B2-82D4-59A051B434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(2)'!$B$16,'Creature Scaling (2)'!$D$16,'Creature Scaling (2)'!$F$16,'Creature Scaling (2)'!$H$16,'Creature Scaling (2)'!$J$16,'Creature Scaling (2)'!$L$16)</c:f>
              <c:numCache>
                <c:formatCode>0</c:formatCode>
                <c:ptCount val="6"/>
                <c:pt idx="0">
                  <c:v>9</c:v>
                </c:pt>
                <c:pt idx="1">
                  <c:v>15.75</c:v>
                </c:pt>
                <c:pt idx="2">
                  <c:v>22.5</c:v>
                </c:pt>
                <c:pt idx="3">
                  <c:v>29.25</c:v>
                </c:pt>
                <c:pt idx="4">
                  <c:v>36</c:v>
                </c:pt>
                <c:pt idx="5">
                  <c:v>42.75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C-47B2-82D4-59A051B434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(2)'!$B$17,'Creature Scaling (2)'!$D$17,'Creature Scaling (2)'!$F$17,'Creature Scaling (2)'!$H$17,'Creature Scaling (2)'!$J$17,'Creature Scaling (2)'!$L$17)</c:f>
              <c:numCache>
                <c:formatCode>0</c:formatCode>
                <c:ptCount val="6"/>
                <c:pt idx="0">
                  <c:v>30</c:v>
                </c:pt>
                <c:pt idx="1">
                  <c:v>52.5</c:v>
                </c:pt>
                <c:pt idx="2">
                  <c:v>75</c:v>
                </c:pt>
                <c:pt idx="3">
                  <c:v>97.5</c:v>
                </c:pt>
                <c:pt idx="4">
                  <c:v>120</c:v>
                </c:pt>
                <c:pt idx="5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C-47B2-82D4-59A051B434B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(2)'!$B$18,'Creature Scaling (2)'!$D$18,'Creature Scaling (2)'!$F$18,'Creature Scaling (2)'!$H$18,'Creature Scaling (2)'!$J$18,'Creature Scaling (2)'!$L$18)</c:f>
              <c:numCache>
                <c:formatCode>0</c:formatCode>
                <c:ptCount val="6"/>
                <c:pt idx="0">
                  <c:v>51</c:v>
                </c:pt>
                <c:pt idx="1">
                  <c:v>89.25</c:v>
                </c:pt>
                <c:pt idx="2">
                  <c:v>127.5</c:v>
                </c:pt>
                <c:pt idx="3">
                  <c:v>165.75</c:v>
                </c:pt>
                <c:pt idx="4">
                  <c:v>204</c:v>
                </c:pt>
                <c:pt idx="5">
                  <c:v>242.25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C-47B2-82D4-59A051B434B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(2)'!$B$19,'Creature Scaling (2)'!$D$19,'Creature Scaling (2)'!$F$19,'Creature Scaling (2)'!$H$19,'Creature Scaling (2)'!$J$19,'Creature Scaling (2)'!$L$19)</c:f>
              <c:numCache>
                <c:formatCode>0</c:formatCode>
                <c:ptCount val="6"/>
                <c:pt idx="0">
                  <c:v>201</c:v>
                </c:pt>
                <c:pt idx="1">
                  <c:v>351.75</c:v>
                </c:pt>
                <c:pt idx="2">
                  <c:v>502.5</c:v>
                </c:pt>
                <c:pt idx="3">
                  <c:v>653.25</c:v>
                </c:pt>
                <c:pt idx="4">
                  <c:v>804</c:v>
                </c:pt>
                <c:pt idx="5">
                  <c:v>954.75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DC-47B2-82D4-59A051B434B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(2)'!$B$20,'Creature Scaling (2)'!$D$20,'Creature Scaling (2)'!$F$20,'Creature Scaling (2)'!$H$20,'Creature Scaling (2)'!$J$20,'Creature Scaling (2)'!$L$20)</c:f>
              <c:numCache>
                <c:formatCode>0</c:formatCode>
                <c:ptCount val="6"/>
                <c:pt idx="0">
                  <c:v>501</c:v>
                </c:pt>
                <c:pt idx="1">
                  <c:v>876.75</c:v>
                </c:pt>
                <c:pt idx="2">
                  <c:v>1252.5</c:v>
                </c:pt>
                <c:pt idx="3">
                  <c:v>1628.25</c:v>
                </c:pt>
                <c:pt idx="4">
                  <c:v>2004</c:v>
                </c:pt>
                <c:pt idx="5">
                  <c:v>2379.75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DC-47B2-82D4-59A051B4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18704"/>
        <c:axId val="1624919536"/>
      </c:scatterChart>
      <c:valAx>
        <c:axId val="16249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9536"/>
        <c:crosses val="autoZero"/>
        <c:crossBetween val="midCat"/>
      </c:valAx>
      <c:valAx>
        <c:axId val="1624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Scaling 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(2)'!$C$15,'Creature Scaling (2)'!$E$15,'Creature Scaling (2)'!$G$15,'Creature Scaling (2)'!$I$15,'Creature Scaling (2)'!$K$15,'Creature Scaling (2)'!$M$15)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6-49A9-AE34-2A314DECB7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(2)'!$C$16,'Creature Scaling (2)'!$E$16,'Creature Scaling (2)'!$G$16,'Creature Scaling (2)'!$I$16,'Creature Scaling (2)'!$K$16,'Creature Scaling (2)'!$M$16)</c:f>
              <c:numCache>
                <c:formatCode>0</c:formatCode>
                <c:ptCount val="6"/>
                <c:pt idx="0">
                  <c:v>8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6-49A9-AE34-2A314DECB7E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(2)'!$C$17,'Creature Scaling (2)'!$E$17,'Creature Scaling (2)'!$G$17,'Creature Scaling (2)'!$I$17,'Creature Scaling (2)'!$K$17,'Creature Scaling (2)'!$M$17)</c:f>
              <c:numCache>
                <c:formatCode>0</c:formatCode>
                <c:ptCount val="6"/>
                <c:pt idx="0">
                  <c:v>10</c:v>
                </c:pt>
                <c:pt idx="1">
                  <c:v>17.5</c:v>
                </c:pt>
                <c:pt idx="2">
                  <c:v>25</c:v>
                </c:pt>
                <c:pt idx="3">
                  <c:v>32.5</c:v>
                </c:pt>
                <c:pt idx="4">
                  <c:v>40</c:v>
                </c:pt>
                <c:pt idx="5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6-49A9-AE34-2A314DECB7E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(2)'!$C$18,'Creature Scaling (2)'!$E$18,'Creature Scaling (2)'!$G$18,'Creature Scaling (2)'!$I$18,'Creature Scaling (2)'!$K$18,'Creature Scaling (2)'!$M$18)</c:f>
              <c:numCache>
                <c:formatCode>0</c:formatCode>
                <c:ptCount val="6"/>
                <c:pt idx="0">
                  <c:v>12.5</c:v>
                </c:pt>
                <c:pt idx="1">
                  <c:v>21.875</c:v>
                </c:pt>
                <c:pt idx="2">
                  <c:v>31.25</c:v>
                </c:pt>
                <c:pt idx="3">
                  <c:v>40.625</c:v>
                </c:pt>
                <c:pt idx="4">
                  <c:v>50</c:v>
                </c:pt>
                <c:pt idx="5">
                  <c:v>59.375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6-49A9-AE34-2A314DECB7E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(2)'!$C$19,'Creature Scaling (2)'!$E$19,'Creature Scaling (2)'!$G$19,'Creature Scaling (2)'!$I$19,'Creature Scaling (2)'!$K$19,'Creature Scaling (2)'!$M$19)</c:f>
              <c:numCache>
                <c:formatCode>0</c:formatCode>
                <c:ptCount val="6"/>
                <c:pt idx="0">
                  <c:v>15</c:v>
                </c:pt>
                <c:pt idx="1">
                  <c:v>26.25</c:v>
                </c:pt>
                <c:pt idx="2">
                  <c:v>37.5</c:v>
                </c:pt>
                <c:pt idx="3">
                  <c:v>48.75</c:v>
                </c:pt>
                <c:pt idx="4">
                  <c:v>60</c:v>
                </c:pt>
                <c:pt idx="5">
                  <c:v>71.25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6-49A9-AE34-2A314DECB7E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(2)'!$C$20,'Creature Scaling (2)'!$E$20,'Creature Scaling (2)'!$G$20,'Creature Scaling (2)'!$I$20,'Creature Scaling (2)'!$K$20,'Creature Scaling (2)'!$M$20)</c:f>
              <c:numCache>
                <c:formatCode>0</c:formatCode>
                <c:ptCount val="6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95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4D6-49A9-AE34-2A314DEC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18704"/>
        <c:axId val="1624919536"/>
        <c:extLst/>
      </c:scatterChart>
      <c:valAx>
        <c:axId val="16249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9536"/>
        <c:crosses val="autoZero"/>
        <c:crossBetween val="midCat"/>
      </c:valAx>
      <c:valAx>
        <c:axId val="1624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_xlchart.v1.0</cx:f>
      </cx:numDim>
    </cx:data>
    <cx:data id="3">
      <cx:numDim type="val">
        <cx:f>_xlchart.v1.1</cx:f>
      </cx:numDim>
    </cx:data>
    <cx:data id="4">
      <cx:numDim type="val">
        <cx:f>_xlchart.v1.2</cx:f>
      </cx:numDim>
    </cx:data>
    <cx:data id="5">
      <cx:numDim type="val">
        <cx:f>_xlchart.v1.4</cx:f>
      </cx:numDim>
    </cx:data>
  </cx:chartData>
  <cx:chart>
    <cx:title pos="t" align="ctr" overlay="0">
      <cx:tx>
        <cx:txData>
          <cx:v>Health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Health Distribution</a:t>
          </a:r>
        </a:p>
      </cx:txPr>
    </cx:title>
    <cx:plotArea>
      <cx:plotAreaRegion>
        <cx:series layoutId="boxWhisker" uniqueId="{FF27A755-A101-4CBB-BE76-E7AB47C63080}" formatIdx="0">
          <cx:tx>
            <cx:txData>
              <cx:f/>
              <cx:v>meadows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2-A737-4485-A06F-28FCBAA0FA6B}">
          <cx:tx>
            <cx:txData>
              <cx:f/>
              <cx:v>blackforest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00000003-A737-4485-A06F-28FCBAA0FA6B}">
          <cx:tx>
            <cx:txData>
              <cx:f/>
              <cx:v>swamp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00000004-A737-4485-A06F-28FCBAA0FA6B}">
          <cx:tx>
            <cx:txData>
              <cx:f/>
              <cx:v>mountain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00000005-A737-4485-A06F-28FCBAA0FA6B}">
          <cx:tx>
            <cx:txData>
              <cx:f/>
              <cx:v>plains</cx:v>
            </cx:txData>
          </cx:tx>
          <cx:spPr>
            <a:solidFill>
              <a:srgbClr val="FFCDCD"/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00000001-87DC-4124-937F-1C509C6F0307}">
          <cx:tx>
            <cx:txData>
              <cx:f/>
              <cx:v>mistlands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spPr>
    <a:ln w="12700"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  <cx:data id="5">
      <cx:numDim type="val">
        <cx:f>_xlchart.v1.10</cx:f>
      </cx:numDim>
    </cx:data>
  </cx:chartData>
  <cx:chart>
    <cx:title pos="t" align="ctr" overlay="0">
      <cx:tx>
        <cx:txData>
          <cx:v>Health Distribution Bosses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Health Distribution Bosses</a:t>
          </a:r>
        </a:p>
      </cx:txPr>
    </cx:title>
    <cx:plotArea>
      <cx:plotAreaRegion>
        <cx:series layoutId="boxWhisker" uniqueId="{FF27A755-A101-4CBB-BE76-E7AB47C63080}" formatIdx="0">
          <cx:tx>
            <cx:txData>
              <cx:f/>
              <cx:v>meadows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2-A737-4485-A06F-28FCBAA0FA6B}">
          <cx:tx>
            <cx:txData>
              <cx:f/>
              <cx:v>blackforest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00000003-A737-4485-A06F-28FCBAA0FA6B}">
          <cx:tx>
            <cx:txData>
              <cx:f/>
              <cx:v>swamp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00000004-A737-4485-A06F-28FCBAA0FA6B}">
          <cx:tx>
            <cx:txData>
              <cx:f/>
              <cx:v>mountain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00000005-A737-4485-A06F-28FCBAA0FA6B}">
          <cx:tx>
            <cx:txData>
              <cx:f/>
              <cx:v>plains</cx:v>
            </cx:txData>
          </cx:tx>
          <cx:spPr>
            <a:solidFill>
              <a:srgbClr val="FFCDCD"/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00000001-87DC-4124-937F-1C509C6F0307}">
          <cx:tx>
            <cx:txData>
              <cx:f/>
              <cx:v>mistlands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spPr>
    <a:ln w="127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76200</xdr:rowOff>
    </xdr:from>
    <xdr:to>
      <xdr:col>17</xdr:col>
      <xdr:colOff>95250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5FADD-9662-42BE-8CA5-5E3A1895E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17</xdr:row>
      <xdr:rowOff>123825</xdr:rowOff>
    </xdr:from>
    <xdr:to>
      <xdr:col>17</xdr:col>
      <xdr:colOff>85725</xdr:colOff>
      <xdr:row>34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9227F-6EE6-42AF-9B0D-05E903EEF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161925</xdr:rowOff>
    </xdr:from>
    <xdr:to>
      <xdr:col>10</xdr:col>
      <xdr:colOff>361949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5931A2-03E7-4293-9E4E-D377D7223A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5675" y="161925"/>
              <a:ext cx="3695699" cy="640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476250</xdr:colOff>
      <xdr:row>0</xdr:row>
      <xdr:rowOff>161925</xdr:rowOff>
    </xdr:from>
    <xdr:to>
      <xdr:col>16</xdr:col>
      <xdr:colOff>514349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283567-80F9-4167-B4BA-4ECA31CB66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5675" y="161925"/>
              <a:ext cx="3695699" cy="640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152400</xdr:rowOff>
    </xdr:from>
    <xdr:to>
      <xdr:col>21</xdr:col>
      <xdr:colOff>457200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7CC09-DBE7-48FA-8C44-3B5BEC22B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0</xdr:row>
      <xdr:rowOff>171450</xdr:rowOff>
    </xdr:from>
    <xdr:to>
      <xdr:col>29</xdr:col>
      <xdr:colOff>295275</xdr:colOff>
      <xdr:row>23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7BA04-F58F-40F0-B29C-A9F80205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75A4-2E45-43C9-9489-004658CC21D5}">
  <dimension ref="A1:I21"/>
  <sheetViews>
    <sheetView workbookViewId="0">
      <selection activeCell="B9" sqref="B9"/>
    </sheetView>
  </sheetViews>
  <sheetFormatPr defaultRowHeight="15" x14ac:dyDescent="0.25"/>
  <cols>
    <col min="1" max="1" width="13.28515625" customWidth="1"/>
    <col min="2" max="2" width="10.7109375" customWidth="1"/>
    <col min="3" max="3" width="11.5703125" customWidth="1"/>
    <col min="4" max="9" width="10.7109375" customWidth="1"/>
  </cols>
  <sheetData>
    <row r="1" spans="1:9" x14ac:dyDescent="0.25">
      <c r="A1" s="6" t="s">
        <v>0</v>
      </c>
      <c r="B1" s="8">
        <v>0.75</v>
      </c>
    </row>
    <row r="3" spans="1:9" x14ac:dyDescent="0.25">
      <c r="A3" s="18" t="s">
        <v>1</v>
      </c>
      <c r="B3" s="18"/>
      <c r="C3" s="18"/>
      <c r="D3" s="18"/>
      <c r="E3" s="18"/>
      <c r="F3" s="18"/>
      <c r="G3" s="18"/>
      <c r="H3" s="18"/>
      <c r="I3" s="18"/>
    </row>
    <row r="4" spans="1:9" x14ac:dyDescent="0.25">
      <c r="A4" s="4" t="s">
        <v>9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</row>
    <row r="5" spans="1:9" x14ac:dyDescent="0.25">
      <c r="A5" s="5" t="s">
        <v>10</v>
      </c>
      <c r="B5" s="5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</row>
    <row r="6" spans="1:9" x14ac:dyDescent="0.25">
      <c r="A6" s="6" t="s">
        <v>3</v>
      </c>
      <c r="B6" s="8">
        <v>5</v>
      </c>
      <c r="C6" s="3">
        <f t="shared" ref="C6:I11" si="0">$B6*(1 + C$5*$B$1)</f>
        <v>8.75</v>
      </c>
      <c r="D6" s="3">
        <f t="shared" si="0"/>
        <v>12.5</v>
      </c>
      <c r="E6" s="3">
        <f t="shared" si="0"/>
        <v>16.25</v>
      </c>
      <c r="F6" s="3">
        <f t="shared" si="0"/>
        <v>20</v>
      </c>
      <c r="G6" s="3">
        <f t="shared" si="0"/>
        <v>23.75</v>
      </c>
      <c r="H6" s="3">
        <f t="shared" si="0"/>
        <v>27.5</v>
      </c>
      <c r="I6" s="3">
        <f t="shared" si="0"/>
        <v>31.25</v>
      </c>
    </row>
    <row r="7" spans="1:9" x14ac:dyDescent="0.25">
      <c r="A7" s="6" t="s">
        <v>4</v>
      </c>
      <c r="B7" s="8">
        <v>10</v>
      </c>
      <c r="C7" s="7">
        <f t="shared" si="0"/>
        <v>17.5</v>
      </c>
      <c r="D7" s="7">
        <f t="shared" si="0"/>
        <v>25</v>
      </c>
      <c r="E7" s="7">
        <f t="shared" si="0"/>
        <v>32.5</v>
      </c>
      <c r="F7" s="7">
        <f t="shared" si="0"/>
        <v>40</v>
      </c>
      <c r="G7" s="7">
        <f t="shared" si="0"/>
        <v>47.5</v>
      </c>
      <c r="H7" s="7">
        <f t="shared" si="0"/>
        <v>55</v>
      </c>
      <c r="I7" s="7">
        <f t="shared" si="0"/>
        <v>62.5</v>
      </c>
    </row>
    <row r="8" spans="1:9" x14ac:dyDescent="0.25">
      <c r="A8" s="6" t="s">
        <v>5</v>
      </c>
      <c r="B8" s="8">
        <v>30</v>
      </c>
      <c r="C8" s="3">
        <f t="shared" si="0"/>
        <v>52.5</v>
      </c>
      <c r="D8" s="3">
        <f t="shared" si="0"/>
        <v>75</v>
      </c>
      <c r="E8" s="3">
        <f t="shared" si="0"/>
        <v>97.5</v>
      </c>
      <c r="F8" s="3">
        <f t="shared" si="0"/>
        <v>120</v>
      </c>
      <c r="G8" s="3">
        <f t="shared" si="0"/>
        <v>142.5</v>
      </c>
      <c r="H8" s="3">
        <f t="shared" si="0"/>
        <v>165</v>
      </c>
      <c r="I8" s="3">
        <f t="shared" si="0"/>
        <v>187.5</v>
      </c>
    </row>
    <row r="9" spans="1:9" x14ac:dyDescent="0.25">
      <c r="A9" s="6" t="s">
        <v>6</v>
      </c>
      <c r="B9" s="8">
        <v>50</v>
      </c>
      <c r="C9" s="7">
        <f t="shared" si="0"/>
        <v>87.5</v>
      </c>
      <c r="D9" s="7">
        <f t="shared" si="0"/>
        <v>125</v>
      </c>
      <c r="E9" s="7">
        <f t="shared" si="0"/>
        <v>162.5</v>
      </c>
      <c r="F9" s="7">
        <f t="shared" si="0"/>
        <v>200</v>
      </c>
      <c r="G9" s="7">
        <f t="shared" si="0"/>
        <v>237.5</v>
      </c>
      <c r="H9" s="7">
        <f t="shared" si="0"/>
        <v>275</v>
      </c>
      <c r="I9" s="7">
        <f t="shared" si="0"/>
        <v>312.5</v>
      </c>
    </row>
    <row r="10" spans="1:9" x14ac:dyDescent="0.25">
      <c r="A10" s="6" t="s">
        <v>7</v>
      </c>
      <c r="B10" s="8">
        <v>200</v>
      </c>
      <c r="C10" s="3">
        <f t="shared" si="0"/>
        <v>350</v>
      </c>
      <c r="D10" s="3">
        <f t="shared" si="0"/>
        <v>500</v>
      </c>
      <c r="E10" s="3">
        <f t="shared" si="0"/>
        <v>650</v>
      </c>
      <c r="F10" s="3">
        <f t="shared" si="0"/>
        <v>800</v>
      </c>
      <c r="G10" s="3">
        <f t="shared" si="0"/>
        <v>950</v>
      </c>
      <c r="H10" s="3">
        <f t="shared" si="0"/>
        <v>1100</v>
      </c>
      <c r="I10" s="3">
        <f t="shared" si="0"/>
        <v>1250</v>
      </c>
    </row>
    <row r="11" spans="1:9" x14ac:dyDescent="0.25">
      <c r="A11" s="6" t="s">
        <v>8</v>
      </c>
      <c r="B11" s="8">
        <v>500</v>
      </c>
      <c r="C11" s="7">
        <f t="shared" si="0"/>
        <v>875</v>
      </c>
      <c r="D11" s="7">
        <f t="shared" si="0"/>
        <v>1250</v>
      </c>
      <c r="E11" s="7">
        <f t="shared" si="0"/>
        <v>1625</v>
      </c>
      <c r="F11" s="7">
        <f t="shared" si="0"/>
        <v>2000</v>
      </c>
      <c r="G11" s="7">
        <f t="shared" si="0"/>
        <v>2375</v>
      </c>
      <c r="H11" s="7">
        <f t="shared" si="0"/>
        <v>2750</v>
      </c>
      <c r="I11" s="7">
        <f t="shared" si="0"/>
        <v>3125</v>
      </c>
    </row>
    <row r="13" spans="1:9" x14ac:dyDescent="0.25">
      <c r="A13" s="18" t="s">
        <v>2</v>
      </c>
      <c r="B13" s="18"/>
      <c r="C13" s="18"/>
      <c r="D13" s="18"/>
      <c r="E13" s="18"/>
      <c r="F13" s="18"/>
      <c r="G13" s="18"/>
      <c r="H13" s="18"/>
      <c r="I13" s="18"/>
    </row>
    <row r="14" spans="1:9" x14ac:dyDescent="0.25">
      <c r="A14" s="4" t="s">
        <v>9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17</v>
      </c>
      <c r="I14" s="4" t="s">
        <v>18</v>
      </c>
    </row>
    <row r="15" spans="1:9" x14ac:dyDescent="0.25">
      <c r="A15" s="5" t="s">
        <v>10</v>
      </c>
      <c r="B15" s="5">
        <v>0</v>
      </c>
      <c r="C15" s="5">
        <v>1</v>
      </c>
      <c r="D15" s="5">
        <v>2</v>
      </c>
      <c r="E15" s="5">
        <v>3</v>
      </c>
      <c r="F15" s="5">
        <v>4</v>
      </c>
      <c r="G15" s="5">
        <v>5</v>
      </c>
      <c r="H15" s="5">
        <v>6</v>
      </c>
      <c r="I15" s="5">
        <v>7</v>
      </c>
    </row>
    <row r="16" spans="1:9" x14ac:dyDescent="0.25">
      <c r="A16" s="6" t="s">
        <v>3</v>
      </c>
      <c r="B16" s="8">
        <v>5</v>
      </c>
      <c r="C16" s="3">
        <f>$B16*((1+$B$1)^ C$15)</f>
        <v>8.75</v>
      </c>
      <c r="D16" s="3">
        <f>$B16*((1+$B$1)^ D$15)</f>
        <v>15.3125</v>
      </c>
      <c r="E16" s="3">
        <f t="shared" ref="E16:I21" si="1">$B16*((1+$B$1)^ E$15)</f>
        <v>26.796875</v>
      </c>
      <c r="F16" s="3">
        <f>$B16*((1+$B$1)^ F$15)</f>
        <v>46.89453125</v>
      </c>
      <c r="G16" s="3">
        <f t="shared" si="1"/>
        <v>82.0654296875</v>
      </c>
      <c r="H16" s="3">
        <f t="shared" si="1"/>
        <v>143.614501953125</v>
      </c>
      <c r="I16" s="3">
        <f t="shared" si="1"/>
        <v>251.32537841796875</v>
      </c>
    </row>
    <row r="17" spans="1:9" x14ac:dyDescent="0.25">
      <c r="A17" s="6" t="s">
        <v>4</v>
      </c>
      <c r="B17" s="8">
        <v>10</v>
      </c>
      <c r="C17" s="3">
        <f t="shared" ref="C17:D21" si="2">$B17*((1+$B$1)^ C$15)</f>
        <v>17.5</v>
      </c>
      <c r="D17" s="3">
        <f t="shared" si="2"/>
        <v>30.625</v>
      </c>
      <c r="E17" s="3">
        <f t="shared" si="1"/>
        <v>53.59375</v>
      </c>
      <c r="F17" s="3">
        <f t="shared" si="1"/>
        <v>93.7890625</v>
      </c>
      <c r="G17" s="3">
        <f t="shared" si="1"/>
        <v>164.130859375</v>
      </c>
      <c r="H17" s="3">
        <f t="shared" si="1"/>
        <v>287.22900390625</v>
      </c>
      <c r="I17" s="3">
        <f t="shared" si="1"/>
        <v>502.6507568359375</v>
      </c>
    </row>
    <row r="18" spans="1:9" x14ac:dyDescent="0.25">
      <c r="A18" s="6" t="s">
        <v>5</v>
      </c>
      <c r="B18" s="8">
        <v>30</v>
      </c>
      <c r="C18" s="3">
        <f t="shared" si="2"/>
        <v>52.5</v>
      </c>
      <c r="D18" s="3">
        <f t="shared" si="2"/>
        <v>91.875</v>
      </c>
      <c r="E18" s="3">
        <f t="shared" si="1"/>
        <v>160.78125</v>
      </c>
      <c r="F18" s="3">
        <f t="shared" si="1"/>
        <v>281.3671875</v>
      </c>
      <c r="G18" s="3">
        <f t="shared" si="1"/>
        <v>492.392578125</v>
      </c>
      <c r="H18" s="3">
        <f t="shared" si="1"/>
        <v>861.68701171875</v>
      </c>
      <c r="I18" s="3">
        <f t="shared" si="1"/>
        <v>1507.9522705078125</v>
      </c>
    </row>
    <row r="19" spans="1:9" x14ac:dyDescent="0.25">
      <c r="A19" s="6" t="s">
        <v>6</v>
      </c>
      <c r="B19" s="8">
        <v>50</v>
      </c>
      <c r="C19" s="3">
        <f t="shared" si="2"/>
        <v>87.5</v>
      </c>
      <c r="D19" s="3">
        <f t="shared" si="2"/>
        <v>153.125</v>
      </c>
      <c r="E19" s="3">
        <f t="shared" si="1"/>
        <v>267.96875</v>
      </c>
      <c r="F19" s="3">
        <f t="shared" si="1"/>
        <v>468.9453125</v>
      </c>
      <c r="G19" s="3">
        <f t="shared" si="1"/>
        <v>820.654296875</v>
      </c>
      <c r="H19" s="3">
        <f t="shared" si="1"/>
        <v>1436.14501953125</v>
      </c>
      <c r="I19" s="3">
        <f t="shared" si="1"/>
        <v>2513.2537841796875</v>
      </c>
    </row>
    <row r="20" spans="1:9" x14ac:dyDescent="0.25">
      <c r="A20" s="6" t="s">
        <v>7</v>
      </c>
      <c r="B20" s="8">
        <v>200</v>
      </c>
      <c r="C20" s="3">
        <f t="shared" si="2"/>
        <v>350</v>
      </c>
      <c r="D20" s="3">
        <f t="shared" si="2"/>
        <v>612.5</v>
      </c>
      <c r="E20" s="3">
        <f t="shared" si="1"/>
        <v>1071.875</v>
      </c>
      <c r="F20" s="3">
        <f t="shared" si="1"/>
        <v>1875.78125</v>
      </c>
      <c r="G20" s="3">
        <f t="shared" si="1"/>
        <v>3282.6171875</v>
      </c>
      <c r="H20" s="3">
        <f t="shared" si="1"/>
        <v>5744.580078125</v>
      </c>
      <c r="I20" s="3">
        <f t="shared" si="1"/>
        <v>10053.01513671875</v>
      </c>
    </row>
    <row r="21" spans="1:9" x14ac:dyDescent="0.25">
      <c r="A21" s="6" t="s">
        <v>8</v>
      </c>
      <c r="B21" s="8">
        <v>500</v>
      </c>
      <c r="C21" s="3">
        <f t="shared" si="2"/>
        <v>875</v>
      </c>
      <c r="D21" s="3">
        <f t="shared" si="2"/>
        <v>1531.25</v>
      </c>
      <c r="E21" s="3">
        <f t="shared" si="1"/>
        <v>2679.6875</v>
      </c>
      <c r="F21" s="3">
        <f t="shared" si="1"/>
        <v>4689.453125</v>
      </c>
      <c r="G21" s="3">
        <f t="shared" si="1"/>
        <v>8206.54296875</v>
      </c>
      <c r="H21" s="3">
        <f t="shared" si="1"/>
        <v>14361.4501953125</v>
      </c>
      <c r="I21" s="3">
        <f t="shared" si="1"/>
        <v>25132.537841796875</v>
      </c>
    </row>
  </sheetData>
  <mergeCells count="2">
    <mergeCell ref="A3:I3"/>
    <mergeCell ref="A13:I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0309-7EE7-4BBA-AA01-0508FF23F686}">
  <dimension ref="A1:B57"/>
  <sheetViews>
    <sheetView topLeftCell="A13" workbookViewId="0">
      <selection activeCell="U15" sqref="U15"/>
    </sheetView>
  </sheetViews>
  <sheetFormatPr defaultRowHeight="15" x14ac:dyDescent="0.25"/>
  <cols>
    <col min="1" max="1" width="20.140625" bestFit="1" customWidth="1"/>
  </cols>
  <sheetData>
    <row r="1" spans="1:2" x14ac:dyDescent="0.25">
      <c r="A1" s="2" t="s">
        <v>19</v>
      </c>
      <c r="B1" s="2" t="s">
        <v>20</v>
      </c>
    </row>
    <row r="2" spans="1:2" x14ac:dyDescent="0.25">
      <c r="A2" s="17" t="s">
        <v>75</v>
      </c>
      <c r="B2" s="2">
        <v>400</v>
      </c>
    </row>
    <row r="3" spans="1:2" x14ac:dyDescent="0.25">
      <c r="A3" s="1" t="s">
        <v>21</v>
      </c>
      <c r="B3" s="2">
        <v>10</v>
      </c>
    </row>
    <row r="4" spans="1:2" x14ac:dyDescent="0.25">
      <c r="A4" s="1" t="s">
        <v>22</v>
      </c>
      <c r="B4" s="2">
        <v>10</v>
      </c>
    </row>
    <row r="5" spans="1:2" x14ac:dyDescent="0.25">
      <c r="A5" s="1" t="s">
        <v>23</v>
      </c>
      <c r="B5" s="2">
        <v>5</v>
      </c>
    </row>
    <row r="6" spans="1:2" x14ac:dyDescent="0.25">
      <c r="A6" s="1" t="s">
        <v>24</v>
      </c>
      <c r="B6" s="2">
        <v>20</v>
      </c>
    </row>
    <row r="7" spans="1:2" x14ac:dyDescent="0.25">
      <c r="A7" s="1" t="s">
        <v>52</v>
      </c>
      <c r="B7" s="2">
        <v>500</v>
      </c>
    </row>
    <row r="8" spans="1:2" x14ac:dyDescent="0.25">
      <c r="A8" s="9" t="s">
        <v>25</v>
      </c>
      <c r="B8" s="2">
        <v>40</v>
      </c>
    </row>
    <row r="9" spans="1:2" x14ac:dyDescent="0.25">
      <c r="A9" s="9" t="s">
        <v>26</v>
      </c>
      <c r="B9" s="2">
        <v>150</v>
      </c>
    </row>
    <row r="10" spans="1:2" x14ac:dyDescent="0.25">
      <c r="A10" s="9" t="s">
        <v>27</v>
      </c>
      <c r="B10" s="2">
        <v>60</v>
      </c>
    </row>
    <row r="11" spans="1:2" x14ac:dyDescent="0.25">
      <c r="A11" s="9" t="s">
        <v>28</v>
      </c>
      <c r="B11" s="2">
        <v>40</v>
      </c>
    </row>
    <row r="12" spans="1:2" x14ac:dyDescent="0.25">
      <c r="A12" s="9" t="s">
        <v>29</v>
      </c>
      <c r="B12" s="2">
        <v>100</v>
      </c>
    </row>
    <row r="13" spans="1:2" x14ac:dyDescent="0.25">
      <c r="A13" s="15" t="s">
        <v>30</v>
      </c>
      <c r="B13" s="2">
        <v>40</v>
      </c>
    </row>
    <row r="14" spans="1:2" x14ac:dyDescent="0.25">
      <c r="A14" s="9" t="s">
        <v>31</v>
      </c>
      <c r="B14" s="2">
        <v>60</v>
      </c>
    </row>
    <row r="15" spans="1:2" x14ac:dyDescent="0.25">
      <c r="A15" s="9" t="s">
        <v>32</v>
      </c>
      <c r="B15" s="2">
        <v>600</v>
      </c>
    </row>
    <row r="16" spans="1:2" x14ac:dyDescent="0.25">
      <c r="A16" s="9" t="s">
        <v>54</v>
      </c>
      <c r="B16" s="2">
        <v>20</v>
      </c>
    </row>
    <row r="17" spans="1:2" x14ac:dyDescent="0.25">
      <c r="A17" s="9" t="s">
        <v>55</v>
      </c>
      <c r="B17" s="2">
        <v>2500</v>
      </c>
    </row>
    <row r="18" spans="1:2" x14ac:dyDescent="0.25">
      <c r="A18" s="10" t="s">
        <v>33</v>
      </c>
      <c r="B18" s="2">
        <v>50</v>
      </c>
    </row>
    <row r="19" spans="1:2" x14ac:dyDescent="0.25">
      <c r="A19" s="10" t="s">
        <v>34</v>
      </c>
      <c r="B19" s="2">
        <v>60</v>
      </c>
    </row>
    <row r="20" spans="1:2" x14ac:dyDescent="0.25">
      <c r="A20" s="10" t="s">
        <v>35</v>
      </c>
      <c r="B20" s="2">
        <v>100</v>
      </c>
    </row>
    <row r="21" spans="1:2" x14ac:dyDescent="0.25">
      <c r="A21" s="10" t="s">
        <v>36</v>
      </c>
      <c r="B21" s="2">
        <v>100</v>
      </c>
    </row>
    <row r="22" spans="1:2" x14ac:dyDescent="0.25">
      <c r="A22" s="14" t="s">
        <v>37</v>
      </c>
      <c r="B22" s="2">
        <v>100</v>
      </c>
    </row>
    <row r="23" spans="1:2" x14ac:dyDescent="0.25">
      <c r="A23" s="10" t="s">
        <v>38</v>
      </c>
      <c r="B23" s="2">
        <v>20</v>
      </c>
    </row>
    <row r="24" spans="1:2" x14ac:dyDescent="0.25">
      <c r="A24" s="10" t="s">
        <v>39</v>
      </c>
      <c r="B24" s="2">
        <v>200</v>
      </c>
    </row>
    <row r="25" spans="1:2" x14ac:dyDescent="0.25">
      <c r="A25" s="10" t="s">
        <v>40</v>
      </c>
      <c r="B25" s="2">
        <v>150</v>
      </c>
    </row>
    <row r="26" spans="1:2" x14ac:dyDescent="0.25">
      <c r="A26" s="10" t="s">
        <v>41</v>
      </c>
      <c r="B26" s="2">
        <v>800</v>
      </c>
    </row>
    <row r="27" spans="1:2" x14ac:dyDescent="0.25">
      <c r="A27" s="10" t="s">
        <v>53</v>
      </c>
      <c r="B27" s="2">
        <v>5000</v>
      </c>
    </row>
    <row r="28" spans="1:2" x14ac:dyDescent="0.25">
      <c r="A28" s="11" t="s">
        <v>60</v>
      </c>
      <c r="B28" s="2">
        <v>10</v>
      </c>
    </row>
    <row r="29" spans="1:2" x14ac:dyDescent="0.25">
      <c r="A29" s="11" t="s">
        <v>42</v>
      </c>
      <c r="B29" s="2">
        <v>80</v>
      </c>
    </row>
    <row r="30" spans="1:2" x14ac:dyDescent="0.25">
      <c r="A30" s="11" t="s">
        <v>43</v>
      </c>
      <c r="B30" s="2">
        <v>300</v>
      </c>
    </row>
    <row r="31" spans="1:2" x14ac:dyDescent="0.25">
      <c r="A31" s="11" t="s">
        <v>44</v>
      </c>
      <c r="B31" s="2">
        <v>100</v>
      </c>
    </row>
    <row r="32" spans="1:2" x14ac:dyDescent="0.25">
      <c r="A32" s="11" t="s">
        <v>45</v>
      </c>
      <c r="B32" s="2">
        <v>800</v>
      </c>
    </row>
    <row r="33" spans="1:2" x14ac:dyDescent="0.25">
      <c r="A33" s="11" t="s">
        <v>57</v>
      </c>
      <c r="B33" s="2">
        <v>10</v>
      </c>
    </row>
    <row r="34" spans="1:2" x14ac:dyDescent="0.25">
      <c r="A34" s="11" t="s">
        <v>59</v>
      </c>
      <c r="B34" s="2">
        <v>50</v>
      </c>
    </row>
    <row r="35" spans="1:2" x14ac:dyDescent="0.25">
      <c r="A35" s="11" t="s">
        <v>58</v>
      </c>
      <c r="B35" s="2">
        <v>200</v>
      </c>
    </row>
    <row r="36" spans="1:2" x14ac:dyDescent="0.25">
      <c r="A36" s="11" t="s">
        <v>56</v>
      </c>
      <c r="B36" s="2">
        <v>7500</v>
      </c>
    </row>
    <row r="37" spans="1:2" x14ac:dyDescent="0.25">
      <c r="A37" s="12" t="s">
        <v>46</v>
      </c>
      <c r="B37" s="2">
        <v>175</v>
      </c>
    </row>
    <row r="38" spans="1:2" x14ac:dyDescent="0.25">
      <c r="A38" s="16" t="s">
        <v>47</v>
      </c>
      <c r="B38" s="2">
        <v>175</v>
      </c>
    </row>
    <row r="39" spans="1:2" x14ac:dyDescent="0.25">
      <c r="A39" s="12" t="s">
        <v>48</v>
      </c>
      <c r="B39" s="2">
        <v>20</v>
      </c>
    </row>
    <row r="40" spans="1:2" x14ac:dyDescent="0.25">
      <c r="A40" s="12" t="s">
        <v>61</v>
      </c>
      <c r="B40" s="2">
        <v>100</v>
      </c>
    </row>
    <row r="41" spans="1:2" x14ac:dyDescent="0.25">
      <c r="A41" s="12" t="s">
        <v>49</v>
      </c>
      <c r="B41" s="2">
        <v>1000</v>
      </c>
    </row>
    <row r="42" spans="1:2" x14ac:dyDescent="0.25">
      <c r="A42" s="12" t="s">
        <v>50</v>
      </c>
      <c r="B42" s="2">
        <v>800</v>
      </c>
    </row>
    <row r="43" spans="1:2" x14ac:dyDescent="0.25">
      <c r="A43" s="12" t="s">
        <v>51</v>
      </c>
      <c r="B43" s="2">
        <v>100</v>
      </c>
    </row>
    <row r="44" spans="1:2" x14ac:dyDescent="0.25">
      <c r="A44" s="12" t="s">
        <v>76</v>
      </c>
      <c r="B44" s="2">
        <v>10000</v>
      </c>
    </row>
    <row r="45" spans="1:2" x14ac:dyDescent="0.25">
      <c r="A45" s="13" t="s">
        <v>62</v>
      </c>
      <c r="B45" s="2">
        <v>350</v>
      </c>
    </row>
    <row r="46" spans="1:2" x14ac:dyDescent="0.25">
      <c r="A46" s="13" t="s">
        <v>63</v>
      </c>
      <c r="B46" s="2">
        <v>350</v>
      </c>
    </row>
    <row r="47" spans="1:2" x14ac:dyDescent="0.25">
      <c r="A47" s="13" t="s">
        <v>64</v>
      </c>
      <c r="B47" s="2">
        <v>350</v>
      </c>
    </row>
    <row r="48" spans="1:2" x14ac:dyDescent="0.25">
      <c r="A48" s="13" t="s">
        <v>65</v>
      </c>
      <c r="B48" s="2">
        <v>350</v>
      </c>
    </row>
    <row r="49" spans="1:2" x14ac:dyDescent="0.25">
      <c r="A49" s="13" t="s">
        <v>66</v>
      </c>
      <c r="B49" s="2">
        <v>350</v>
      </c>
    </row>
    <row r="50" spans="1:2" x14ac:dyDescent="0.25">
      <c r="A50" s="13" t="s">
        <v>67</v>
      </c>
      <c r="B50" s="2">
        <v>1500</v>
      </c>
    </row>
    <row r="51" spans="1:2" x14ac:dyDescent="0.25">
      <c r="A51" s="13" t="s">
        <v>68</v>
      </c>
      <c r="B51" s="2">
        <v>200</v>
      </c>
    </row>
    <row r="52" spans="1:2" x14ac:dyDescent="0.25">
      <c r="A52" s="13" t="s">
        <v>69</v>
      </c>
      <c r="B52" s="2">
        <v>20</v>
      </c>
    </row>
    <row r="53" spans="1:2" x14ac:dyDescent="0.25">
      <c r="A53" s="13" t="s">
        <v>70</v>
      </c>
      <c r="B53" s="2">
        <v>1500</v>
      </c>
    </row>
    <row r="54" spans="1:2" x14ac:dyDescent="0.25">
      <c r="A54" s="13" t="s">
        <v>71</v>
      </c>
      <c r="B54" s="2">
        <v>50</v>
      </c>
    </row>
    <row r="55" spans="1:2" x14ac:dyDescent="0.25">
      <c r="A55" s="13" t="s">
        <v>72</v>
      </c>
      <c r="B55" s="2">
        <v>5000</v>
      </c>
    </row>
    <row r="56" spans="1:2" x14ac:dyDescent="0.25">
      <c r="A56" s="13" t="s">
        <v>73</v>
      </c>
      <c r="B56" s="2">
        <v>10000</v>
      </c>
    </row>
    <row r="57" spans="1:2" x14ac:dyDescent="0.25">
      <c r="A57" s="13" t="s">
        <v>74</v>
      </c>
      <c r="B57" s="2">
        <v>12500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74F3-63C7-4837-A93B-A6B3BE1E2FCE}">
  <dimension ref="A1:M42"/>
  <sheetViews>
    <sheetView workbookViewId="0">
      <selection activeCell="D15" sqref="D15"/>
    </sheetView>
  </sheetViews>
  <sheetFormatPr defaultRowHeight="15" x14ac:dyDescent="0.25"/>
  <cols>
    <col min="1" max="1" width="15.140625" customWidth="1"/>
    <col min="2" max="2" width="6.85546875" customWidth="1"/>
    <col min="3" max="13" width="6.7109375" customWidth="1"/>
  </cols>
  <sheetData>
    <row r="1" spans="1:13" x14ac:dyDescent="0.25">
      <c r="A1" s="6" t="s">
        <v>0</v>
      </c>
      <c r="B1" s="8">
        <v>0.75</v>
      </c>
    </row>
    <row r="2" spans="1:13" x14ac:dyDescent="0.25">
      <c r="A2" s="6" t="s">
        <v>77</v>
      </c>
      <c r="B2" s="8">
        <v>30</v>
      </c>
    </row>
    <row r="3" spans="1:13" x14ac:dyDescent="0.25">
      <c r="A3" s="6" t="s">
        <v>78</v>
      </c>
      <c r="B3" s="23">
        <v>10</v>
      </c>
    </row>
    <row r="5" spans="1:13" x14ac:dyDescent="0.25">
      <c r="A5" s="6" t="s">
        <v>3</v>
      </c>
      <c r="B5" s="8">
        <v>0.17</v>
      </c>
      <c r="C5" s="23">
        <v>0</v>
      </c>
    </row>
    <row r="6" spans="1:13" x14ac:dyDescent="0.25">
      <c r="A6" s="6" t="s">
        <v>4</v>
      </c>
      <c r="B6" s="8">
        <v>0.3</v>
      </c>
      <c r="C6" s="23">
        <v>0.8</v>
      </c>
    </row>
    <row r="7" spans="1:13" x14ac:dyDescent="0.25">
      <c r="A7" s="6" t="s">
        <v>5</v>
      </c>
      <c r="B7" s="8">
        <v>1</v>
      </c>
      <c r="C7" s="23">
        <v>1</v>
      </c>
    </row>
    <row r="8" spans="1:13" x14ac:dyDescent="0.25">
      <c r="A8" s="6" t="s">
        <v>6</v>
      </c>
      <c r="B8" s="8">
        <v>1.7</v>
      </c>
      <c r="C8" s="23">
        <v>1.25</v>
      </c>
    </row>
    <row r="9" spans="1:13" x14ac:dyDescent="0.25">
      <c r="A9" s="6" t="s">
        <v>7</v>
      </c>
      <c r="B9" s="8">
        <v>6.7</v>
      </c>
      <c r="C9" s="23">
        <v>1.5</v>
      </c>
    </row>
    <row r="10" spans="1:13" x14ac:dyDescent="0.25">
      <c r="A10" s="6" t="s">
        <v>8</v>
      </c>
      <c r="B10" s="8">
        <v>16.7</v>
      </c>
      <c r="C10" s="23">
        <v>2</v>
      </c>
    </row>
    <row r="12" spans="1:13" x14ac:dyDescent="0.25">
      <c r="A12" s="18" t="s">
        <v>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5"/>
    </row>
    <row r="13" spans="1:13" x14ac:dyDescent="0.25">
      <c r="A13" s="4" t="s">
        <v>9</v>
      </c>
      <c r="B13" s="19" t="s">
        <v>11</v>
      </c>
      <c r="C13" s="18"/>
      <c r="D13" s="19" t="s">
        <v>12</v>
      </c>
      <c r="E13" s="18"/>
      <c r="F13" s="19" t="s">
        <v>13</v>
      </c>
      <c r="G13" s="18"/>
      <c r="H13" s="19" t="s">
        <v>14</v>
      </c>
      <c r="I13" s="18"/>
      <c r="J13" s="19" t="s">
        <v>79</v>
      </c>
      <c r="K13" s="18"/>
      <c r="L13" s="19" t="s">
        <v>80</v>
      </c>
      <c r="M13" s="18"/>
    </row>
    <row r="14" spans="1:13" x14ac:dyDescent="0.25">
      <c r="A14" s="5" t="s">
        <v>10</v>
      </c>
      <c r="B14" s="19">
        <v>0</v>
      </c>
      <c r="C14" s="18"/>
      <c r="D14" s="19">
        <v>1</v>
      </c>
      <c r="E14" s="18"/>
      <c r="F14" s="19">
        <v>2</v>
      </c>
      <c r="G14" s="18"/>
      <c r="H14" s="19">
        <v>3</v>
      </c>
      <c r="I14" s="18"/>
      <c r="J14" s="19">
        <v>4</v>
      </c>
      <c r="K14" s="18"/>
      <c r="L14" s="19">
        <v>5</v>
      </c>
      <c r="M14" s="18"/>
    </row>
    <row r="15" spans="1:13" x14ac:dyDescent="0.25">
      <c r="A15" s="6" t="s">
        <v>3</v>
      </c>
      <c r="B15" s="21">
        <f>$B$2*$B5</f>
        <v>5.1000000000000005</v>
      </c>
      <c r="C15" s="22">
        <f>$B$3*$C5</f>
        <v>0</v>
      </c>
      <c r="D15" s="21">
        <f>$B$2*$B5*(1 + D$14*$B$1)</f>
        <v>8.9250000000000007</v>
      </c>
      <c r="E15" s="22">
        <f>$B$3*$C5*(1 + D$14*$B$1)</f>
        <v>0</v>
      </c>
      <c r="F15" s="21">
        <f t="shared" ref="F15:M15" si="0">$B$2*$B5*(1 + F$14*$B$1)</f>
        <v>12.750000000000002</v>
      </c>
      <c r="G15" s="22">
        <f t="shared" ref="G15:M15" si="1">$B$3*$C5*(1 + F$14*$B$1)</f>
        <v>0</v>
      </c>
      <c r="H15" s="21">
        <f t="shared" ref="H15:M15" si="2">$B$2*$B5*(1 + H$14*$B$1)</f>
        <v>16.575000000000003</v>
      </c>
      <c r="I15" s="22">
        <f t="shared" ref="I15:M15" si="3">$B$3*$C5*(1 + H$14*$B$1)</f>
        <v>0</v>
      </c>
      <c r="J15" s="21">
        <f t="shared" ref="J15:M15" si="4">$B$2*$B5*(1 + J$14*$B$1)</f>
        <v>20.400000000000002</v>
      </c>
      <c r="K15" s="22">
        <f t="shared" ref="K15:M15" si="5">$B$3*$C5*(1 + J$14*$B$1)</f>
        <v>0</v>
      </c>
      <c r="L15" s="21">
        <f t="shared" ref="L15:M15" si="6">$B$2*$B5*(1 + L$14*$B$1)</f>
        <v>24.225000000000001</v>
      </c>
      <c r="M15" s="22">
        <f t="shared" ref="M15" si="7">$B$3*$C5*(1 + L$14*$B$1)</f>
        <v>0</v>
      </c>
    </row>
    <row r="16" spans="1:13" x14ac:dyDescent="0.25">
      <c r="A16" s="6" t="s">
        <v>4</v>
      </c>
      <c r="B16" s="21">
        <f>$B$2*$B6</f>
        <v>9</v>
      </c>
      <c r="C16" s="22">
        <f t="shared" ref="C16:M20" si="8">$B$3*$C6</f>
        <v>8</v>
      </c>
      <c r="D16" s="21">
        <f>$B$2*$B6*(1 + D$14*$B$1)</f>
        <v>15.75</v>
      </c>
      <c r="E16" s="22">
        <f t="shared" ref="E16:M20" si="9">$B$3*$C6*(1 + D$14*$B$1)</f>
        <v>14</v>
      </c>
      <c r="F16" s="21">
        <f t="shared" ref="F16:M16" si="10">$B$2*$B6*(1 + F$14*$B$1)</f>
        <v>22.5</v>
      </c>
      <c r="G16" s="22">
        <f t="shared" si="9"/>
        <v>20</v>
      </c>
      <c r="H16" s="21">
        <f t="shared" ref="H16:M16" si="11">$B$2*$B6*(1 + H$14*$B$1)</f>
        <v>29.25</v>
      </c>
      <c r="I16" s="22">
        <f t="shared" si="9"/>
        <v>26</v>
      </c>
      <c r="J16" s="21">
        <f t="shared" ref="J16:M16" si="12">$B$2*$B6*(1 + J$14*$B$1)</f>
        <v>36</v>
      </c>
      <c r="K16" s="22">
        <f t="shared" si="9"/>
        <v>32</v>
      </c>
      <c r="L16" s="21">
        <f t="shared" ref="L16:M16" si="13">$B$2*$B6*(1 + L$14*$B$1)</f>
        <v>42.75</v>
      </c>
      <c r="M16" s="22">
        <f t="shared" si="9"/>
        <v>38</v>
      </c>
    </row>
    <row r="17" spans="1:13" x14ac:dyDescent="0.25">
      <c r="A17" s="6" t="s">
        <v>5</v>
      </c>
      <c r="B17" s="21">
        <f>$B$2*$B7</f>
        <v>30</v>
      </c>
      <c r="C17" s="22">
        <f t="shared" si="8"/>
        <v>10</v>
      </c>
      <c r="D17" s="21">
        <f>$B$2*$B7*(1 + D$14*$B$1)</f>
        <v>52.5</v>
      </c>
      <c r="E17" s="22">
        <f t="shared" si="9"/>
        <v>17.5</v>
      </c>
      <c r="F17" s="21">
        <f t="shared" ref="F17:M17" si="14">$B$2*$B7*(1 + F$14*$B$1)</f>
        <v>75</v>
      </c>
      <c r="G17" s="22">
        <f t="shared" si="9"/>
        <v>25</v>
      </c>
      <c r="H17" s="21">
        <f t="shared" ref="H17:M17" si="15">$B$2*$B7*(1 + H$14*$B$1)</f>
        <v>97.5</v>
      </c>
      <c r="I17" s="22">
        <f t="shared" si="9"/>
        <v>32.5</v>
      </c>
      <c r="J17" s="21">
        <f t="shared" ref="J17:M17" si="16">$B$2*$B7*(1 + J$14*$B$1)</f>
        <v>120</v>
      </c>
      <c r="K17" s="22">
        <f t="shared" si="9"/>
        <v>40</v>
      </c>
      <c r="L17" s="21">
        <f t="shared" ref="L17:M17" si="17">$B$2*$B7*(1 + L$14*$B$1)</f>
        <v>142.5</v>
      </c>
      <c r="M17" s="22">
        <f t="shared" si="9"/>
        <v>47.5</v>
      </c>
    </row>
    <row r="18" spans="1:13" x14ac:dyDescent="0.25">
      <c r="A18" s="6" t="s">
        <v>6</v>
      </c>
      <c r="B18" s="21">
        <f>$B$2*$B8</f>
        <v>51</v>
      </c>
      <c r="C18" s="22">
        <f t="shared" si="8"/>
        <v>12.5</v>
      </c>
      <c r="D18" s="21">
        <f>$B$2*$B8*(1 + D$14*$B$1)</f>
        <v>89.25</v>
      </c>
      <c r="E18" s="22">
        <f t="shared" si="9"/>
        <v>21.875</v>
      </c>
      <c r="F18" s="21">
        <f t="shared" ref="F18:M18" si="18">$B$2*$B8*(1 + F$14*$B$1)</f>
        <v>127.5</v>
      </c>
      <c r="G18" s="22">
        <f t="shared" si="9"/>
        <v>31.25</v>
      </c>
      <c r="H18" s="21">
        <f t="shared" ref="H18:M18" si="19">$B$2*$B8*(1 + H$14*$B$1)</f>
        <v>165.75</v>
      </c>
      <c r="I18" s="22">
        <f t="shared" si="9"/>
        <v>40.625</v>
      </c>
      <c r="J18" s="21">
        <f t="shared" ref="J18:M18" si="20">$B$2*$B8*(1 + J$14*$B$1)</f>
        <v>204</v>
      </c>
      <c r="K18" s="22">
        <f t="shared" si="9"/>
        <v>50</v>
      </c>
      <c r="L18" s="21">
        <f t="shared" ref="L18:M18" si="21">$B$2*$B8*(1 + L$14*$B$1)</f>
        <v>242.25</v>
      </c>
      <c r="M18" s="22">
        <f t="shared" si="9"/>
        <v>59.375</v>
      </c>
    </row>
    <row r="19" spans="1:13" x14ac:dyDescent="0.25">
      <c r="A19" s="6" t="s">
        <v>7</v>
      </c>
      <c r="B19" s="21">
        <f>$B$2*$B9</f>
        <v>201</v>
      </c>
      <c r="C19" s="22">
        <f t="shared" si="8"/>
        <v>15</v>
      </c>
      <c r="D19" s="21">
        <f>$B$2*$B9*(1 + D$14*$B$1)</f>
        <v>351.75</v>
      </c>
      <c r="E19" s="22">
        <f t="shared" si="9"/>
        <v>26.25</v>
      </c>
      <c r="F19" s="21">
        <f t="shared" ref="F19:M19" si="22">$B$2*$B9*(1 + F$14*$B$1)</f>
        <v>502.5</v>
      </c>
      <c r="G19" s="22">
        <f t="shared" si="9"/>
        <v>37.5</v>
      </c>
      <c r="H19" s="21">
        <f t="shared" ref="H19:M19" si="23">$B$2*$B9*(1 + H$14*$B$1)</f>
        <v>653.25</v>
      </c>
      <c r="I19" s="22">
        <f t="shared" si="9"/>
        <v>48.75</v>
      </c>
      <c r="J19" s="21">
        <f t="shared" ref="J19:M19" si="24">$B$2*$B9*(1 + J$14*$B$1)</f>
        <v>804</v>
      </c>
      <c r="K19" s="22">
        <f t="shared" si="9"/>
        <v>60</v>
      </c>
      <c r="L19" s="21">
        <f t="shared" ref="L19:M19" si="25">$B$2*$B9*(1 + L$14*$B$1)</f>
        <v>954.75</v>
      </c>
      <c r="M19" s="22">
        <f t="shared" si="9"/>
        <v>71.25</v>
      </c>
    </row>
    <row r="20" spans="1:13" x14ac:dyDescent="0.25">
      <c r="A20" s="6" t="s">
        <v>8</v>
      </c>
      <c r="B20" s="21">
        <f>$B$2*$B10</f>
        <v>501</v>
      </c>
      <c r="C20" s="22">
        <f t="shared" si="8"/>
        <v>20</v>
      </c>
      <c r="D20" s="21">
        <f>$B$2*$B10*(1 + D$14*$B$1)</f>
        <v>876.75</v>
      </c>
      <c r="E20" s="22">
        <f t="shared" si="9"/>
        <v>35</v>
      </c>
      <c r="F20" s="21">
        <f t="shared" ref="F20:M20" si="26">$B$2*$B10*(1 + F$14*$B$1)</f>
        <v>1252.5</v>
      </c>
      <c r="G20" s="22">
        <f t="shared" si="9"/>
        <v>50</v>
      </c>
      <c r="H20" s="21">
        <f t="shared" ref="H20:M20" si="27">$B$2*$B10*(1 + H$14*$B$1)</f>
        <v>1628.25</v>
      </c>
      <c r="I20" s="22">
        <f t="shared" si="9"/>
        <v>65</v>
      </c>
      <c r="J20" s="21">
        <f t="shared" ref="J20:M20" si="28">$B$2*$B10*(1 + J$14*$B$1)</f>
        <v>2004</v>
      </c>
      <c r="K20" s="22">
        <f t="shared" si="9"/>
        <v>80</v>
      </c>
      <c r="L20" s="21">
        <f t="shared" ref="L20:M20" si="29">$B$2*$B10*(1 + L$14*$B$1)</f>
        <v>2379.75</v>
      </c>
      <c r="M20" s="22">
        <f t="shared" si="9"/>
        <v>95</v>
      </c>
    </row>
    <row r="23" spans="1:13" x14ac:dyDescent="0.25">
      <c r="A23" s="6" t="s">
        <v>0</v>
      </c>
      <c r="B23" s="8">
        <v>0.75</v>
      </c>
    </row>
    <row r="24" spans="1:13" x14ac:dyDescent="0.25">
      <c r="A24" s="6" t="s">
        <v>77</v>
      </c>
      <c r="B24" s="8">
        <v>30</v>
      </c>
    </row>
    <row r="25" spans="1:13" x14ac:dyDescent="0.25">
      <c r="A25" s="6" t="s">
        <v>82</v>
      </c>
      <c r="B25" s="23">
        <v>0.3</v>
      </c>
    </row>
    <row r="27" spans="1:13" x14ac:dyDescent="0.25">
      <c r="A27" s="6" t="s">
        <v>3</v>
      </c>
      <c r="B27" s="8">
        <v>0.17</v>
      </c>
      <c r="C27" s="23">
        <v>0</v>
      </c>
    </row>
    <row r="28" spans="1:13" x14ac:dyDescent="0.25">
      <c r="A28" s="6" t="s">
        <v>4</v>
      </c>
      <c r="B28" s="8">
        <v>0.3</v>
      </c>
      <c r="C28" s="23">
        <v>0.8</v>
      </c>
    </row>
    <row r="29" spans="1:13" x14ac:dyDescent="0.25">
      <c r="A29" s="6" t="s">
        <v>5</v>
      </c>
      <c r="B29" s="8">
        <v>1</v>
      </c>
      <c r="C29" s="23">
        <v>1</v>
      </c>
    </row>
    <row r="30" spans="1:13" x14ac:dyDescent="0.25">
      <c r="A30" s="6" t="s">
        <v>6</v>
      </c>
      <c r="B30" s="8">
        <v>1.7</v>
      </c>
      <c r="C30" s="23">
        <v>1.25</v>
      </c>
    </row>
    <row r="31" spans="1:13" x14ac:dyDescent="0.25">
      <c r="A31" s="6" t="s">
        <v>7</v>
      </c>
      <c r="B31" s="8">
        <v>6.7</v>
      </c>
      <c r="C31" s="23">
        <v>1.5</v>
      </c>
    </row>
    <row r="32" spans="1:13" x14ac:dyDescent="0.25">
      <c r="A32" s="6" t="s">
        <v>8</v>
      </c>
      <c r="B32" s="8">
        <v>16.7</v>
      </c>
      <c r="C32" s="23">
        <v>2</v>
      </c>
    </row>
    <row r="34" spans="1:13" x14ac:dyDescent="0.25">
      <c r="A34" s="18" t="s">
        <v>81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25">
      <c r="A35" s="4" t="s">
        <v>9</v>
      </c>
      <c r="B35" s="19" t="s">
        <v>11</v>
      </c>
      <c r="C35" s="19"/>
      <c r="D35" s="19" t="s">
        <v>12</v>
      </c>
      <c r="E35" s="19"/>
      <c r="F35" s="19" t="s">
        <v>13</v>
      </c>
      <c r="G35" s="19"/>
      <c r="H35" s="19" t="s">
        <v>14</v>
      </c>
      <c r="I35" s="19"/>
      <c r="J35" s="19" t="s">
        <v>79</v>
      </c>
      <c r="K35" s="19"/>
      <c r="L35" s="19" t="s">
        <v>80</v>
      </c>
      <c r="M35" s="19"/>
    </row>
    <row r="36" spans="1:13" x14ac:dyDescent="0.25">
      <c r="A36" s="5" t="s">
        <v>10</v>
      </c>
      <c r="B36" s="19">
        <v>0</v>
      </c>
      <c r="C36" s="19"/>
      <c r="D36" s="19">
        <v>1</v>
      </c>
      <c r="E36" s="19"/>
      <c r="F36" s="19">
        <v>2</v>
      </c>
      <c r="G36" s="19"/>
      <c r="H36" s="19">
        <v>3</v>
      </c>
      <c r="I36" s="19"/>
      <c r="J36" s="19">
        <v>4</v>
      </c>
      <c r="K36" s="19"/>
      <c r="L36" s="19">
        <v>5</v>
      </c>
      <c r="M36" s="19"/>
    </row>
    <row r="37" spans="1:13" x14ac:dyDescent="0.25">
      <c r="A37" s="6" t="s">
        <v>3</v>
      </c>
      <c r="B37" s="21">
        <f>$B$24*$B27</f>
        <v>5.1000000000000005</v>
      </c>
      <c r="C37" s="22">
        <f>$B$24*$B$25*$C27</f>
        <v>0</v>
      </c>
      <c r="D37" s="21">
        <f>$B$24*$B27*(1 + D$36*$B$23)</f>
        <v>8.9250000000000007</v>
      </c>
      <c r="E37" s="22">
        <f>$B$24*$B$25*$C27*(1 + D$36*$B$23)</f>
        <v>0</v>
      </c>
      <c r="F37" s="21">
        <f t="shared" ref="F37:M37" si="30">$B$24*$B27*(1 + F$36*$B$23)</f>
        <v>12.750000000000002</v>
      </c>
      <c r="G37" s="22">
        <f t="shared" ref="G37:M37" si="31">$B$24*$B$25*$C27*(1 + F$36*$B$23)</f>
        <v>0</v>
      </c>
      <c r="H37" s="21">
        <f t="shared" ref="H37:M37" si="32">$B$24*$B27*(1 + H$36*$B$23)</f>
        <v>16.575000000000003</v>
      </c>
      <c r="I37" s="22">
        <f t="shared" ref="I37:M37" si="33">$B$24*$B$25*$C27*(1 + H$36*$B$23)</f>
        <v>0</v>
      </c>
      <c r="J37" s="21">
        <f t="shared" ref="J37:M37" si="34">$B$24*$B27*(1 + J$36*$B$23)</f>
        <v>20.400000000000002</v>
      </c>
      <c r="K37" s="22">
        <f>$B$24*$B$25*$C27*(1 + J$36*$B$23)</f>
        <v>0</v>
      </c>
      <c r="L37" s="21">
        <f t="shared" ref="L37:M37" si="35">$B$24*$B27*(1 + L$36*$B$23)</f>
        <v>24.225000000000001</v>
      </c>
      <c r="M37" s="22">
        <f t="shared" ref="M37" si="36">$B$24*$B$25*$C27*(1 + L$36*$B$23)</f>
        <v>0</v>
      </c>
    </row>
    <row r="38" spans="1:13" x14ac:dyDescent="0.25">
      <c r="A38" s="6" t="s">
        <v>4</v>
      </c>
      <c r="B38" s="21">
        <f t="shared" ref="B38:B42" si="37">$B$24*$B28</f>
        <v>9</v>
      </c>
      <c r="C38" s="22">
        <f t="shared" ref="C38:C42" si="38">$B$24*$B$25*$C28</f>
        <v>7.2</v>
      </c>
      <c r="D38" s="21">
        <f t="shared" ref="D38:L42" si="39">$B$24*$B28*(1 + D$36*$B$23)</f>
        <v>15.75</v>
      </c>
      <c r="E38" s="22">
        <f>$B$24*$B$25*$C28*(1 + D$36*$B$23)</f>
        <v>12.6</v>
      </c>
      <c r="F38" s="21">
        <f t="shared" si="39"/>
        <v>22.5</v>
      </c>
      <c r="G38" s="22">
        <f t="shared" ref="E38:M42" si="40">$B$24*$B$25*$C28*(1 + F$36*$B$23)</f>
        <v>18</v>
      </c>
      <c r="H38" s="21">
        <f t="shared" si="39"/>
        <v>29.25</v>
      </c>
      <c r="I38" s="22">
        <f t="shared" si="40"/>
        <v>23.400000000000002</v>
      </c>
      <c r="J38" s="21">
        <f t="shared" si="39"/>
        <v>36</v>
      </c>
      <c r="K38" s="22">
        <f t="shared" si="40"/>
        <v>28.8</v>
      </c>
      <c r="L38" s="21">
        <f t="shared" si="39"/>
        <v>42.75</v>
      </c>
      <c r="M38" s="22">
        <f t="shared" si="40"/>
        <v>34.200000000000003</v>
      </c>
    </row>
    <row r="39" spans="1:13" x14ac:dyDescent="0.25">
      <c r="A39" s="6" t="s">
        <v>5</v>
      </c>
      <c r="B39" s="21">
        <f t="shared" si="37"/>
        <v>30</v>
      </c>
      <c r="C39" s="22">
        <f t="shared" si="38"/>
        <v>9</v>
      </c>
      <c r="D39" s="21">
        <f t="shared" si="39"/>
        <v>52.5</v>
      </c>
      <c r="E39" s="22">
        <f t="shared" si="40"/>
        <v>15.75</v>
      </c>
      <c r="F39" s="21">
        <f t="shared" si="39"/>
        <v>75</v>
      </c>
      <c r="G39" s="22">
        <f t="shared" si="40"/>
        <v>22.5</v>
      </c>
      <c r="H39" s="21">
        <f t="shared" si="39"/>
        <v>97.5</v>
      </c>
      <c r="I39" s="22">
        <f t="shared" si="40"/>
        <v>29.25</v>
      </c>
      <c r="J39" s="21">
        <f t="shared" si="39"/>
        <v>120</v>
      </c>
      <c r="K39" s="22">
        <f t="shared" si="40"/>
        <v>36</v>
      </c>
      <c r="L39" s="21">
        <f t="shared" si="39"/>
        <v>142.5</v>
      </c>
      <c r="M39" s="22">
        <f t="shared" si="40"/>
        <v>42.75</v>
      </c>
    </row>
    <row r="40" spans="1:13" x14ac:dyDescent="0.25">
      <c r="A40" s="6" t="s">
        <v>6</v>
      </c>
      <c r="B40" s="21">
        <f t="shared" si="37"/>
        <v>51</v>
      </c>
      <c r="C40" s="22">
        <f t="shared" si="38"/>
        <v>11.25</v>
      </c>
      <c r="D40" s="21">
        <f t="shared" si="39"/>
        <v>89.25</v>
      </c>
      <c r="E40" s="22">
        <f t="shared" si="40"/>
        <v>19.6875</v>
      </c>
      <c r="F40" s="21">
        <f t="shared" si="39"/>
        <v>127.5</v>
      </c>
      <c r="G40" s="22">
        <f t="shared" si="40"/>
        <v>28.125</v>
      </c>
      <c r="H40" s="21">
        <f t="shared" si="39"/>
        <v>165.75</v>
      </c>
      <c r="I40" s="22">
        <f t="shared" si="40"/>
        <v>36.5625</v>
      </c>
      <c r="J40" s="21">
        <f t="shared" si="39"/>
        <v>204</v>
      </c>
      <c r="K40" s="22">
        <f t="shared" si="40"/>
        <v>45</v>
      </c>
      <c r="L40" s="21">
        <f t="shared" si="39"/>
        <v>242.25</v>
      </c>
      <c r="M40" s="22">
        <f t="shared" si="40"/>
        <v>53.4375</v>
      </c>
    </row>
    <row r="41" spans="1:13" x14ac:dyDescent="0.25">
      <c r="A41" s="6" t="s">
        <v>7</v>
      </c>
      <c r="B41" s="21">
        <f t="shared" si="37"/>
        <v>201</v>
      </c>
      <c r="C41" s="22">
        <f t="shared" si="38"/>
        <v>13.5</v>
      </c>
      <c r="D41" s="21">
        <f t="shared" si="39"/>
        <v>351.75</v>
      </c>
      <c r="E41" s="22">
        <f t="shared" si="40"/>
        <v>23.625</v>
      </c>
      <c r="F41" s="21">
        <f t="shared" si="39"/>
        <v>502.5</v>
      </c>
      <c r="G41" s="22">
        <f t="shared" si="40"/>
        <v>33.75</v>
      </c>
      <c r="H41" s="21">
        <f t="shared" si="39"/>
        <v>653.25</v>
      </c>
      <c r="I41" s="22">
        <f t="shared" si="40"/>
        <v>43.875</v>
      </c>
      <c r="J41" s="21">
        <f t="shared" si="39"/>
        <v>804</v>
      </c>
      <c r="K41" s="22">
        <f t="shared" si="40"/>
        <v>54</v>
      </c>
      <c r="L41" s="21">
        <f t="shared" si="39"/>
        <v>954.75</v>
      </c>
      <c r="M41" s="22">
        <f t="shared" si="40"/>
        <v>64.125</v>
      </c>
    </row>
    <row r="42" spans="1:13" x14ac:dyDescent="0.25">
      <c r="A42" s="6" t="s">
        <v>8</v>
      </c>
      <c r="B42" s="21">
        <f t="shared" si="37"/>
        <v>501</v>
      </c>
      <c r="C42" s="22">
        <f t="shared" si="38"/>
        <v>18</v>
      </c>
      <c r="D42" s="21">
        <f t="shared" si="39"/>
        <v>876.75</v>
      </c>
      <c r="E42" s="22">
        <f t="shared" si="40"/>
        <v>31.5</v>
      </c>
      <c r="F42" s="21">
        <f t="shared" si="39"/>
        <v>1252.5</v>
      </c>
      <c r="G42" s="22">
        <f t="shared" si="40"/>
        <v>45</v>
      </c>
      <c r="H42" s="21">
        <f t="shared" si="39"/>
        <v>1628.25</v>
      </c>
      <c r="I42" s="22">
        <f t="shared" si="40"/>
        <v>58.5</v>
      </c>
      <c r="J42" s="21">
        <f t="shared" si="39"/>
        <v>2004</v>
      </c>
      <c r="K42" s="22">
        <f t="shared" si="40"/>
        <v>72</v>
      </c>
      <c r="L42" s="21">
        <f t="shared" si="39"/>
        <v>2379.75</v>
      </c>
      <c r="M42" s="22">
        <f t="shared" si="40"/>
        <v>85.5</v>
      </c>
    </row>
  </sheetData>
  <mergeCells count="26">
    <mergeCell ref="A34:M34"/>
    <mergeCell ref="B36:C36"/>
    <mergeCell ref="D36:E36"/>
    <mergeCell ref="F36:G36"/>
    <mergeCell ref="H36:I36"/>
    <mergeCell ref="J36:K36"/>
    <mergeCell ref="L36:M36"/>
    <mergeCell ref="B35:C35"/>
    <mergeCell ref="D35:E35"/>
    <mergeCell ref="F35:G35"/>
    <mergeCell ref="H35:I35"/>
    <mergeCell ref="J35:K35"/>
    <mergeCell ref="L35:M35"/>
    <mergeCell ref="J13:K13"/>
    <mergeCell ref="J14:K14"/>
    <mergeCell ref="L13:M13"/>
    <mergeCell ref="L14:M14"/>
    <mergeCell ref="A12:M12"/>
    <mergeCell ref="B13:C13"/>
    <mergeCell ref="B14:C14"/>
    <mergeCell ref="D13:E13"/>
    <mergeCell ref="D14:E14"/>
    <mergeCell ref="F13:G13"/>
    <mergeCell ref="F14:G14"/>
    <mergeCell ref="H13:I13"/>
    <mergeCell ref="H14:I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EBD1-217D-4C61-BC07-287107A38603}">
  <dimension ref="A1:S23"/>
  <sheetViews>
    <sheetView tabSelected="1" workbookViewId="0">
      <selection activeCell="V5" sqref="V5"/>
    </sheetView>
  </sheetViews>
  <sheetFormatPr defaultRowHeight="15" x14ac:dyDescent="0.25"/>
  <cols>
    <col min="1" max="1" width="17.28515625" customWidth="1"/>
    <col min="2" max="3" width="10.140625" customWidth="1"/>
  </cols>
  <sheetData>
    <row r="1" spans="1:19" x14ac:dyDescent="0.25">
      <c r="A1" s="6" t="s">
        <v>0</v>
      </c>
      <c r="B1" s="8">
        <v>0.75</v>
      </c>
    </row>
    <row r="2" spans="1:19" x14ac:dyDescent="0.25">
      <c r="A2" s="6" t="s">
        <v>84</v>
      </c>
      <c r="B2" s="8">
        <v>3</v>
      </c>
    </row>
    <row r="3" spans="1:19" x14ac:dyDescent="0.25">
      <c r="A3" s="6" t="s">
        <v>86</v>
      </c>
      <c r="B3" s="8">
        <v>12</v>
      </c>
    </row>
    <row r="4" spans="1:19" x14ac:dyDescent="0.25">
      <c r="A4" s="6" t="s">
        <v>87</v>
      </c>
      <c r="B4" s="8">
        <v>1</v>
      </c>
      <c r="C4" t="s">
        <v>89</v>
      </c>
    </row>
    <row r="5" spans="1:19" x14ac:dyDescent="0.25">
      <c r="A5" s="6" t="s">
        <v>88</v>
      </c>
      <c r="B5" s="8">
        <v>1</v>
      </c>
      <c r="C5" t="s">
        <v>89</v>
      </c>
    </row>
    <row r="7" spans="1:19" x14ac:dyDescent="0.25">
      <c r="A7" s="6" t="s">
        <v>3</v>
      </c>
      <c r="B7" s="8">
        <v>0.25</v>
      </c>
      <c r="C7" s="23">
        <v>0</v>
      </c>
      <c r="E7" s="8">
        <v>0.17</v>
      </c>
      <c r="F7" s="23">
        <v>0</v>
      </c>
    </row>
    <row r="8" spans="1:19" x14ac:dyDescent="0.25">
      <c r="A8" s="6" t="s">
        <v>4</v>
      </c>
      <c r="B8" s="8">
        <v>0.5</v>
      </c>
      <c r="C8" s="23">
        <v>0.5</v>
      </c>
      <c r="E8" s="8">
        <v>0.3</v>
      </c>
      <c r="F8" s="23">
        <v>0.5</v>
      </c>
    </row>
    <row r="9" spans="1:19" x14ac:dyDescent="0.25">
      <c r="A9" s="6" t="s">
        <v>5</v>
      </c>
      <c r="B9" s="8">
        <v>1</v>
      </c>
      <c r="C9" s="23">
        <v>1</v>
      </c>
      <c r="E9" s="8">
        <v>1</v>
      </c>
      <c r="F9" s="23">
        <v>1</v>
      </c>
    </row>
    <row r="10" spans="1:19" x14ac:dyDescent="0.25">
      <c r="A10" s="6" t="s">
        <v>6</v>
      </c>
      <c r="B10" s="8">
        <v>5</v>
      </c>
      <c r="C10" s="23">
        <v>1.25</v>
      </c>
      <c r="E10" s="8">
        <v>1.7</v>
      </c>
      <c r="F10" s="23">
        <v>2</v>
      </c>
    </row>
    <row r="11" spans="1:19" x14ac:dyDescent="0.25">
      <c r="A11" s="6" t="s">
        <v>7</v>
      </c>
      <c r="B11" s="8">
        <v>10</v>
      </c>
      <c r="C11" s="23">
        <v>1.75</v>
      </c>
      <c r="E11" s="8">
        <v>6.7</v>
      </c>
      <c r="F11" s="23">
        <v>3</v>
      </c>
    </row>
    <row r="12" spans="1:19" x14ac:dyDescent="0.25">
      <c r="A12" s="6" t="s">
        <v>8</v>
      </c>
      <c r="B12" s="8">
        <v>20</v>
      </c>
      <c r="C12" s="23">
        <v>2</v>
      </c>
      <c r="E12" s="8">
        <v>16.7</v>
      </c>
      <c r="F12" s="23">
        <v>4</v>
      </c>
    </row>
    <row r="14" spans="1:19" x14ac:dyDescent="0.25">
      <c r="A14" s="29" t="s">
        <v>9</v>
      </c>
      <c r="B14" s="19" t="s">
        <v>11</v>
      </c>
      <c r="C14" s="19"/>
      <c r="D14" s="18"/>
      <c r="E14" s="19" t="s">
        <v>12</v>
      </c>
      <c r="F14" s="19"/>
      <c r="G14" s="18"/>
      <c r="H14" s="20" t="s">
        <v>13</v>
      </c>
      <c r="I14" s="26"/>
      <c r="J14" s="24"/>
      <c r="K14" s="19" t="s">
        <v>14</v>
      </c>
      <c r="L14" s="19"/>
      <c r="M14" s="18"/>
      <c r="N14" s="19" t="s">
        <v>79</v>
      </c>
      <c r="O14" s="19"/>
      <c r="P14" s="18"/>
      <c r="Q14" s="19" t="s">
        <v>80</v>
      </c>
      <c r="R14" s="19"/>
      <c r="S14" s="18"/>
    </row>
    <row r="15" spans="1:19" x14ac:dyDescent="0.25">
      <c r="A15" s="29" t="s">
        <v>10</v>
      </c>
      <c r="B15" s="19">
        <v>0</v>
      </c>
      <c r="C15" s="19"/>
      <c r="D15" s="18"/>
      <c r="E15" s="19">
        <v>1</v>
      </c>
      <c r="F15" s="19"/>
      <c r="G15" s="18"/>
      <c r="H15" s="20">
        <v>2</v>
      </c>
      <c r="I15" s="26"/>
      <c r="J15" s="24"/>
      <c r="K15" s="19">
        <v>3</v>
      </c>
      <c r="L15" s="19"/>
      <c r="M15" s="18"/>
      <c r="N15" s="19">
        <v>4</v>
      </c>
      <c r="O15" s="19"/>
      <c r="P15" s="18"/>
      <c r="Q15" s="19">
        <v>5</v>
      </c>
      <c r="R15" s="19"/>
      <c r="S15" s="18"/>
    </row>
    <row r="16" spans="1:19" x14ac:dyDescent="0.25">
      <c r="A16" s="29" t="s">
        <v>83</v>
      </c>
      <c r="B16" s="27">
        <f>3*$B$2 +1</f>
        <v>10</v>
      </c>
      <c r="C16" s="27"/>
      <c r="D16" s="27"/>
      <c r="E16" s="27">
        <f>(1+$B$1*E15)*3*$B$2+1</f>
        <v>16.75</v>
      </c>
      <c r="F16" s="27"/>
      <c r="G16" s="27"/>
      <c r="H16" s="27">
        <f t="shared" ref="H16" si="0">(1+$B$1*H15)*3*$B$2+1</f>
        <v>23.5</v>
      </c>
      <c r="I16" s="27"/>
      <c r="J16" s="27"/>
      <c r="K16" s="27">
        <f t="shared" ref="K16" si="1">(1+$B$1*K15)*3*$B$2+1</f>
        <v>30.25</v>
      </c>
      <c r="L16" s="27"/>
      <c r="M16" s="27"/>
      <c r="N16" s="27">
        <f t="shared" ref="N16" si="2">(1+$B$1*N15)*3*$B$2+1</f>
        <v>37</v>
      </c>
      <c r="O16" s="27"/>
      <c r="P16" s="27"/>
      <c r="Q16" s="27">
        <f t="shared" ref="Q16" si="3">(1+$B$1*Q15)*3*$B$2+1</f>
        <v>43.75</v>
      </c>
      <c r="R16" s="27"/>
      <c r="S16" s="27"/>
    </row>
    <row r="17" spans="1:19" x14ac:dyDescent="0.25">
      <c r="A17" s="29" t="s">
        <v>85</v>
      </c>
      <c r="B17" s="27">
        <f>$B$3</f>
        <v>12</v>
      </c>
      <c r="C17" s="27"/>
      <c r="D17" s="27"/>
      <c r="E17" s="27">
        <f>(1+$B$1*E15)*$B$3</f>
        <v>21</v>
      </c>
      <c r="F17" s="27"/>
      <c r="G17" s="27"/>
      <c r="H17" s="27">
        <f t="shared" ref="H17:S17" si="4">(1+$B$1*H15)*$B$3</f>
        <v>30</v>
      </c>
      <c r="I17" s="27"/>
      <c r="J17" s="27"/>
      <c r="K17" s="27">
        <f t="shared" ref="K17:S17" si="5">(1+$B$1*K15)*$B$3</f>
        <v>39</v>
      </c>
      <c r="L17" s="27"/>
      <c r="M17" s="27"/>
      <c r="N17" s="27">
        <f t="shared" ref="N17:S17" si="6">(1+$B$1*N15)*$B$3</f>
        <v>48</v>
      </c>
      <c r="O17" s="27"/>
      <c r="P17" s="27"/>
      <c r="Q17" s="27">
        <f>(1+$B$1*Q15)*$B$3</f>
        <v>57</v>
      </c>
      <c r="R17" s="27"/>
      <c r="S17" s="27"/>
    </row>
    <row r="18" spans="1:19" x14ac:dyDescent="0.25">
      <c r="A18" s="6" t="s">
        <v>3</v>
      </c>
      <c r="B18" s="21">
        <f>$B$17*$B7*$B$4</f>
        <v>3</v>
      </c>
      <c r="C18" s="22">
        <f>$B$16*$B$5*$C7</f>
        <v>0</v>
      </c>
      <c r="D18" s="28">
        <f>C18/B18</f>
        <v>0</v>
      </c>
      <c r="E18" s="21">
        <f>E$17*$B$4*$B7</f>
        <v>5.25</v>
      </c>
      <c r="F18" s="22">
        <f>E$16*$B$5*$C7</f>
        <v>0</v>
      </c>
      <c r="G18" s="28">
        <f>F18/E18</f>
        <v>0</v>
      </c>
      <c r="H18" s="21">
        <f>H$17*$B$4*$B7</f>
        <v>7.5</v>
      </c>
      <c r="I18" s="22">
        <f>H$16*$B$5*$C7</f>
        <v>0</v>
      </c>
      <c r="J18" s="28">
        <f>I18/H18</f>
        <v>0</v>
      </c>
      <c r="K18" s="21">
        <f>K$17*$B$4*$B7</f>
        <v>9.75</v>
      </c>
      <c r="L18" s="22">
        <f>K$16*$B$5*$C7</f>
        <v>0</v>
      </c>
      <c r="M18" s="28">
        <f t="shared" ref="M18:M23" si="7">L18/K18</f>
        <v>0</v>
      </c>
      <c r="N18" s="21">
        <f>N$17*$B$4*$B7</f>
        <v>12</v>
      </c>
      <c r="O18" s="22">
        <f>N$16*$B$5*$C7</f>
        <v>0</v>
      </c>
      <c r="P18" s="28">
        <f t="shared" ref="P18:P23" si="8">O18/N18</f>
        <v>0</v>
      </c>
      <c r="Q18" s="21">
        <f>Q$17*$B$4*$B7</f>
        <v>14.25</v>
      </c>
      <c r="R18" s="22">
        <f>Q$16*$B$5*$C7</f>
        <v>0</v>
      </c>
      <c r="S18" s="28">
        <f t="shared" ref="S18:S23" si="9">R18/Q18</f>
        <v>0</v>
      </c>
    </row>
    <row r="19" spans="1:19" x14ac:dyDescent="0.25">
      <c r="A19" s="6" t="s">
        <v>4</v>
      </c>
      <c r="B19" s="21">
        <f t="shared" ref="B19:B23" si="10">$B$17*$B8*$B$4</f>
        <v>6</v>
      </c>
      <c r="C19" s="22">
        <f>$B$16*$B$5*$C8</f>
        <v>5</v>
      </c>
      <c r="D19" s="28">
        <f t="shared" ref="D19:D22" si="11">C19/B19</f>
        <v>0.83333333333333337</v>
      </c>
      <c r="E19" s="21">
        <f t="shared" ref="E19:E23" si="12">E$17*$B$4*$B8</f>
        <v>10.5</v>
      </c>
      <c r="F19" s="22">
        <f t="shared" ref="F19:F23" si="13">E$16*$B$5*$C8</f>
        <v>8.375</v>
      </c>
      <c r="G19" s="28">
        <f t="shared" ref="G19:G22" si="14">F19/E19</f>
        <v>0.79761904761904767</v>
      </c>
      <c r="H19" s="21">
        <f t="shared" ref="H19:H23" si="15">H$17*$B$4*$B8</f>
        <v>15</v>
      </c>
      <c r="I19" s="22">
        <f t="shared" ref="I19:I23" si="16">H$16*$B$5*$C8</f>
        <v>11.75</v>
      </c>
      <c r="J19" s="28">
        <f t="shared" ref="J19:J22" si="17">I19/H19</f>
        <v>0.78333333333333333</v>
      </c>
      <c r="K19" s="21">
        <f t="shared" ref="K19:K23" si="18">K$17*$B$4*$B8</f>
        <v>19.5</v>
      </c>
      <c r="L19" s="22">
        <f t="shared" ref="L19:L23" si="19">K$16*$B$5*$C8</f>
        <v>15.125</v>
      </c>
      <c r="M19" s="28">
        <f t="shared" si="7"/>
        <v>0.77564102564102566</v>
      </c>
      <c r="N19" s="21">
        <f t="shared" ref="N19:N23" si="20">N$17*$B$4*$B8</f>
        <v>24</v>
      </c>
      <c r="O19" s="22">
        <f t="shared" ref="O19:O23" si="21">N$16*$B$5*$C8</f>
        <v>18.5</v>
      </c>
      <c r="P19" s="28">
        <f t="shared" si="8"/>
        <v>0.77083333333333337</v>
      </c>
      <c r="Q19" s="21">
        <f t="shared" ref="Q19:Q23" si="22">Q$17*$B$4*$B8</f>
        <v>28.5</v>
      </c>
      <c r="R19" s="22">
        <f t="shared" ref="R19:R23" si="23">Q$16*$B$5*$C8</f>
        <v>21.875</v>
      </c>
      <c r="S19" s="28">
        <f t="shared" si="9"/>
        <v>0.76754385964912286</v>
      </c>
    </row>
    <row r="20" spans="1:19" x14ac:dyDescent="0.25">
      <c r="A20" s="6" t="s">
        <v>5</v>
      </c>
      <c r="B20" s="21">
        <f t="shared" si="10"/>
        <v>12</v>
      </c>
      <c r="C20" s="22">
        <f>$B$16*$B$5*$C9</f>
        <v>10</v>
      </c>
      <c r="D20" s="28">
        <f t="shared" si="11"/>
        <v>0.83333333333333337</v>
      </c>
      <c r="E20" s="21">
        <f t="shared" si="12"/>
        <v>21</v>
      </c>
      <c r="F20" s="22">
        <f t="shared" si="13"/>
        <v>16.75</v>
      </c>
      <c r="G20" s="28">
        <f t="shared" si="14"/>
        <v>0.79761904761904767</v>
      </c>
      <c r="H20" s="21">
        <f t="shared" si="15"/>
        <v>30</v>
      </c>
      <c r="I20" s="22">
        <f t="shared" si="16"/>
        <v>23.5</v>
      </c>
      <c r="J20" s="28">
        <f t="shared" si="17"/>
        <v>0.78333333333333333</v>
      </c>
      <c r="K20" s="21">
        <f t="shared" si="18"/>
        <v>39</v>
      </c>
      <c r="L20" s="22">
        <f t="shared" si="19"/>
        <v>30.25</v>
      </c>
      <c r="M20" s="28">
        <f t="shared" si="7"/>
        <v>0.77564102564102566</v>
      </c>
      <c r="N20" s="21">
        <f t="shared" si="20"/>
        <v>48</v>
      </c>
      <c r="O20" s="22">
        <f t="shared" si="21"/>
        <v>37</v>
      </c>
      <c r="P20" s="28">
        <f t="shared" si="8"/>
        <v>0.77083333333333337</v>
      </c>
      <c r="Q20" s="21">
        <f t="shared" si="22"/>
        <v>57</v>
      </c>
      <c r="R20" s="22">
        <f t="shared" si="23"/>
        <v>43.75</v>
      </c>
      <c r="S20" s="28">
        <f t="shared" si="9"/>
        <v>0.76754385964912286</v>
      </c>
    </row>
    <row r="21" spans="1:19" x14ac:dyDescent="0.25">
      <c r="A21" s="6" t="s">
        <v>6</v>
      </c>
      <c r="B21" s="21">
        <f t="shared" si="10"/>
        <v>60</v>
      </c>
      <c r="C21" s="22">
        <f>$B$16*$B$5*$C10</f>
        <v>12.5</v>
      </c>
      <c r="D21" s="28">
        <f t="shared" si="11"/>
        <v>0.20833333333333334</v>
      </c>
      <c r="E21" s="21">
        <f t="shared" si="12"/>
        <v>105</v>
      </c>
      <c r="F21" s="22">
        <f t="shared" si="13"/>
        <v>20.9375</v>
      </c>
      <c r="G21" s="28">
        <f t="shared" si="14"/>
        <v>0.19940476190476192</v>
      </c>
      <c r="H21" s="21">
        <f t="shared" si="15"/>
        <v>150</v>
      </c>
      <c r="I21" s="22">
        <f t="shared" si="16"/>
        <v>29.375</v>
      </c>
      <c r="J21" s="28">
        <f t="shared" si="17"/>
        <v>0.19583333333333333</v>
      </c>
      <c r="K21" s="21">
        <f t="shared" si="18"/>
        <v>195</v>
      </c>
      <c r="L21" s="22">
        <f t="shared" si="19"/>
        <v>37.8125</v>
      </c>
      <c r="M21" s="28">
        <f t="shared" si="7"/>
        <v>0.19391025641025642</v>
      </c>
      <c r="N21" s="21">
        <f t="shared" si="20"/>
        <v>240</v>
      </c>
      <c r="O21" s="22">
        <f t="shared" si="21"/>
        <v>46.25</v>
      </c>
      <c r="P21" s="28">
        <f t="shared" si="8"/>
        <v>0.19270833333333334</v>
      </c>
      <c r="Q21" s="21">
        <f t="shared" si="22"/>
        <v>285</v>
      </c>
      <c r="R21" s="22">
        <f t="shared" si="23"/>
        <v>54.6875</v>
      </c>
      <c r="S21" s="28">
        <f t="shared" si="9"/>
        <v>0.19188596491228072</v>
      </c>
    </row>
    <row r="22" spans="1:19" x14ac:dyDescent="0.25">
      <c r="A22" s="6" t="s">
        <v>7</v>
      </c>
      <c r="B22" s="21">
        <f t="shared" si="10"/>
        <v>120</v>
      </c>
      <c r="C22" s="22">
        <f>$B$16*$B$5*$C11</f>
        <v>17.5</v>
      </c>
      <c r="D22" s="28">
        <f t="shared" si="11"/>
        <v>0.14583333333333334</v>
      </c>
      <c r="E22" s="21">
        <f t="shared" si="12"/>
        <v>210</v>
      </c>
      <c r="F22" s="22">
        <f t="shared" si="13"/>
        <v>29.3125</v>
      </c>
      <c r="G22" s="28">
        <f t="shared" si="14"/>
        <v>0.13958333333333334</v>
      </c>
      <c r="H22" s="21">
        <f t="shared" si="15"/>
        <v>300</v>
      </c>
      <c r="I22" s="22">
        <f t="shared" si="16"/>
        <v>41.125</v>
      </c>
      <c r="J22" s="28">
        <f t="shared" si="17"/>
        <v>0.13708333333333333</v>
      </c>
      <c r="K22" s="21">
        <f t="shared" si="18"/>
        <v>390</v>
      </c>
      <c r="L22" s="22">
        <f t="shared" si="19"/>
        <v>52.9375</v>
      </c>
      <c r="M22" s="28">
        <f t="shared" si="7"/>
        <v>0.13573717948717948</v>
      </c>
      <c r="N22" s="21">
        <f t="shared" si="20"/>
        <v>480</v>
      </c>
      <c r="O22" s="22">
        <f t="shared" si="21"/>
        <v>64.75</v>
      </c>
      <c r="P22" s="28">
        <f t="shared" si="8"/>
        <v>0.13489583333333333</v>
      </c>
      <c r="Q22" s="21">
        <f t="shared" si="22"/>
        <v>570</v>
      </c>
      <c r="R22" s="22">
        <f t="shared" si="23"/>
        <v>76.5625</v>
      </c>
      <c r="S22" s="28">
        <f t="shared" si="9"/>
        <v>0.13432017543859648</v>
      </c>
    </row>
    <row r="23" spans="1:19" x14ac:dyDescent="0.25">
      <c r="A23" s="6" t="s">
        <v>8</v>
      </c>
      <c r="B23" s="21">
        <f t="shared" si="10"/>
        <v>240</v>
      </c>
      <c r="C23" s="22">
        <f>$B$16*$B$5*$C12</f>
        <v>20</v>
      </c>
      <c r="D23" s="28">
        <f>C23/B23</f>
        <v>8.3333333333333329E-2</v>
      </c>
      <c r="E23" s="21">
        <f t="shared" si="12"/>
        <v>420</v>
      </c>
      <c r="F23" s="22">
        <f t="shared" si="13"/>
        <v>33.5</v>
      </c>
      <c r="G23" s="28">
        <f>F23/E23</f>
        <v>7.9761904761904756E-2</v>
      </c>
      <c r="H23" s="21">
        <f t="shared" si="15"/>
        <v>600</v>
      </c>
      <c r="I23" s="22">
        <f t="shared" si="16"/>
        <v>47</v>
      </c>
      <c r="J23" s="28">
        <f>I23/H23</f>
        <v>7.8333333333333338E-2</v>
      </c>
      <c r="K23" s="21">
        <f t="shared" si="18"/>
        <v>780</v>
      </c>
      <c r="L23" s="22">
        <f t="shared" si="19"/>
        <v>60.5</v>
      </c>
      <c r="M23" s="28">
        <f t="shared" si="7"/>
        <v>7.7564102564102566E-2</v>
      </c>
      <c r="N23" s="21">
        <f t="shared" si="20"/>
        <v>960</v>
      </c>
      <c r="O23" s="22">
        <f t="shared" si="21"/>
        <v>74</v>
      </c>
      <c r="P23" s="28">
        <f t="shared" si="8"/>
        <v>7.7083333333333337E-2</v>
      </c>
      <c r="Q23" s="21">
        <f t="shared" si="22"/>
        <v>1140</v>
      </c>
      <c r="R23" s="22">
        <f t="shared" si="23"/>
        <v>87.5</v>
      </c>
      <c r="S23" s="28">
        <f t="shared" si="9"/>
        <v>7.6754385964912283E-2</v>
      </c>
    </row>
  </sheetData>
  <mergeCells count="24">
    <mergeCell ref="B17:D17"/>
    <mergeCell ref="E17:G17"/>
    <mergeCell ref="H17:J17"/>
    <mergeCell ref="K17:M17"/>
    <mergeCell ref="N17:P17"/>
    <mergeCell ref="Q17:S17"/>
    <mergeCell ref="B16:D16"/>
    <mergeCell ref="E16:G16"/>
    <mergeCell ref="H16:J16"/>
    <mergeCell ref="K16:M16"/>
    <mergeCell ref="N16:P16"/>
    <mergeCell ref="Q16:S16"/>
    <mergeCell ref="B15:D15"/>
    <mergeCell ref="E15:G15"/>
    <mergeCell ref="H15:J15"/>
    <mergeCell ref="K15:M15"/>
    <mergeCell ref="N15:P15"/>
    <mergeCell ref="Q15:S15"/>
    <mergeCell ref="B14:D14"/>
    <mergeCell ref="E14:G14"/>
    <mergeCell ref="H14:J14"/>
    <mergeCell ref="K14:M14"/>
    <mergeCell ref="N14:P14"/>
    <mergeCell ref="Q14:S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Creature Scaling</vt:lpstr>
      <vt:lpstr>Vanilla Creatures</vt:lpstr>
      <vt:lpstr>Creature Scaling (2)</vt:lpstr>
      <vt:lpstr>New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 Evans</dc:creator>
  <cp:lastModifiedBy>Savannah Evans</cp:lastModifiedBy>
  <dcterms:created xsi:type="dcterms:W3CDTF">2022-12-22T18:20:20Z</dcterms:created>
  <dcterms:modified xsi:type="dcterms:W3CDTF">2023-01-15T16:56:48Z</dcterms:modified>
</cp:coreProperties>
</file>