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u\Workspace\Valheim-Modding\VentureValheim\"/>
    </mc:Choice>
  </mc:AlternateContent>
  <xr:revisionPtr revIDLastSave="0" documentId="13_ncr:1_{0A70E7E3-618F-4650-863B-6ED9E2A476FE}" xr6:coauthVersionLast="47" xr6:coauthVersionMax="47" xr10:uidLastSave="{00000000-0000-0000-0000-000000000000}"/>
  <bookViews>
    <workbookView xWindow="5025" yWindow="2385" windowWidth="28800" windowHeight="15435" activeTab="4" xr2:uid="{731B0F8C-6FED-4242-8F16-C9CE55E037E9}"/>
  </bookViews>
  <sheets>
    <sheet name="Creature Scaling" sheetId="1" r:id="rId1"/>
    <sheet name="Vanilla Creatures" sheetId="2" r:id="rId2"/>
    <sheet name="Creature Scaling (2)" sheetId="3" r:id="rId3"/>
    <sheet name="New Scaling" sheetId="4" r:id="rId4"/>
    <sheet name="Algorithms" sheetId="6" r:id="rId5"/>
  </sheets>
  <definedNames>
    <definedName name="_xlchart.v1.0" hidden="1">'Vanilla Creatures'!$B$18:$B$26</definedName>
    <definedName name="_xlchart.v1.1" hidden="1">'Vanilla Creatures'!$B$28:$B$35</definedName>
    <definedName name="_xlchart.v1.10" hidden="1">'Vanilla Creatures'!$B$44</definedName>
    <definedName name="_xlchart.v1.11" hidden="1">'Vanilla Creatures'!$B$55</definedName>
    <definedName name="_xlchart.v1.12" hidden="1">'Vanilla Creatures'!$B$7</definedName>
    <definedName name="_xlchart.v1.13" hidden="1">'Vanilla Creatures'!$B$72</definedName>
    <definedName name="_xlchart.v1.2" hidden="1">'Vanilla Creatures'!$B$37:$B$43</definedName>
    <definedName name="_xlchart.v1.3" hidden="1">'Vanilla Creatures'!$B$3:$B$6</definedName>
    <definedName name="_xlchart.v1.4" hidden="1">'Vanilla Creatures'!$B$45:$B$54</definedName>
    <definedName name="_xlchart.v1.5" hidden="1">'Vanilla Creatures'!$B$56:$B$71</definedName>
    <definedName name="_xlchart.v1.6" hidden="1">'Vanilla Creatures'!$B$8:$B$16</definedName>
    <definedName name="_xlchart.v1.7" hidden="1">'Vanilla Creatures'!$B$17</definedName>
    <definedName name="_xlchart.v1.8" hidden="1">'Vanilla Creatures'!$B$27</definedName>
    <definedName name="_xlchart.v1.9" hidden="1">'Vanilla Creatures'!$B$36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S8" i="6" s="1"/>
  <c r="U8" i="6" s="1"/>
  <c r="E15" i="3"/>
  <c r="B18" i="4"/>
  <c r="B20" i="4"/>
  <c r="B19" i="4"/>
  <c r="B17" i="4"/>
  <c r="I24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C22" i="1"/>
  <c r="C23" i="1"/>
  <c r="C24" i="1"/>
  <c r="C19" i="1"/>
  <c r="C20" i="1"/>
  <c r="C21" i="1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T25" i="6" s="1"/>
  <c r="D4" i="6"/>
  <c r="T12" i="6" s="1"/>
  <c r="C4" i="6"/>
  <c r="T8" i="6" s="1"/>
  <c r="E3" i="6"/>
  <c r="S27" i="6" s="1"/>
  <c r="U27" i="6" s="1"/>
  <c r="D3" i="6"/>
  <c r="S14" i="6" s="1"/>
  <c r="U14" i="6" s="1"/>
  <c r="E2" i="6"/>
  <c r="D2" i="6"/>
  <c r="C2" i="6"/>
  <c r="T2" i="6" l="1"/>
  <c r="T4" i="6"/>
  <c r="T3" i="6"/>
  <c r="S26" i="6"/>
  <c r="U26" i="6" s="1"/>
  <c r="T7" i="6"/>
  <c r="T6" i="6"/>
  <c r="T5" i="6"/>
  <c r="V8" i="6"/>
  <c r="T14" i="6"/>
  <c r="V14" i="6" s="1"/>
  <c r="T22" i="6"/>
  <c r="S25" i="6"/>
  <c r="U25" i="6" s="1"/>
  <c r="T20" i="6"/>
  <c r="T27" i="6"/>
  <c r="V27" i="6" s="1"/>
  <c r="S23" i="6"/>
  <c r="U23" i="6" s="1"/>
  <c r="T24" i="6"/>
  <c r="S21" i="6"/>
  <c r="U21" i="6" s="1"/>
  <c r="T23" i="6"/>
  <c r="T26" i="6"/>
  <c r="T21" i="6"/>
  <c r="S24" i="6"/>
  <c r="U24" i="6" s="1"/>
  <c r="S22" i="6"/>
  <c r="U22" i="6" s="1"/>
  <c r="S20" i="6"/>
  <c r="U20" i="6" s="1"/>
  <c r="T11" i="6"/>
  <c r="T18" i="6"/>
  <c r="T17" i="6"/>
  <c r="T16" i="6"/>
  <c r="T15" i="6"/>
  <c r="T13" i="6"/>
  <c r="T9" i="6"/>
  <c r="S11" i="6"/>
  <c r="U11" i="6" s="1"/>
  <c r="S13" i="6"/>
  <c r="U13" i="6" s="1"/>
  <c r="S12" i="6"/>
  <c r="U12" i="6" s="1"/>
  <c r="S18" i="6"/>
  <c r="U18" i="6" s="1"/>
  <c r="S17" i="6"/>
  <c r="S16" i="6"/>
  <c r="S15" i="6"/>
  <c r="S6" i="6"/>
  <c r="U6" i="6" s="1"/>
  <c r="S5" i="6"/>
  <c r="U5" i="6" s="1"/>
  <c r="S3" i="6"/>
  <c r="U3" i="6" s="1"/>
  <c r="S4" i="6"/>
  <c r="U4" i="6" s="1"/>
  <c r="S2" i="6"/>
  <c r="U2" i="6" s="1"/>
  <c r="S7" i="6"/>
  <c r="U7" i="6" s="1"/>
  <c r="S9" i="6"/>
  <c r="U9" i="6" s="1"/>
  <c r="T16" i="4"/>
  <c r="T18" i="4"/>
  <c r="T17" i="4"/>
  <c r="T23" i="4" s="1"/>
  <c r="U23" i="4"/>
  <c r="Q19" i="4"/>
  <c r="Q20" i="4"/>
  <c r="Q21" i="4"/>
  <c r="Q22" i="4"/>
  <c r="Q23" i="4"/>
  <c r="Q18" i="4"/>
  <c r="N19" i="4"/>
  <c r="N20" i="4"/>
  <c r="N21" i="4"/>
  <c r="N22" i="4"/>
  <c r="N23" i="4"/>
  <c r="N18" i="4"/>
  <c r="K19" i="4"/>
  <c r="K20" i="4"/>
  <c r="K21" i="4"/>
  <c r="K22" i="4"/>
  <c r="K23" i="4"/>
  <c r="K18" i="4"/>
  <c r="H19" i="4"/>
  <c r="H20" i="4"/>
  <c r="H21" i="4"/>
  <c r="H22" i="4"/>
  <c r="H23" i="4"/>
  <c r="H18" i="4"/>
  <c r="E19" i="4"/>
  <c r="E20" i="4"/>
  <c r="E21" i="4"/>
  <c r="E22" i="4"/>
  <c r="E23" i="4"/>
  <c r="E18" i="4"/>
  <c r="E16" i="4"/>
  <c r="F19" i="4" s="1"/>
  <c r="Q17" i="4"/>
  <c r="E17" i="4"/>
  <c r="B21" i="4"/>
  <c r="B22" i="4"/>
  <c r="B23" i="4"/>
  <c r="H16" i="4"/>
  <c r="I22" i="4" s="1"/>
  <c r="K16" i="4"/>
  <c r="L20" i="4" s="1"/>
  <c r="N16" i="4"/>
  <c r="O22" i="4" s="1"/>
  <c r="Q16" i="4"/>
  <c r="R18" i="4" s="1"/>
  <c r="H17" i="4"/>
  <c r="K17" i="4"/>
  <c r="N17" i="4"/>
  <c r="B16" i="4"/>
  <c r="D15" i="3"/>
  <c r="E38" i="3"/>
  <c r="K37" i="3"/>
  <c r="D37" i="3"/>
  <c r="F37" i="3"/>
  <c r="G37" i="3"/>
  <c r="H37" i="3"/>
  <c r="I37" i="3"/>
  <c r="J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D38" i="3"/>
  <c r="D39" i="3"/>
  <c r="E39" i="3"/>
  <c r="D40" i="3"/>
  <c r="E40" i="3"/>
  <c r="D41" i="3"/>
  <c r="E41" i="3"/>
  <c r="D42" i="3"/>
  <c r="E42" i="3"/>
  <c r="E37" i="3"/>
  <c r="B37" i="3"/>
  <c r="C37" i="3"/>
  <c r="C38" i="3"/>
  <c r="C39" i="3"/>
  <c r="C40" i="3"/>
  <c r="C41" i="3"/>
  <c r="C42" i="3"/>
  <c r="B38" i="3"/>
  <c r="B39" i="3"/>
  <c r="B40" i="3"/>
  <c r="B41" i="3"/>
  <c r="B42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E16" i="3"/>
  <c r="E17" i="3"/>
  <c r="E18" i="3"/>
  <c r="E19" i="3"/>
  <c r="E20" i="3"/>
  <c r="D16" i="3"/>
  <c r="D17" i="3"/>
  <c r="D18" i="3"/>
  <c r="D19" i="3"/>
  <c r="D20" i="3"/>
  <c r="C16" i="3"/>
  <c r="C17" i="3"/>
  <c r="C18" i="3"/>
  <c r="C19" i="3"/>
  <c r="C20" i="3"/>
  <c r="C15" i="3"/>
  <c r="B16" i="3"/>
  <c r="B17" i="3"/>
  <c r="B18" i="3"/>
  <c r="B19" i="3"/>
  <c r="B20" i="3"/>
  <c r="B15" i="3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D6" i="1"/>
  <c r="E6" i="1"/>
  <c r="F6" i="1"/>
  <c r="G6" i="1"/>
  <c r="H6" i="1"/>
  <c r="I6" i="1"/>
  <c r="C6" i="1"/>
  <c r="V23" i="6" l="1"/>
  <c r="C23" i="4"/>
  <c r="D23" i="4" s="1"/>
  <c r="C18" i="4"/>
  <c r="V23" i="4"/>
  <c r="I21" i="4"/>
  <c r="I20" i="4"/>
  <c r="O21" i="4"/>
  <c r="O20" i="4"/>
  <c r="P20" i="4" s="1"/>
  <c r="F23" i="4"/>
  <c r="L23" i="4"/>
  <c r="R23" i="4"/>
  <c r="F22" i="4"/>
  <c r="L22" i="4"/>
  <c r="R22" i="4"/>
  <c r="S22" i="4" s="1"/>
  <c r="I19" i="4"/>
  <c r="J19" i="4" s="1"/>
  <c r="L18" i="4"/>
  <c r="R21" i="4"/>
  <c r="R20" i="4"/>
  <c r="F21" i="4"/>
  <c r="R19" i="4"/>
  <c r="F20" i="4"/>
  <c r="G20" i="4" s="1"/>
  <c r="L19" i="4"/>
  <c r="I18" i="4"/>
  <c r="O18" i="4"/>
  <c r="P18" i="4" s="1"/>
  <c r="O19" i="4"/>
  <c r="P19" i="4" s="1"/>
  <c r="F18" i="4"/>
  <c r="G18" i="4" s="1"/>
  <c r="L21" i="4"/>
  <c r="M21" i="4" s="1"/>
  <c r="I23" i="4"/>
  <c r="O23" i="4"/>
  <c r="V21" i="6"/>
  <c r="V2" i="6"/>
  <c r="V26" i="6"/>
  <c r="V22" i="6"/>
  <c r="V20" i="6"/>
  <c r="V25" i="6"/>
  <c r="V24" i="6"/>
  <c r="V17" i="6"/>
  <c r="U17" i="6"/>
  <c r="V13" i="6"/>
  <c r="V18" i="6"/>
  <c r="U15" i="6"/>
  <c r="V15" i="6"/>
  <c r="V11" i="6"/>
  <c r="U16" i="6"/>
  <c r="V16" i="6"/>
  <c r="V12" i="6"/>
  <c r="V9" i="6"/>
  <c r="V3" i="6"/>
  <c r="V4" i="6"/>
  <c r="V5" i="6"/>
  <c r="V7" i="6"/>
  <c r="V6" i="6"/>
  <c r="T20" i="4"/>
  <c r="U20" i="4"/>
  <c r="T21" i="4"/>
  <c r="U21" i="4"/>
  <c r="V21" i="4" s="1"/>
  <c r="T22" i="4"/>
  <c r="U18" i="4"/>
  <c r="V18" i="4" s="1"/>
  <c r="U22" i="4"/>
  <c r="V22" i="4" s="1"/>
  <c r="T19" i="4"/>
  <c r="U19" i="4"/>
  <c r="S21" i="4"/>
  <c r="M20" i="4"/>
  <c r="J22" i="4"/>
  <c r="C20" i="4"/>
  <c r="D20" i="4" s="1"/>
  <c r="C19" i="4"/>
  <c r="D19" i="4" s="1"/>
  <c r="C22" i="4"/>
  <c r="D22" i="4" s="1"/>
  <c r="C21" i="4"/>
  <c r="D21" i="4" s="1"/>
  <c r="D18" i="4"/>
  <c r="V20" i="4" l="1"/>
  <c r="V19" i="4"/>
  <c r="G23" i="4"/>
  <c r="G19" i="4"/>
  <c r="P23" i="4"/>
  <c r="G22" i="4"/>
  <c r="J23" i="4"/>
  <c r="S18" i="4"/>
  <c r="S19" i="4"/>
  <c r="G21" i="4"/>
  <c r="M23" i="4"/>
  <c r="S23" i="4"/>
  <c r="P21" i="4"/>
  <c r="J20" i="4"/>
  <c r="S20" i="4"/>
  <c r="M19" i="4"/>
  <c r="J21" i="4"/>
  <c r="M18" i="4"/>
  <c r="P22" i="4"/>
  <c r="M22" i="4"/>
  <c r="J18" i="4"/>
</calcChain>
</file>

<file path=xl/sharedStrings.xml><?xml version="1.0" encoding="utf-8"?>
<sst xmlns="http://schemas.openxmlformats.org/spreadsheetml/2006/main" count="213" uniqueCount="123">
  <si>
    <t>Scale Factor</t>
  </si>
  <si>
    <t>Linear Scaling</t>
  </si>
  <si>
    <t>Exponential Scaling</t>
  </si>
  <si>
    <t>Harmless</t>
  </si>
  <si>
    <t>Novice</t>
  </si>
  <si>
    <t>Average</t>
  </si>
  <si>
    <t>Intermediate</t>
  </si>
  <si>
    <t>Expert</t>
  </si>
  <si>
    <t>Boss</t>
  </si>
  <si>
    <t>Biome Names</t>
  </si>
  <si>
    <t>Biome Num</t>
  </si>
  <si>
    <t>Meadow</t>
  </si>
  <si>
    <t>Black Forest</t>
  </si>
  <si>
    <t>Swamp</t>
  </si>
  <si>
    <t>Mountain</t>
  </si>
  <si>
    <t>Plains</t>
  </si>
  <si>
    <t>Mistlands</t>
  </si>
  <si>
    <t>Ashlands</t>
  </si>
  <si>
    <t>DeepNorth</t>
  </si>
  <si>
    <t>mob</t>
  </si>
  <si>
    <t>health</t>
  </si>
  <si>
    <t>Boar</t>
  </si>
  <si>
    <t>Deer</t>
  </si>
  <si>
    <t>Neck</t>
  </si>
  <si>
    <t>Greyling</t>
  </si>
  <si>
    <t>Greydwarf</t>
  </si>
  <si>
    <t>Greydwarf_Elite</t>
  </si>
  <si>
    <t>Greydwarf_Shaman</t>
  </si>
  <si>
    <t>Skeleton</t>
  </si>
  <si>
    <t>Skeleton_Poison</t>
  </si>
  <si>
    <t>Skeleton_NoArcher</t>
  </si>
  <si>
    <t>Ghost</t>
  </si>
  <si>
    <t>Troll</t>
  </si>
  <si>
    <t>Blob</t>
  </si>
  <si>
    <t>Leech</t>
  </si>
  <si>
    <t>Wraith</t>
  </si>
  <si>
    <t>Draugr</t>
  </si>
  <si>
    <t>Draugr_Ranged</t>
  </si>
  <si>
    <t>Surtling</t>
  </si>
  <si>
    <t>Draugr_Elite</t>
  </si>
  <si>
    <t>BlobElite</t>
  </si>
  <si>
    <t>Abomination</t>
  </si>
  <si>
    <t>Wolf</t>
  </si>
  <si>
    <t>Fenring</t>
  </si>
  <si>
    <t>Hatchling</t>
  </si>
  <si>
    <t>StoneGolem</t>
  </si>
  <si>
    <t>Goblin</t>
  </si>
  <si>
    <t>GoblinArcher</t>
  </si>
  <si>
    <t>Deathsquito</t>
  </si>
  <si>
    <t>Lox</t>
  </si>
  <si>
    <t>GoblinBrute</t>
  </si>
  <si>
    <t>GoblinShaman</t>
  </si>
  <si>
    <t>Eikthyr</t>
  </si>
  <si>
    <t>Bonemass</t>
  </si>
  <si>
    <t>TentaRoot</t>
  </si>
  <si>
    <t>Elder (gd_king)</t>
  </si>
  <si>
    <t>Moder (Dragon)</t>
  </si>
  <si>
    <t>Bat</t>
  </si>
  <si>
    <t>Fenring_Cultist</t>
  </si>
  <si>
    <t>Ulv</t>
  </si>
  <si>
    <t>Wolf_cub</t>
  </si>
  <si>
    <t>Lox_Calf</t>
  </si>
  <si>
    <t>Dverger</t>
  </si>
  <si>
    <t>DvergerMage</t>
  </si>
  <si>
    <t>DvergerMageFire</t>
  </si>
  <si>
    <t>DvergerMageIce</t>
  </si>
  <si>
    <t>DvergerMageSupport</t>
  </si>
  <si>
    <t>Gjall</t>
  </si>
  <si>
    <t>Seeker</t>
  </si>
  <si>
    <t>SeekerBrood</t>
  </si>
  <si>
    <t>SeekerBrute</t>
  </si>
  <si>
    <t>Tick</t>
  </si>
  <si>
    <t>SeekerQueen</t>
  </si>
  <si>
    <t>Serpent</t>
  </si>
  <si>
    <t>Yagluth (GoblinKing)</t>
  </si>
  <si>
    <t>Base Health</t>
  </si>
  <si>
    <t>Base Damage</t>
  </si>
  <si>
    <t>Plain</t>
  </si>
  <si>
    <t>Mistland</t>
  </si>
  <si>
    <t>Linear Scaling (Option 2)</t>
  </si>
  <si>
    <t>Base Damage %</t>
  </si>
  <si>
    <t>Armor Base</t>
  </si>
  <si>
    <t>Average Damage</t>
  </si>
  <si>
    <t>Damage Base</t>
  </si>
  <si>
    <t>Mob Health %</t>
  </si>
  <si>
    <t>Mob Damage %</t>
  </si>
  <si>
    <t>difficulty setting</t>
  </si>
  <si>
    <t>Ashland</t>
  </si>
  <si>
    <t>Asksvin</t>
  </si>
  <si>
    <t>Asksvin_hatchling</t>
  </si>
  <si>
    <t>BlobLava</t>
  </si>
  <si>
    <t>BonemawSerpent</t>
  </si>
  <si>
    <t>Charred_Archer</t>
  </si>
  <si>
    <t>Charred_Archer_Fader</t>
  </si>
  <si>
    <t>Charred_Mage</t>
  </si>
  <si>
    <t>Charred_Melee</t>
  </si>
  <si>
    <t>Charred_Melee_Dyrnwyn</t>
  </si>
  <si>
    <t>Charred_Melee_Fader</t>
  </si>
  <si>
    <t>Charred_Twitcher</t>
  </si>
  <si>
    <t>Charred_Twitcher_Summoned</t>
  </si>
  <si>
    <t>Fader</t>
  </si>
  <si>
    <t>FallenValkyrie</t>
  </si>
  <si>
    <t>Morgen</t>
  </si>
  <si>
    <t>Morgen_NonSleeping</t>
  </si>
  <si>
    <t>Troll_Summoned</t>
  </si>
  <si>
    <t>Volture</t>
  </si>
  <si>
    <t>Biome</t>
  </si>
  <si>
    <t>Meadows</t>
  </si>
  <si>
    <t>Deep North</t>
  </si>
  <si>
    <t>linear</t>
  </si>
  <si>
    <t>expo</t>
  </si>
  <si>
    <t>log</t>
  </si>
  <si>
    <t>Linear</t>
  </si>
  <si>
    <t>Expo</t>
  </si>
  <si>
    <t>Log</t>
  </si>
  <si>
    <t>Skeleton_Friendly</t>
  </si>
  <si>
    <t>staff_greenroots_tentaroot</t>
  </si>
  <si>
    <t>Base</t>
  </si>
  <si>
    <t>Upgrade1</t>
  </si>
  <si>
    <t>Upgrade2</t>
  </si>
  <si>
    <t>Upgrade Levels2</t>
  </si>
  <si>
    <t>Upgrade Levels1</t>
  </si>
  <si>
    <t>Minimum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</si>
</sst>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C9F3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B5DF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9" borderId="1" xfId="1" applyFont="1" applyFill="1" applyBorder="1"/>
    <xf numFmtId="0" fontId="0" fillId="12" borderId="1" xfId="0" applyFill="1" applyBorder="1"/>
    <xf numFmtId="1" fontId="0" fillId="8" borderId="1" xfId="0" applyNumberFormat="1" applyFill="1" applyBorder="1"/>
    <xf numFmtId="1" fontId="0" fillId="13" borderId="1" xfId="0" applyNumberFormat="1" applyFill="1" applyBorder="1"/>
    <xf numFmtId="0" fontId="0" fillId="13" borderId="1" xfId="0" applyFill="1" applyBorder="1"/>
    <xf numFmtId="9" fontId="0" fillId="9" borderId="1" xfId="2" applyFont="1" applyFill="1" applyBorder="1"/>
    <xf numFmtId="0" fontId="0" fillId="4" borderId="1" xfId="0" applyFill="1" applyBorder="1" applyAlignment="1">
      <alignment horizontal="left"/>
    </xf>
    <xf numFmtId="0" fontId="2" fillId="3" borderId="1" xfId="1" applyFont="1" applyFill="1" applyBorder="1"/>
    <xf numFmtId="0" fontId="0" fillId="14" borderId="1" xfId="0" applyFill="1" applyBorder="1"/>
    <xf numFmtId="0" fontId="2" fillId="14" borderId="1" xfId="1" applyFon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" fontId="0" fillId="9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5DFC0"/>
      <color rgb="FFFFA3A3"/>
      <color rgb="FFFF9797"/>
      <color rgb="FFFFCDCD"/>
      <color rgb="FFF0C9F3"/>
      <color rgb="FFE7A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Scaling'!$B$6:$I$6</c:f>
              <c:numCache>
                <c:formatCode>0</c:formatCode>
                <c:ptCount val="8"/>
                <c:pt idx="0" formatCode="General">
                  <c:v>5</c:v>
                </c:pt>
                <c:pt idx="1">
                  <c:v>30</c:v>
                </c:pt>
                <c:pt idx="2">
                  <c:v>55</c:v>
                </c:pt>
                <c:pt idx="3">
                  <c:v>80</c:v>
                </c:pt>
                <c:pt idx="4">
                  <c:v>105</c:v>
                </c:pt>
                <c:pt idx="5">
                  <c:v>130</c:v>
                </c:pt>
                <c:pt idx="6">
                  <c:v>155</c:v>
                </c:pt>
                <c:pt idx="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0-4B21-86C8-7BE0414C3E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Scaling'!$B$7:$I$7</c:f>
              <c:numCache>
                <c:formatCode>0</c:formatCode>
                <c:ptCount val="8"/>
                <c:pt idx="0" formatCode="General">
                  <c:v>15</c:v>
                </c:pt>
                <c:pt idx="1">
                  <c:v>90</c:v>
                </c:pt>
                <c:pt idx="2">
                  <c:v>165</c:v>
                </c:pt>
                <c:pt idx="3">
                  <c:v>240</c:v>
                </c:pt>
                <c:pt idx="4">
                  <c:v>315</c:v>
                </c:pt>
                <c:pt idx="5">
                  <c:v>390</c:v>
                </c:pt>
                <c:pt idx="6">
                  <c:v>465</c:v>
                </c:pt>
                <c:pt idx="7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0-4B21-86C8-7BE0414C3E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Scaling'!$B$8:$I$8</c:f>
              <c:numCache>
                <c:formatCode>0</c:formatCode>
                <c:ptCount val="8"/>
                <c:pt idx="0" formatCode="General">
                  <c:v>30</c:v>
                </c:pt>
                <c:pt idx="1">
                  <c:v>180</c:v>
                </c:pt>
                <c:pt idx="2">
                  <c:v>330</c:v>
                </c:pt>
                <c:pt idx="3">
                  <c:v>480</c:v>
                </c:pt>
                <c:pt idx="4">
                  <c:v>630</c:v>
                </c:pt>
                <c:pt idx="5">
                  <c:v>780</c:v>
                </c:pt>
                <c:pt idx="6">
                  <c:v>930</c:v>
                </c:pt>
                <c:pt idx="7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0-4B21-86C8-7BE0414C3E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Scaling'!$B$9:$I$9</c:f>
              <c:numCache>
                <c:formatCode>0</c:formatCode>
                <c:ptCount val="8"/>
                <c:pt idx="0" formatCode="General">
                  <c:v>50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1050</c:v>
                </c:pt>
                <c:pt idx="5">
                  <c:v>1300</c:v>
                </c:pt>
                <c:pt idx="6">
                  <c:v>1550</c:v>
                </c:pt>
                <c:pt idx="7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0-4B21-86C8-7BE0414C3ED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Scaling'!$B$10:$I$10</c:f>
              <c:numCache>
                <c:formatCode>0</c:formatCode>
                <c:ptCount val="8"/>
                <c:pt idx="0" formatCode="General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6200</c:v>
                </c:pt>
                <c:pt idx="7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0-4B21-86C8-7BE0414C3ED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'Creature Scaling'!$B$5:$I$5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Scaling'!$B$11:$I$11</c:f>
              <c:numCache>
                <c:formatCode>0</c:formatCode>
                <c:ptCount val="8"/>
                <c:pt idx="0" formatCode="General">
                  <c:v>500</c:v>
                </c:pt>
                <c:pt idx="1">
                  <c:v>3000</c:v>
                </c:pt>
                <c:pt idx="2">
                  <c:v>5500</c:v>
                </c:pt>
                <c:pt idx="3">
                  <c:v>8000</c:v>
                </c:pt>
                <c:pt idx="4">
                  <c:v>10500</c:v>
                </c:pt>
                <c:pt idx="5">
                  <c:v>13000</c:v>
                </c:pt>
                <c:pt idx="6">
                  <c:v>15500</c:v>
                </c:pt>
                <c:pt idx="7">
                  <c:v>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0-4B21-86C8-7BE0414C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Scaling'!$B$19:$I$19</c:f>
              <c:numCache>
                <c:formatCode>0</c:formatCode>
                <c:ptCount val="8"/>
                <c:pt idx="0" formatCode="General">
                  <c:v>5</c:v>
                </c:pt>
                <c:pt idx="1">
                  <c:v>6.5</c:v>
                </c:pt>
                <c:pt idx="2">
                  <c:v>8.4500000000000011</c:v>
                </c:pt>
                <c:pt idx="3">
                  <c:v>10.985000000000003</c:v>
                </c:pt>
                <c:pt idx="4">
                  <c:v>14.280500000000004</c:v>
                </c:pt>
                <c:pt idx="5">
                  <c:v>18.564650000000004</c:v>
                </c:pt>
                <c:pt idx="6">
                  <c:v>24.134045000000008</c:v>
                </c:pt>
                <c:pt idx="7">
                  <c:v>31.374258500000014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1-4081-AE28-8BA22A85D8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Scaling'!$B$20:$I$20</c:f>
              <c:numCache>
                <c:formatCode>0</c:formatCode>
                <c:ptCount val="8"/>
                <c:pt idx="0" formatCode="General">
                  <c:v>10</c:v>
                </c:pt>
                <c:pt idx="1">
                  <c:v>13</c:v>
                </c:pt>
                <c:pt idx="2">
                  <c:v>16.900000000000002</c:v>
                </c:pt>
                <c:pt idx="3">
                  <c:v>21.970000000000006</c:v>
                </c:pt>
                <c:pt idx="4">
                  <c:v>28.561000000000007</c:v>
                </c:pt>
                <c:pt idx="5">
                  <c:v>37.129300000000008</c:v>
                </c:pt>
                <c:pt idx="6">
                  <c:v>48.268090000000015</c:v>
                </c:pt>
                <c:pt idx="7">
                  <c:v>62.748517000000028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1-4081-AE28-8BA22A85D8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Scaling'!$B$21:$I$21</c:f>
              <c:numCache>
                <c:formatCode>0</c:formatCode>
                <c:ptCount val="8"/>
                <c:pt idx="0" formatCode="General">
                  <c:v>30</c:v>
                </c:pt>
                <c:pt idx="1">
                  <c:v>39</c:v>
                </c:pt>
                <c:pt idx="2">
                  <c:v>50.7</c:v>
                </c:pt>
                <c:pt idx="3">
                  <c:v>65.910000000000011</c:v>
                </c:pt>
                <c:pt idx="4">
                  <c:v>85.683000000000021</c:v>
                </c:pt>
                <c:pt idx="5">
                  <c:v>111.38790000000003</c:v>
                </c:pt>
                <c:pt idx="6">
                  <c:v>144.80427000000006</c:v>
                </c:pt>
                <c:pt idx="7">
                  <c:v>188.24555100000009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1-4081-AE28-8BA22A85D8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Scaling'!$B$22:$I$22</c:f>
              <c:numCache>
                <c:formatCode>0</c:formatCode>
                <c:ptCount val="8"/>
                <c:pt idx="0" formatCode="General">
                  <c:v>50</c:v>
                </c:pt>
                <c:pt idx="1">
                  <c:v>65</c:v>
                </c:pt>
                <c:pt idx="2">
                  <c:v>84.500000000000014</c:v>
                </c:pt>
                <c:pt idx="3">
                  <c:v>109.85000000000002</c:v>
                </c:pt>
                <c:pt idx="4">
                  <c:v>142.80500000000004</c:v>
                </c:pt>
                <c:pt idx="5">
                  <c:v>185.64650000000006</c:v>
                </c:pt>
                <c:pt idx="6">
                  <c:v>241.34045000000009</c:v>
                </c:pt>
                <c:pt idx="7">
                  <c:v>313.74258500000013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1-4081-AE28-8BA22A85D8D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Scaling'!$B$23:$I$23</c:f>
              <c:numCache>
                <c:formatCode>0</c:formatCode>
                <c:ptCount val="8"/>
                <c:pt idx="0" formatCode="General">
                  <c:v>200</c:v>
                </c:pt>
                <c:pt idx="1">
                  <c:v>260</c:v>
                </c:pt>
                <c:pt idx="2">
                  <c:v>338.00000000000006</c:v>
                </c:pt>
                <c:pt idx="3">
                  <c:v>439.40000000000009</c:v>
                </c:pt>
                <c:pt idx="4">
                  <c:v>571.22000000000014</c:v>
                </c:pt>
                <c:pt idx="5">
                  <c:v>742.58600000000024</c:v>
                </c:pt>
                <c:pt idx="6">
                  <c:v>965.36180000000036</c:v>
                </c:pt>
                <c:pt idx="7">
                  <c:v>1254.9703400000005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11-4081-AE28-8BA22A85D8D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'Creature Scaling'!$B$18:$I$18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'Creature Scaling'!$B$24:$I$24</c:f>
              <c:numCache>
                <c:formatCode>0</c:formatCode>
                <c:ptCount val="8"/>
                <c:pt idx="0" formatCode="General">
                  <c:v>500</c:v>
                </c:pt>
                <c:pt idx="1">
                  <c:v>650</c:v>
                </c:pt>
                <c:pt idx="2">
                  <c:v>845.00000000000011</c:v>
                </c:pt>
                <c:pt idx="3">
                  <c:v>1098.5000000000002</c:v>
                </c:pt>
                <c:pt idx="4">
                  <c:v>1428.0500000000002</c:v>
                </c:pt>
                <c:pt idx="5">
                  <c:v>1856.4650000000004</c:v>
                </c:pt>
                <c:pt idx="6">
                  <c:v>2413.404500000001</c:v>
                </c:pt>
                <c:pt idx="7">
                  <c:v>3137.4258500000014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1-4081-AE28-8BA22A85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(2)'!$B$15,'Creature Scaling (2)'!$D$15,'Creature Scaling (2)'!$F$15,'Creature Scaling (2)'!$H$15,'Creature Scaling (2)'!$J$15,'Creature Scaling (2)'!$L$15)</c:f>
              <c:numCache>
                <c:formatCode>0</c:formatCode>
                <c:ptCount val="6"/>
                <c:pt idx="0">
                  <c:v>5.1000000000000005</c:v>
                </c:pt>
                <c:pt idx="1">
                  <c:v>8.9250000000000007</c:v>
                </c:pt>
                <c:pt idx="2">
                  <c:v>12.750000000000002</c:v>
                </c:pt>
                <c:pt idx="3">
                  <c:v>16.575000000000003</c:v>
                </c:pt>
                <c:pt idx="4">
                  <c:v>20.400000000000002</c:v>
                </c:pt>
                <c:pt idx="5">
                  <c:v>24.225000000000001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7B2-82D4-59A051B434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(2)'!$B$16,'Creature Scaling (2)'!$D$16,'Creature Scaling (2)'!$F$16,'Creature Scaling (2)'!$H$16,'Creature Scaling (2)'!$J$16,'Creature Scaling (2)'!$L$16)</c:f>
              <c:numCache>
                <c:formatCode>0</c:formatCode>
                <c:ptCount val="6"/>
                <c:pt idx="0">
                  <c:v>9</c:v>
                </c:pt>
                <c:pt idx="1">
                  <c:v>15.75</c:v>
                </c:pt>
                <c:pt idx="2">
                  <c:v>22.5</c:v>
                </c:pt>
                <c:pt idx="3">
                  <c:v>29.25</c:v>
                </c:pt>
                <c:pt idx="4">
                  <c:v>36</c:v>
                </c:pt>
                <c:pt idx="5">
                  <c:v>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C-47B2-82D4-59A051B434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(2)'!$B$17,'Creature Scaling (2)'!$D$17,'Creature Scaling (2)'!$F$17,'Creature Scaling (2)'!$H$17,'Creature Scaling (2)'!$J$17,'Creature Scaling (2)'!$L$17)</c:f>
              <c:numCache>
                <c:formatCode>0</c:formatCode>
                <c:ptCount val="6"/>
                <c:pt idx="0">
                  <c:v>30</c:v>
                </c:pt>
                <c:pt idx="1">
                  <c:v>52.5</c:v>
                </c:pt>
                <c:pt idx="2">
                  <c:v>75</c:v>
                </c:pt>
                <c:pt idx="3">
                  <c:v>97.5</c:v>
                </c:pt>
                <c:pt idx="4">
                  <c:v>120</c:v>
                </c:pt>
                <c:pt idx="5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C-47B2-82D4-59A051B434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(2)'!$B$18,'Creature Scaling (2)'!$D$18,'Creature Scaling (2)'!$F$18,'Creature Scaling (2)'!$H$18,'Creature Scaling (2)'!$J$18,'Creature Scaling (2)'!$L$18)</c:f>
              <c:numCache>
                <c:formatCode>0</c:formatCode>
                <c:ptCount val="6"/>
                <c:pt idx="0">
                  <c:v>51</c:v>
                </c:pt>
                <c:pt idx="1">
                  <c:v>89.25</c:v>
                </c:pt>
                <c:pt idx="2">
                  <c:v>127.5</c:v>
                </c:pt>
                <c:pt idx="3">
                  <c:v>165.75</c:v>
                </c:pt>
                <c:pt idx="4">
                  <c:v>204</c:v>
                </c:pt>
                <c:pt idx="5">
                  <c:v>242.25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C-47B2-82D4-59A051B434B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(2)'!$B$19,'Creature Scaling (2)'!$D$19,'Creature Scaling (2)'!$F$19,'Creature Scaling (2)'!$H$19,'Creature Scaling (2)'!$J$19,'Creature Scaling (2)'!$L$19)</c:f>
              <c:numCache>
                <c:formatCode>0</c:formatCode>
                <c:ptCount val="6"/>
                <c:pt idx="0">
                  <c:v>201</c:v>
                </c:pt>
                <c:pt idx="1">
                  <c:v>351.75</c:v>
                </c:pt>
                <c:pt idx="2">
                  <c:v>502.5</c:v>
                </c:pt>
                <c:pt idx="3">
                  <c:v>653.25</c:v>
                </c:pt>
                <c:pt idx="4">
                  <c:v>804</c:v>
                </c:pt>
                <c:pt idx="5">
                  <c:v>954.75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DC-47B2-82D4-59A051B434B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(2)'!$B$20,'Creature Scaling (2)'!$D$20,'Creature Scaling (2)'!$F$20,'Creature Scaling (2)'!$H$20,'Creature Scaling (2)'!$J$20,'Creature Scaling (2)'!$L$20)</c:f>
              <c:numCache>
                <c:formatCode>0</c:formatCode>
                <c:ptCount val="6"/>
                <c:pt idx="0">
                  <c:v>501</c:v>
                </c:pt>
                <c:pt idx="1">
                  <c:v>876.75</c:v>
                </c:pt>
                <c:pt idx="2">
                  <c:v>1252.5</c:v>
                </c:pt>
                <c:pt idx="3">
                  <c:v>1628.25</c:v>
                </c:pt>
                <c:pt idx="4">
                  <c:v>2004</c:v>
                </c:pt>
                <c:pt idx="5">
                  <c:v>2379.75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DC-47B2-82D4-59A051B4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Scaling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(2)'!$C$15,'Creature Scaling (2)'!$E$15,'Creature Scaling (2)'!$G$15,'Creature Scaling (2)'!$I$15,'Creature Scaling (2)'!$K$15,'Creature Scaling (2)'!$M$15)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6-49A9-AE34-2A314DECB7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(2)'!$C$16,'Creature Scaling (2)'!$E$16,'Creature Scaling (2)'!$G$16,'Creature Scaling (2)'!$I$16,'Creature Scaling (2)'!$K$16,'Creature Scaling (2)'!$M$16)</c:f>
              <c:numCache>
                <c:formatCode>0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6-49A9-AE34-2A314DECB7E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(2)'!$C$17,'Creature Scaling (2)'!$E$17,'Creature Scaling (2)'!$G$17,'Creature Scaling (2)'!$I$17,'Creature Scaling (2)'!$K$17,'Creature Scaling (2)'!$M$17)</c:f>
              <c:numCache>
                <c:formatCode>0</c:formatCode>
                <c:ptCount val="6"/>
                <c:pt idx="0">
                  <c:v>10</c:v>
                </c:pt>
                <c:pt idx="1">
                  <c:v>17.5</c:v>
                </c:pt>
                <c:pt idx="2">
                  <c:v>25</c:v>
                </c:pt>
                <c:pt idx="3">
                  <c:v>32.5</c:v>
                </c:pt>
                <c:pt idx="4">
                  <c:v>40</c:v>
                </c:pt>
                <c:pt idx="5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6-49A9-AE34-2A314DECB7E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(2)'!$C$18,'Creature Scaling (2)'!$E$18,'Creature Scaling (2)'!$G$18,'Creature Scaling (2)'!$I$18,'Creature Scaling (2)'!$K$18,'Creature Scaling (2)'!$M$18)</c:f>
              <c:numCache>
                <c:formatCode>0</c:formatCode>
                <c:ptCount val="6"/>
                <c:pt idx="0">
                  <c:v>12.5</c:v>
                </c:pt>
                <c:pt idx="1">
                  <c:v>21.875</c:v>
                </c:pt>
                <c:pt idx="2">
                  <c:v>31.25</c:v>
                </c:pt>
                <c:pt idx="3">
                  <c:v>40.625</c:v>
                </c:pt>
                <c:pt idx="4">
                  <c:v>50</c:v>
                </c:pt>
                <c:pt idx="5">
                  <c:v>59.375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6-49A9-AE34-2A314DECB7E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(2)'!$C$19,'Creature Scaling (2)'!$E$19,'Creature Scaling (2)'!$G$19,'Creature Scaling (2)'!$I$19,'Creature Scaling (2)'!$K$19,'Creature Scaling (2)'!$M$19)</c:f>
              <c:numCache>
                <c:formatCode>0</c:formatCode>
                <c:ptCount val="6"/>
                <c:pt idx="0">
                  <c:v>15</c:v>
                </c:pt>
                <c:pt idx="1">
                  <c:v>26.25</c:v>
                </c:pt>
                <c:pt idx="2">
                  <c:v>37.5</c:v>
                </c:pt>
                <c:pt idx="3">
                  <c:v>48.75</c:v>
                </c:pt>
                <c:pt idx="4">
                  <c:v>60</c:v>
                </c:pt>
                <c:pt idx="5">
                  <c:v>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6-49A9-AE34-2A314DECB7E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('Creature Scaling (2)'!$C$20,'Creature Scaling (2)'!$E$20,'Creature Scaling (2)'!$G$20,'Creature Scaling (2)'!$I$20,'Creature Scaling (2)'!$K$20,'Creature Scaling (2)'!$M$20)</c:f>
              <c:numCache>
                <c:formatCode>0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4D6-49A9-AE34-2A314DE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8704"/>
        <c:axId val="1624919536"/>
        <c:extLst/>
      </c:scatterChart>
      <c:valAx>
        <c:axId val="1624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9536"/>
        <c:crosses val="autoZero"/>
        <c:crossBetween val="midCat"/>
      </c:valAx>
      <c:valAx>
        <c:axId val="1624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Algorithms!$B$2:$B$9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Algorithms!$C$2:$C$9</c:f>
              <c:numCache>
                <c:formatCode>General</c:formatCode>
                <c:ptCount val="8"/>
                <c:pt idx="0">
                  <c:v>1</c:v>
                </c:pt>
                <c:pt idx="1">
                  <c:v>1.75</c:v>
                </c:pt>
                <c:pt idx="2">
                  <c:v>2.5</c:v>
                </c:pt>
                <c:pt idx="3">
                  <c:v>3.25</c:v>
                </c:pt>
                <c:pt idx="4">
                  <c:v>4</c:v>
                </c:pt>
                <c:pt idx="5">
                  <c:v>4.75</c:v>
                </c:pt>
                <c:pt idx="6">
                  <c:v>5.5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8-4C4E-B56F-9BF48C2D6896}"/>
            </c:ext>
          </c:extLst>
        </c:ser>
        <c:ser>
          <c:idx val="1"/>
          <c:order val="1"/>
          <c:tx>
            <c:v>Exponential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Algorithms!$B$2:$B$9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Algorithms!$D$2:$D$9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1.6900000000000002</c:v>
                </c:pt>
                <c:pt idx="3">
                  <c:v>2.1970000000000005</c:v>
                </c:pt>
                <c:pt idx="4">
                  <c:v>2.8561000000000005</c:v>
                </c:pt>
                <c:pt idx="5">
                  <c:v>3.712930000000001</c:v>
                </c:pt>
                <c:pt idx="6">
                  <c:v>4.8268090000000017</c:v>
                </c:pt>
                <c:pt idx="7">
                  <c:v>6.2748517000000028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C8-4C4E-B56F-9BF48C2D6896}"/>
            </c:ext>
          </c:extLst>
        </c:ser>
        <c:ser>
          <c:idx val="2"/>
          <c:order val="2"/>
          <c:tx>
            <c:v>Logarithmic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Algorithms!$B$3:$B$9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Algorithms!$E$3:$E$9</c:f>
              <c:numCache>
                <c:formatCode>General</c:formatCode>
                <c:ptCount val="7"/>
                <c:pt idx="0">
                  <c:v>2.709511291351455</c:v>
                </c:pt>
                <c:pt idx="1">
                  <c:v>3.709511291351455</c:v>
                </c:pt>
                <c:pt idx="2">
                  <c:v>4.4190225827029099</c:v>
                </c:pt>
                <c:pt idx="3">
                  <c:v>4.9693622959161177</c:v>
                </c:pt>
                <c:pt idx="4">
                  <c:v>5.419022582702909</c:v>
                </c:pt>
                <c:pt idx="5">
                  <c:v>5.7992049380885575</c:v>
                </c:pt>
                <c:pt idx="6">
                  <c:v>6.128533874054364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C8-4C4E-B56F-9BF48C2D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6512"/>
        <c:axId val="1654046032"/>
      </c:scatterChart>
      <c:valAx>
        <c:axId val="16540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6032"/>
        <c:crosses val="autoZero"/>
        <c:crossBetween val="midCat"/>
      </c:valAx>
      <c:valAx>
        <c:axId val="16540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_xlchart.v1.6</cx:f>
      </cx:numDim>
    </cx:data>
    <cx:data id="2">
      <cx:numDim type="val">
        <cx:f>_xlchart.v1.0</cx:f>
      </cx:numDim>
    </cx:data>
    <cx:data id="3">
      <cx:numDim type="val">
        <cx:f>_xlchart.v1.1</cx:f>
      </cx:numDim>
    </cx:data>
    <cx:data id="4">
      <cx:numDim type="val">
        <cx:f>_xlchart.v1.2</cx:f>
      </cx:numDim>
    </cx:data>
    <cx:data id="5">
      <cx:numDim type="val">
        <cx:f>_xlchart.v1.4</cx:f>
      </cx:numDim>
    </cx:data>
    <cx:data id="6">
      <cx:numDim type="val">
        <cx:f>_xlchart.v1.5</cx:f>
      </cx:numDim>
    </cx:data>
  </cx:chartData>
  <cx:chart>
    <cx:title pos="t" align="ctr" overlay="0">
      <cx:tx>
        <cx:txData>
          <cx:v>Health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Distribution</a:t>
          </a:r>
        </a:p>
      </cx:txPr>
    </cx:title>
    <cx:plotArea>
      <cx:plotAreaRegion>
        <cx:series layoutId="boxWhisker" uniqueId="{FF27A755-A101-4CBB-BE76-E7AB47C63080}" formatIdx="0">
          <cx:tx>
            <cx:txData>
              <cx:f/>
              <cx:v>meadows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A737-4485-A06F-28FCBAA0FA6B}">
          <cx:tx>
            <cx:txData>
              <cx:f/>
              <cx:v>blackforest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00000003-A737-4485-A06F-28FCBAA0FA6B}">
          <cx:tx>
            <cx:txData>
              <cx:f/>
              <cx:v>swamp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4-A737-4485-A06F-28FCBAA0FA6B}">
          <cx:tx>
            <cx:txData>
              <cx:f/>
              <cx:v>mountain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5-A737-4485-A06F-28FCBAA0FA6B}">
          <cx:tx>
            <cx:txData>
              <cx:f/>
              <cx:v>plains</cx:v>
            </cx:txData>
          </cx:tx>
          <cx:spPr>
            <a:solidFill>
              <a:srgbClr val="FFCDCD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1-87DC-4124-937F-1C509C6F0307}">
          <cx:tx>
            <cx:txData>
              <cx:f/>
              <cx:v>mistlands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0-1B34-4202-9E59-F4FAFF23DD6E}">
          <cx:tx>
            <cx:txData>
              <cx:f/>
              <cx:v>ashlands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0"/>
        <cx:majorGridlines/>
        <cx:tickLabels/>
      </cx:axis>
    </cx:plotArea>
    <cx:legend pos="b" align="ctr" overlay="0"/>
  </cx:chart>
  <cx:spPr>
    <a:ln w="12700"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Health Distribution Bosses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Distribution Bosses</a:t>
          </a:r>
        </a:p>
      </cx:txPr>
    </cx:title>
    <cx:plotArea>
      <cx:plotAreaRegion>
        <cx:series layoutId="boxWhisker" uniqueId="{FF27A755-A101-4CBB-BE76-E7AB47C63080}" formatIdx="0">
          <cx:tx>
            <cx:txData>
              <cx:f/>
              <cx:v>meadows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A737-4485-A06F-28FCBAA0FA6B}">
          <cx:tx>
            <cx:txData>
              <cx:f/>
              <cx:v>blackforest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00000003-A737-4485-A06F-28FCBAA0FA6B}">
          <cx:tx>
            <cx:txData>
              <cx:f/>
              <cx:v>swamp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4-A737-4485-A06F-28FCBAA0FA6B}">
          <cx:tx>
            <cx:txData>
              <cx:f/>
              <cx:v>mountain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5-A737-4485-A06F-28FCBAA0FA6B}">
          <cx:tx>
            <cx:txData>
              <cx:f/>
              <cx:v>plains</cx:v>
            </cx:txData>
          </cx:tx>
          <cx:spPr>
            <a:solidFill>
              <a:srgbClr val="FFCDCD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1-87DC-4124-937F-1C509C6F0307}">
          <cx:tx>
            <cx:txData>
              <cx:f/>
              <cx:v>mistlands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0-4C6A-412F-9075-E8FFA126676D}">
          <cx:tx>
            <cx:txData>
              <cx:f/>
              <cx:v>ashlands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"/>
        <cx:majorGridlines/>
        <cx:tickLabels/>
      </cx:axis>
    </cx:plotArea>
    <cx:legend pos="b" align="ctr" overlay="0"/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76200</xdr:rowOff>
    </xdr:from>
    <xdr:to>
      <xdr:col>17</xdr:col>
      <xdr:colOff>95250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FADD-9662-42BE-8CA5-5E3A1895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17</xdr:row>
      <xdr:rowOff>123825</xdr:rowOff>
    </xdr:from>
    <xdr:to>
      <xdr:col>17</xdr:col>
      <xdr:colOff>85725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9227F-6EE6-42AF-9B0D-05E903EE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161925</xdr:rowOff>
    </xdr:from>
    <xdr:to>
      <xdr:col>10</xdr:col>
      <xdr:colOff>361949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5931A2-03E7-4293-9E4E-D377D7223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161925"/>
              <a:ext cx="3695699" cy="64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466725</xdr:colOff>
      <xdr:row>0</xdr:row>
      <xdr:rowOff>171450</xdr:rowOff>
    </xdr:from>
    <xdr:to>
      <xdr:col>16</xdr:col>
      <xdr:colOff>504824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283567-80F9-4167-B4BA-4ECA31CB6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5" y="171450"/>
              <a:ext cx="3695699" cy="64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152400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7CC09-DBE7-48FA-8C44-3B5BEC22B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0</xdr:row>
      <xdr:rowOff>171450</xdr:rowOff>
    </xdr:from>
    <xdr:to>
      <xdr:col>29</xdr:col>
      <xdr:colOff>295275</xdr:colOff>
      <xdr:row>23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BA04-F58F-40F0-B29C-A9F80205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328611</xdr:colOff>
      <xdr:row>1</xdr:row>
      <xdr:rowOff>66675</xdr:rowOff>
    </xdr:from>
    <xdr:to>
      <xdr:col>15</xdr:col>
      <xdr:colOff>581024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1A5F-670D-435C-8427-D52EFA39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75A4-2E45-43C9-9489-004658CC21D5}">
  <dimension ref="A1:I24"/>
  <sheetViews>
    <sheetView workbookViewId="0">
      <selection activeCell="V15" sqref="V15"/>
    </sheetView>
  </sheetViews>
  <sheetFormatPr defaultRowHeight="15" x14ac:dyDescent="0.25"/>
  <cols>
    <col min="1" max="1" width="13.28515625" customWidth="1"/>
    <col min="2" max="2" width="10.7109375" customWidth="1"/>
    <col min="3" max="3" width="11.5703125" customWidth="1"/>
    <col min="4" max="9" width="10.7109375" customWidth="1"/>
  </cols>
  <sheetData>
    <row r="1" spans="1:9" x14ac:dyDescent="0.25">
      <c r="A1" s="6" t="s">
        <v>0</v>
      </c>
      <c r="B1" s="8">
        <v>5</v>
      </c>
    </row>
    <row r="3" spans="1:9" x14ac:dyDescent="0.25">
      <c r="A3" s="23" t="s">
        <v>1</v>
      </c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4" t="s">
        <v>9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</row>
    <row r="5" spans="1:9" x14ac:dyDescent="0.25">
      <c r="A5" s="5" t="s">
        <v>10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</row>
    <row r="6" spans="1:9" x14ac:dyDescent="0.25">
      <c r="A6" s="6" t="s">
        <v>3</v>
      </c>
      <c r="B6" s="8">
        <v>5</v>
      </c>
      <c r="C6" s="3">
        <f t="shared" ref="C6:I11" si="0">$B6*(1 + C$5*$B$1)</f>
        <v>30</v>
      </c>
      <c r="D6" s="3">
        <f t="shared" si="0"/>
        <v>55</v>
      </c>
      <c r="E6" s="3">
        <f t="shared" si="0"/>
        <v>80</v>
      </c>
      <c r="F6" s="3">
        <f t="shared" si="0"/>
        <v>105</v>
      </c>
      <c r="G6" s="3">
        <f t="shared" si="0"/>
        <v>130</v>
      </c>
      <c r="H6" s="3">
        <f t="shared" si="0"/>
        <v>155</v>
      </c>
      <c r="I6" s="3">
        <f t="shared" si="0"/>
        <v>180</v>
      </c>
    </row>
    <row r="7" spans="1:9" x14ac:dyDescent="0.25">
      <c r="A7" s="6" t="s">
        <v>4</v>
      </c>
      <c r="B7" s="8">
        <v>15</v>
      </c>
      <c r="C7" s="7">
        <f t="shared" si="0"/>
        <v>90</v>
      </c>
      <c r="D7" s="7">
        <f t="shared" si="0"/>
        <v>165</v>
      </c>
      <c r="E7" s="7">
        <f t="shared" si="0"/>
        <v>240</v>
      </c>
      <c r="F7" s="7">
        <f t="shared" si="0"/>
        <v>315</v>
      </c>
      <c r="G7" s="7">
        <f t="shared" si="0"/>
        <v>390</v>
      </c>
      <c r="H7" s="7">
        <f t="shared" si="0"/>
        <v>465</v>
      </c>
      <c r="I7" s="7">
        <f t="shared" si="0"/>
        <v>540</v>
      </c>
    </row>
    <row r="8" spans="1:9" x14ac:dyDescent="0.25">
      <c r="A8" s="6" t="s">
        <v>5</v>
      </c>
      <c r="B8" s="8">
        <v>30</v>
      </c>
      <c r="C8" s="3">
        <f t="shared" si="0"/>
        <v>180</v>
      </c>
      <c r="D8" s="3">
        <f t="shared" si="0"/>
        <v>330</v>
      </c>
      <c r="E8" s="3">
        <f t="shared" si="0"/>
        <v>480</v>
      </c>
      <c r="F8" s="3">
        <f t="shared" si="0"/>
        <v>630</v>
      </c>
      <c r="G8" s="3">
        <f t="shared" si="0"/>
        <v>780</v>
      </c>
      <c r="H8" s="3">
        <f t="shared" si="0"/>
        <v>930</v>
      </c>
      <c r="I8" s="3">
        <f t="shared" si="0"/>
        <v>1080</v>
      </c>
    </row>
    <row r="9" spans="1:9" x14ac:dyDescent="0.25">
      <c r="A9" s="6" t="s">
        <v>6</v>
      </c>
      <c r="B9" s="8">
        <v>50</v>
      </c>
      <c r="C9" s="7">
        <f t="shared" si="0"/>
        <v>300</v>
      </c>
      <c r="D9" s="7">
        <f t="shared" si="0"/>
        <v>550</v>
      </c>
      <c r="E9" s="7">
        <f t="shared" si="0"/>
        <v>800</v>
      </c>
      <c r="F9" s="7">
        <f t="shared" si="0"/>
        <v>1050</v>
      </c>
      <c r="G9" s="7">
        <f t="shared" si="0"/>
        <v>1300</v>
      </c>
      <c r="H9" s="7">
        <f t="shared" si="0"/>
        <v>1550</v>
      </c>
      <c r="I9" s="7">
        <f t="shared" si="0"/>
        <v>1800</v>
      </c>
    </row>
    <row r="10" spans="1:9" x14ac:dyDescent="0.25">
      <c r="A10" s="6" t="s">
        <v>7</v>
      </c>
      <c r="B10" s="8">
        <v>200</v>
      </c>
      <c r="C10" s="3">
        <f t="shared" si="0"/>
        <v>1200</v>
      </c>
      <c r="D10" s="3">
        <f t="shared" si="0"/>
        <v>2200</v>
      </c>
      <c r="E10" s="3">
        <f t="shared" si="0"/>
        <v>3200</v>
      </c>
      <c r="F10" s="3">
        <f t="shared" si="0"/>
        <v>4200</v>
      </c>
      <c r="G10" s="3">
        <f t="shared" si="0"/>
        <v>5200</v>
      </c>
      <c r="H10" s="3">
        <f t="shared" si="0"/>
        <v>6200</v>
      </c>
      <c r="I10" s="3">
        <f t="shared" si="0"/>
        <v>7200</v>
      </c>
    </row>
    <row r="11" spans="1:9" x14ac:dyDescent="0.25">
      <c r="A11" s="6" t="s">
        <v>8</v>
      </c>
      <c r="B11" s="8">
        <v>500</v>
      </c>
      <c r="C11" s="7">
        <f t="shared" si="0"/>
        <v>3000</v>
      </c>
      <c r="D11" s="7">
        <f t="shared" si="0"/>
        <v>5500</v>
      </c>
      <c r="E11" s="7">
        <f t="shared" si="0"/>
        <v>8000</v>
      </c>
      <c r="F11" s="7">
        <f t="shared" si="0"/>
        <v>10500</v>
      </c>
      <c r="G11" s="7">
        <f t="shared" si="0"/>
        <v>13000</v>
      </c>
      <c r="H11" s="7">
        <f t="shared" si="0"/>
        <v>15500</v>
      </c>
      <c r="I11" s="7">
        <f t="shared" si="0"/>
        <v>18000</v>
      </c>
    </row>
    <row r="15" spans="1:9" x14ac:dyDescent="0.25">
      <c r="A15" s="6" t="s">
        <v>0</v>
      </c>
      <c r="B15" s="8">
        <v>0.3</v>
      </c>
    </row>
    <row r="16" spans="1:9" x14ac:dyDescent="0.25">
      <c r="A16" s="23" t="s">
        <v>2</v>
      </c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4" t="s">
        <v>9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17</v>
      </c>
      <c r="I17" s="4" t="s">
        <v>18</v>
      </c>
    </row>
    <row r="18" spans="1:9" x14ac:dyDescent="0.25">
      <c r="A18" s="5" t="s">
        <v>10</v>
      </c>
      <c r="B18" s="5">
        <v>0</v>
      </c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</row>
    <row r="19" spans="1:9" x14ac:dyDescent="0.25">
      <c r="A19" s="6" t="s">
        <v>3</v>
      </c>
      <c r="B19" s="8">
        <v>5</v>
      </c>
      <c r="C19" s="3">
        <f t="shared" ref="C19:I24" si="1">$B19*((1+$B$15)^ C$18)</f>
        <v>6.5</v>
      </c>
      <c r="D19" s="3">
        <f t="shared" si="1"/>
        <v>8.4500000000000011</v>
      </c>
      <c r="E19" s="3">
        <f t="shared" si="1"/>
        <v>10.985000000000003</v>
      </c>
      <c r="F19" s="3">
        <f t="shared" si="1"/>
        <v>14.280500000000004</v>
      </c>
      <c r="G19" s="3">
        <f t="shared" si="1"/>
        <v>18.564650000000004</v>
      </c>
      <c r="H19" s="3">
        <f t="shared" si="1"/>
        <v>24.134045000000008</v>
      </c>
      <c r="I19" s="3">
        <f t="shared" si="1"/>
        <v>31.374258500000014</v>
      </c>
    </row>
    <row r="20" spans="1:9" x14ac:dyDescent="0.25">
      <c r="A20" s="6" t="s">
        <v>4</v>
      </c>
      <c r="B20" s="8">
        <v>10</v>
      </c>
      <c r="C20" s="3">
        <f t="shared" si="1"/>
        <v>13</v>
      </c>
      <c r="D20" s="3">
        <f t="shared" si="1"/>
        <v>16.900000000000002</v>
      </c>
      <c r="E20" s="3">
        <f t="shared" si="1"/>
        <v>21.970000000000006</v>
      </c>
      <c r="F20" s="3">
        <f t="shared" si="1"/>
        <v>28.561000000000007</v>
      </c>
      <c r="G20" s="3">
        <f t="shared" si="1"/>
        <v>37.129300000000008</v>
      </c>
      <c r="H20" s="3">
        <f t="shared" si="1"/>
        <v>48.268090000000015</v>
      </c>
      <c r="I20" s="3">
        <f t="shared" si="1"/>
        <v>62.748517000000028</v>
      </c>
    </row>
    <row r="21" spans="1:9" x14ac:dyDescent="0.25">
      <c r="A21" s="6" t="s">
        <v>5</v>
      </c>
      <c r="B21" s="8">
        <v>30</v>
      </c>
      <c r="C21" s="3">
        <f>$B21*((1+$B$15)^ C$18)</f>
        <v>39</v>
      </c>
      <c r="D21" s="3">
        <f t="shared" si="1"/>
        <v>50.7</v>
      </c>
      <c r="E21" s="3">
        <f t="shared" si="1"/>
        <v>65.910000000000011</v>
      </c>
      <c r="F21" s="3">
        <f t="shared" si="1"/>
        <v>85.683000000000021</v>
      </c>
      <c r="G21" s="3">
        <f t="shared" si="1"/>
        <v>111.38790000000003</v>
      </c>
      <c r="H21" s="3">
        <f t="shared" si="1"/>
        <v>144.80427000000006</v>
      </c>
      <c r="I21" s="3">
        <f t="shared" si="1"/>
        <v>188.24555100000009</v>
      </c>
    </row>
    <row r="22" spans="1:9" x14ac:dyDescent="0.25">
      <c r="A22" s="6" t="s">
        <v>6</v>
      </c>
      <c r="B22" s="8">
        <v>50</v>
      </c>
      <c r="C22" s="3">
        <f t="shared" si="1"/>
        <v>65</v>
      </c>
      <c r="D22" s="3">
        <f t="shared" si="1"/>
        <v>84.500000000000014</v>
      </c>
      <c r="E22" s="3">
        <f t="shared" si="1"/>
        <v>109.85000000000002</v>
      </c>
      <c r="F22" s="3">
        <f t="shared" si="1"/>
        <v>142.80500000000004</v>
      </c>
      <c r="G22" s="3">
        <f t="shared" si="1"/>
        <v>185.64650000000006</v>
      </c>
      <c r="H22" s="3">
        <f t="shared" si="1"/>
        <v>241.34045000000009</v>
      </c>
      <c r="I22" s="3">
        <f t="shared" si="1"/>
        <v>313.74258500000013</v>
      </c>
    </row>
    <row r="23" spans="1:9" x14ac:dyDescent="0.25">
      <c r="A23" s="6" t="s">
        <v>7</v>
      </c>
      <c r="B23" s="8">
        <v>200</v>
      </c>
      <c r="C23" s="3">
        <f t="shared" si="1"/>
        <v>260</v>
      </c>
      <c r="D23" s="3">
        <f t="shared" si="1"/>
        <v>338.00000000000006</v>
      </c>
      <c r="E23" s="3">
        <f t="shared" si="1"/>
        <v>439.40000000000009</v>
      </c>
      <c r="F23" s="3">
        <f t="shared" si="1"/>
        <v>571.22000000000014</v>
      </c>
      <c r="G23" s="3">
        <f t="shared" si="1"/>
        <v>742.58600000000024</v>
      </c>
      <c r="H23" s="3">
        <f t="shared" si="1"/>
        <v>965.36180000000036</v>
      </c>
      <c r="I23" s="3">
        <f t="shared" si="1"/>
        <v>1254.9703400000005</v>
      </c>
    </row>
    <row r="24" spans="1:9" x14ac:dyDescent="0.25">
      <c r="A24" s="6" t="s">
        <v>8</v>
      </c>
      <c r="B24" s="8">
        <v>500</v>
      </c>
      <c r="C24" s="3">
        <f>$B24*((1+$B$15)^ C$18)</f>
        <v>650</v>
      </c>
      <c r="D24" s="3">
        <f t="shared" si="1"/>
        <v>845.00000000000011</v>
      </c>
      <c r="E24" s="3">
        <f t="shared" si="1"/>
        <v>1098.5000000000002</v>
      </c>
      <c r="F24" s="3">
        <f t="shared" si="1"/>
        <v>1428.0500000000002</v>
      </c>
      <c r="G24" s="3">
        <f t="shared" si="1"/>
        <v>1856.4650000000004</v>
      </c>
      <c r="H24" s="3">
        <f t="shared" si="1"/>
        <v>2413.404500000001</v>
      </c>
      <c r="I24" s="3">
        <f>$B24*((1+$B$15)^ I$18)</f>
        <v>3137.4258500000014</v>
      </c>
    </row>
  </sheetData>
  <mergeCells count="2">
    <mergeCell ref="A3:I3"/>
    <mergeCell ref="A16:I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0309-7EE7-4BBA-AA01-0508FF23F686}">
  <dimension ref="A1:B77"/>
  <sheetViews>
    <sheetView topLeftCell="A40" workbookViewId="0">
      <selection activeCell="B29" sqref="B29"/>
    </sheetView>
  </sheetViews>
  <sheetFormatPr defaultRowHeight="15" x14ac:dyDescent="0.25"/>
  <cols>
    <col min="1" max="1" width="28" customWidth="1"/>
  </cols>
  <sheetData>
    <row r="1" spans="1:2" x14ac:dyDescent="0.25">
      <c r="A1" s="2" t="s">
        <v>19</v>
      </c>
      <c r="B1" s="2" t="s">
        <v>20</v>
      </c>
    </row>
    <row r="2" spans="1:2" x14ac:dyDescent="0.25">
      <c r="A2" s="13" t="s">
        <v>73</v>
      </c>
      <c r="B2" s="2">
        <v>400</v>
      </c>
    </row>
    <row r="3" spans="1:2" x14ac:dyDescent="0.25">
      <c r="A3" s="8" t="s">
        <v>21</v>
      </c>
      <c r="B3" s="2">
        <v>10</v>
      </c>
    </row>
    <row r="4" spans="1:2" x14ac:dyDescent="0.25">
      <c r="A4" s="8" t="s">
        <v>22</v>
      </c>
      <c r="B4" s="2">
        <v>10</v>
      </c>
    </row>
    <row r="5" spans="1:2" x14ac:dyDescent="0.25">
      <c r="A5" s="8" t="s">
        <v>23</v>
      </c>
      <c r="B5" s="2">
        <v>5</v>
      </c>
    </row>
    <row r="6" spans="1:2" x14ac:dyDescent="0.25">
      <c r="A6" s="8" t="s">
        <v>24</v>
      </c>
      <c r="B6" s="2">
        <v>20</v>
      </c>
    </row>
    <row r="7" spans="1:2" x14ac:dyDescent="0.25">
      <c r="A7" s="8" t="s">
        <v>52</v>
      </c>
      <c r="B7" s="2">
        <v>500</v>
      </c>
    </row>
    <row r="8" spans="1:2" x14ac:dyDescent="0.25">
      <c r="A8" s="20" t="s">
        <v>25</v>
      </c>
      <c r="B8" s="2">
        <v>40</v>
      </c>
    </row>
    <row r="9" spans="1:2" x14ac:dyDescent="0.25">
      <c r="A9" s="20" t="s">
        <v>26</v>
      </c>
      <c r="B9" s="2">
        <v>150</v>
      </c>
    </row>
    <row r="10" spans="1:2" x14ac:dyDescent="0.25">
      <c r="A10" s="20" t="s">
        <v>27</v>
      </c>
      <c r="B10" s="2">
        <v>60</v>
      </c>
    </row>
    <row r="11" spans="1:2" x14ac:dyDescent="0.25">
      <c r="A11" s="20" t="s">
        <v>28</v>
      </c>
      <c r="B11" s="2">
        <v>40</v>
      </c>
    </row>
    <row r="12" spans="1:2" x14ac:dyDescent="0.25">
      <c r="A12" s="20" t="s">
        <v>29</v>
      </c>
      <c r="B12" s="2">
        <v>100</v>
      </c>
    </row>
    <row r="13" spans="1:2" x14ac:dyDescent="0.25">
      <c r="A13" s="21" t="s">
        <v>30</v>
      </c>
      <c r="B13" s="2">
        <v>40</v>
      </c>
    </row>
    <row r="14" spans="1:2" x14ac:dyDescent="0.25">
      <c r="A14" s="20" t="s">
        <v>31</v>
      </c>
      <c r="B14" s="2">
        <v>60</v>
      </c>
    </row>
    <row r="15" spans="1:2" x14ac:dyDescent="0.25">
      <c r="A15" s="20" t="s">
        <v>32</v>
      </c>
      <c r="B15" s="2">
        <v>600</v>
      </c>
    </row>
    <row r="16" spans="1:2" x14ac:dyDescent="0.25">
      <c r="A16" s="20" t="s">
        <v>54</v>
      </c>
      <c r="B16" s="2">
        <v>20</v>
      </c>
    </row>
    <row r="17" spans="1:2" x14ac:dyDescent="0.25">
      <c r="A17" s="20" t="s">
        <v>55</v>
      </c>
      <c r="B17" s="2">
        <v>2500</v>
      </c>
    </row>
    <row r="18" spans="1:2" x14ac:dyDescent="0.25">
      <c r="A18" s="9" t="s">
        <v>33</v>
      </c>
      <c r="B18" s="2">
        <v>50</v>
      </c>
    </row>
    <row r="19" spans="1:2" x14ac:dyDescent="0.25">
      <c r="A19" s="9" t="s">
        <v>34</v>
      </c>
      <c r="B19" s="2">
        <v>60</v>
      </c>
    </row>
    <row r="20" spans="1:2" x14ac:dyDescent="0.25">
      <c r="A20" s="9" t="s">
        <v>35</v>
      </c>
      <c r="B20" s="2">
        <v>100</v>
      </c>
    </row>
    <row r="21" spans="1:2" x14ac:dyDescent="0.25">
      <c r="A21" s="9" t="s">
        <v>36</v>
      </c>
      <c r="B21" s="2">
        <v>100</v>
      </c>
    </row>
    <row r="22" spans="1:2" x14ac:dyDescent="0.25">
      <c r="A22" s="12" t="s">
        <v>37</v>
      </c>
      <c r="B22" s="2">
        <v>100</v>
      </c>
    </row>
    <row r="23" spans="1:2" x14ac:dyDescent="0.25">
      <c r="A23" s="9" t="s">
        <v>38</v>
      </c>
      <c r="B23" s="2">
        <v>20</v>
      </c>
    </row>
    <row r="24" spans="1:2" x14ac:dyDescent="0.25">
      <c r="A24" s="9" t="s">
        <v>39</v>
      </c>
      <c r="B24" s="2">
        <v>200</v>
      </c>
    </row>
    <row r="25" spans="1:2" x14ac:dyDescent="0.25">
      <c r="A25" s="9" t="s">
        <v>40</v>
      </c>
      <c r="B25" s="2">
        <v>150</v>
      </c>
    </row>
    <row r="26" spans="1:2" x14ac:dyDescent="0.25">
      <c r="A26" s="9" t="s">
        <v>41</v>
      </c>
      <c r="B26" s="2">
        <v>800</v>
      </c>
    </row>
    <row r="27" spans="1:2" x14ac:dyDescent="0.25">
      <c r="A27" s="9" t="s">
        <v>53</v>
      </c>
      <c r="B27" s="2">
        <v>5000</v>
      </c>
    </row>
    <row r="28" spans="1:2" x14ac:dyDescent="0.25">
      <c r="A28" s="10" t="s">
        <v>60</v>
      </c>
      <c r="B28" s="2">
        <v>10</v>
      </c>
    </row>
    <row r="29" spans="1:2" x14ac:dyDescent="0.25">
      <c r="A29" s="10" t="s">
        <v>42</v>
      </c>
      <c r="B29" s="2">
        <v>80</v>
      </c>
    </row>
    <row r="30" spans="1:2" x14ac:dyDescent="0.25">
      <c r="A30" s="10" t="s">
        <v>43</v>
      </c>
      <c r="B30" s="2">
        <v>300</v>
      </c>
    </row>
    <row r="31" spans="1:2" x14ac:dyDescent="0.25">
      <c r="A31" s="10" t="s">
        <v>44</v>
      </c>
      <c r="B31" s="2">
        <v>100</v>
      </c>
    </row>
    <row r="32" spans="1:2" x14ac:dyDescent="0.25">
      <c r="A32" s="10" t="s">
        <v>45</v>
      </c>
      <c r="B32" s="2">
        <v>800</v>
      </c>
    </row>
    <row r="33" spans="1:2" x14ac:dyDescent="0.25">
      <c r="A33" s="10" t="s">
        <v>57</v>
      </c>
      <c r="B33" s="2">
        <v>10</v>
      </c>
    </row>
    <row r="34" spans="1:2" x14ac:dyDescent="0.25">
      <c r="A34" s="10" t="s">
        <v>59</v>
      </c>
      <c r="B34" s="2">
        <v>50</v>
      </c>
    </row>
    <row r="35" spans="1:2" x14ac:dyDescent="0.25">
      <c r="A35" s="10" t="s">
        <v>58</v>
      </c>
      <c r="B35" s="2">
        <v>200</v>
      </c>
    </row>
    <row r="36" spans="1:2" x14ac:dyDescent="0.25">
      <c r="A36" s="10" t="s">
        <v>56</v>
      </c>
      <c r="B36" s="2">
        <v>7500</v>
      </c>
    </row>
    <row r="37" spans="1:2" x14ac:dyDescent="0.25">
      <c r="A37" s="1" t="s">
        <v>46</v>
      </c>
      <c r="B37" s="2">
        <v>175</v>
      </c>
    </row>
    <row r="38" spans="1:2" x14ac:dyDescent="0.25">
      <c r="A38" s="19" t="s">
        <v>47</v>
      </c>
      <c r="B38" s="2">
        <v>175</v>
      </c>
    </row>
    <row r="39" spans="1:2" x14ac:dyDescent="0.25">
      <c r="A39" s="1" t="s">
        <v>48</v>
      </c>
      <c r="B39" s="2">
        <v>20</v>
      </c>
    </row>
    <row r="40" spans="1:2" x14ac:dyDescent="0.25">
      <c r="A40" s="1" t="s">
        <v>61</v>
      </c>
      <c r="B40" s="2">
        <v>100</v>
      </c>
    </row>
    <row r="41" spans="1:2" x14ac:dyDescent="0.25">
      <c r="A41" s="1" t="s">
        <v>49</v>
      </c>
      <c r="B41" s="2">
        <v>1000</v>
      </c>
    </row>
    <row r="42" spans="1:2" x14ac:dyDescent="0.25">
      <c r="A42" s="1" t="s">
        <v>50</v>
      </c>
      <c r="B42" s="2">
        <v>800</v>
      </c>
    </row>
    <row r="43" spans="1:2" x14ac:dyDescent="0.25">
      <c r="A43" s="1" t="s">
        <v>51</v>
      </c>
      <c r="B43" s="2">
        <v>100</v>
      </c>
    </row>
    <row r="44" spans="1:2" x14ac:dyDescent="0.25">
      <c r="A44" s="1" t="s">
        <v>74</v>
      </c>
      <c r="B44" s="2">
        <v>10000</v>
      </c>
    </row>
    <row r="45" spans="1:2" x14ac:dyDescent="0.25">
      <c r="A45" s="11" t="s">
        <v>62</v>
      </c>
      <c r="B45" s="2">
        <v>350</v>
      </c>
    </row>
    <row r="46" spans="1:2" x14ac:dyDescent="0.25">
      <c r="A46" s="11" t="s">
        <v>63</v>
      </c>
      <c r="B46" s="2">
        <v>350</v>
      </c>
    </row>
    <row r="47" spans="1:2" x14ac:dyDescent="0.25">
      <c r="A47" s="11" t="s">
        <v>64</v>
      </c>
      <c r="B47" s="2">
        <v>350</v>
      </c>
    </row>
    <row r="48" spans="1:2" x14ac:dyDescent="0.25">
      <c r="A48" s="11" t="s">
        <v>65</v>
      </c>
      <c r="B48" s="2">
        <v>350</v>
      </c>
    </row>
    <row r="49" spans="1:2" x14ac:dyDescent="0.25">
      <c r="A49" s="11" t="s">
        <v>66</v>
      </c>
      <c r="B49" s="2">
        <v>350</v>
      </c>
    </row>
    <row r="50" spans="1:2" x14ac:dyDescent="0.25">
      <c r="A50" s="11" t="s">
        <v>67</v>
      </c>
      <c r="B50" s="2">
        <v>1500</v>
      </c>
    </row>
    <row r="51" spans="1:2" x14ac:dyDescent="0.25">
      <c r="A51" s="11" t="s">
        <v>68</v>
      </c>
      <c r="B51" s="2">
        <v>200</v>
      </c>
    </row>
    <row r="52" spans="1:2" x14ac:dyDescent="0.25">
      <c r="A52" s="11" t="s">
        <v>69</v>
      </c>
      <c r="B52" s="2">
        <v>20</v>
      </c>
    </row>
    <row r="53" spans="1:2" x14ac:dyDescent="0.25">
      <c r="A53" s="11" t="s">
        <v>70</v>
      </c>
      <c r="B53" s="2">
        <v>1500</v>
      </c>
    </row>
    <row r="54" spans="1:2" x14ac:dyDescent="0.25">
      <c r="A54" s="11" t="s">
        <v>71</v>
      </c>
      <c r="B54" s="2">
        <v>50</v>
      </c>
    </row>
    <row r="55" spans="1:2" x14ac:dyDescent="0.25">
      <c r="A55" s="11" t="s">
        <v>72</v>
      </c>
      <c r="B55" s="2">
        <v>12500</v>
      </c>
    </row>
    <row r="56" spans="1:2" x14ac:dyDescent="0.25">
      <c r="A56" s="16" t="s">
        <v>88</v>
      </c>
      <c r="B56" s="2">
        <v>800</v>
      </c>
    </row>
    <row r="57" spans="1:2" x14ac:dyDescent="0.25">
      <c r="A57" s="16" t="s">
        <v>89</v>
      </c>
      <c r="B57" s="2">
        <v>400</v>
      </c>
    </row>
    <row r="58" spans="1:2" x14ac:dyDescent="0.25">
      <c r="A58" s="16" t="s">
        <v>90</v>
      </c>
      <c r="B58" s="2">
        <v>300</v>
      </c>
    </row>
    <row r="59" spans="1:2" x14ac:dyDescent="0.25">
      <c r="A59" s="16" t="s">
        <v>91</v>
      </c>
      <c r="B59" s="2">
        <v>1100</v>
      </c>
    </row>
    <row r="60" spans="1:2" x14ac:dyDescent="0.25">
      <c r="A60" s="16" t="s">
        <v>92</v>
      </c>
      <c r="B60" s="2">
        <v>200</v>
      </c>
    </row>
    <row r="61" spans="1:2" x14ac:dyDescent="0.25">
      <c r="A61" s="16" t="s">
        <v>93</v>
      </c>
      <c r="B61" s="2">
        <v>50</v>
      </c>
    </row>
    <row r="62" spans="1:2" x14ac:dyDescent="0.25">
      <c r="A62" s="16" t="s">
        <v>94</v>
      </c>
      <c r="B62" s="2">
        <v>600</v>
      </c>
    </row>
    <row r="63" spans="1:2" x14ac:dyDescent="0.25">
      <c r="A63" s="16" t="s">
        <v>95</v>
      </c>
      <c r="B63" s="2">
        <v>600</v>
      </c>
    </row>
    <row r="64" spans="1:2" x14ac:dyDescent="0.25">
      <c r="A64" s="16" t="s">
        <v>96</v>
      </c>
      <c r="B64" s="2">
        <v>2500</v>
      </c>
    </row>
    <row r="65" spans="1:2" x14ac:dyDescent="0.25">
      <c r="A65" s="16" t="s">
        <v>97</v>
      </c>
      <c r="B65" s="2">
        <v>50</v>
      </c>
    </row>
    <row r="66" spans="1:2" x14ac:dyDescent="0.25">
      <c r="A66" s="16" t="s">
        <v>98</v>
      </c>
      <c r="B66" s="2">
        <v>220</v>
      </c>
    </row>
    <row r="67" spans="1:2" x14ac:dyDescent="0.25">
      <c r="A67" s="16" t="s">
        <v>99</v>
      </c>
      <c r="B67" s="2">
        <v>50</v>
      </c>
    </row>
    <row r="68" spans="1:2" x14ac:dyDescent="0.25">
      <c r="A68" s="16" t="s">
        <v>101</v>
      </c>
      <c r="B68" s="2">
        <v>1500</v>
      </c>
    </row>
    <row r="69" spans="1:2" x14ac:dyDescent="0.25">
      <c r="A69" s="16" t="s">
        <v>102</v>
      </c>
      <c r="B69" s="2">
        <v>1600</v>
      </c>
    </row>
    <row r="70" spans="1:2" x14ac:dyDescent="0.25">
      <c r="A70" s="16" t="s">
        <v>103</v>
      </c>
      <c r="B70" s="2">
        <v>1600</v>
      </c>
    </row>
    <row r="71" spans="1:2" x14ac:dyDescent="0.25">
      <c r="A71" s="16" t="s">
        <v>105</v>
      </c>
      <c r="B71" s="2">
        <v>200</v>
      </c>
    </row>
    <row r="72" spans="1:2" x14ac:dyDescent="0.25">
      <c r="A72" s="16" t="s">
        <v>100</v>
      </c>
      <c r="B72" s="2">
        <v>25000</v>
      </c>
    </row>
    <row r="75" spans="1:2" x14ac:dyDescent="0.25">
      <c r="A75" s="8" t="s">
        <v>115</v>
      </c>
      <c r="B75" s="2">
        <v>400</v>
      </c>
    </row>
    <row r="76" spans="1:2" x14ac:dyDescent="0.25">
      <c r="A76" s="8" t="s">
        <v>104</v>
      </c>
      <c r="B76" s="2">
        <v>2000</v>
      </c>
    </row>
    <row r="77" spans="1:2" x14ac:dyDescent="0.25">
      <c r="A77" s="8" t="s">
        <v>116</v>
      </c>
      <c r="B77" s="2">
        <v>250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74F3-63C7-4837-A93B-A6B3BE1E2FCE}">
  <dimension ref="A1:M42"/>
  <sheetViews>
    <sheetView topLeftCell="A13" workbookViewId="0">
      <selection activeCell="J8" sqref="J8"/>
    </sheetView>
  </sheetViews>
  <sheetFormatPr defaultRowHeight="15" x14ac:dyDescent="0.25"/>
  <cols>
    <col min="1" max="1" width="15.140625" customWidth="1"/>
    <col min="2" max="2" width="6.85546875" customWidth="1"/>
    <col min="3" max="13" width="6.7109375" customWidth="1"/>
  </cols>
  <sheetData>
    <row r="1" spans="1:13" x14ac:dyDescent="0.25">
      <c r="A1" s="6" t="s">
        <v>0</v>
      </c>
      <c r="B1" s="8">
        <v>0.75</v>
      </c>
    </row>
    <row r="2" spans="1:13" x14ac:dyDescent="0.25">
      <c r="A2" s="6" t="s">
        <v>75</v>
      </c>
      <c r="B2" s="8">
        <v>30</v>
      </c>
    </row>
    <row r="3" spans="1:13" x14ac:dyDescent="0.25">
      <c r="A3" s="6" t="s">
        <v>76</v>
      </c>
      <c r="B3" s="16">
        <v>10</v>
      </c>
    </row>
    <row r="5" spans="1:13" x14ac:dyDescent="0.25">
      <c r="A5" s="6" t="s">
        <v>3</v>
      </c>
      <c r="B5" s="8">
        <v>0.17</v>
      </c>
      <c r="C5" s="16">
        <v>0</v>
      </c>
    </row>
    <row r="6" spans="1:13" x14ac:dyDescent="0.25">
      <c r="A6" s="6" t="s">
        <v>4</v>
      </c>
      <c r="B6" s="8">
        <v>0.3</v>
      </c>
      <c r="C6" s="16">
        <v>0.8</v>
      </c>
    </row>
    <row r="7" spans="1:13" x14ac:dyDescent="0.25">
      <c r="A7" s="6" t="s">
        <v>5</v>
      </c>
      <c r="B7" s="8">
        <v>1</v>
      </c>
      <c r="C7" s="16">
        <v>1</v>
      </c>
    </row>
    <row r="8" spans="1:13" x14ac:dyDescent="0.25">
      <c r="A8" s="6" t="s">
        <v>6</v>
      </c>
      <c r="B8" s="8">
        <v>1.7</v>
      </c>
      <c r="C8" s="16">
        <v>1.25</v>
      </c>
    </row>
    <row r="9" spans="1:13" x14ac:dyDescent="0.25">
      <c r="A9" s="6" t="s">
        <v>7</v>
      </c>
      <c r="B9" s="8">
        <v>6.7</v>
      </c>
      <c r="C9" s="16">
        <v>1.5</v>
      </c>
    </row>
    <row r="10" spans="1:13" x14ac:dyDescent="0.25">
      <c r="A10" s="6" t="s">
        <v>8</v>
      </c>
      <c r="B10" s="8">
        <v>16.7</v>
      </c>
      <c r="C10" s="16">
        <v>2</v>
      </c>
    </row>
    <row r="12" spans="1:13" x14ac:dyDescent="0.25">
      <c r="A12" s="23" t="s">
        <v>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5"/>
    </row>
    <row r="13" spans="1:13" x14ac:dyDescent="0.25">
      <c r="A13" s="4" t="s">
        <v>9</v>
      </c>
      <c r="B13" s="24" t="s">
        <v>11</v>
      </c>
      <c r="C13" s="23"/>
      <c r="D13" s="24" t="s">
        <v>12</v>
      </c>
      <c r="E13" s="23"/>
      <c r="F13" s="24" t="s">
        <v>13</v>
      </c>
      <c r="G13" s="23"/>
      <c r="H13" s="24" t="s">
        <v>14</v>
      </c>
      <c r="I13" s="23"/>
      <c r="J13" s="24" t="s">
        <v>77</v>
      </c>
      <c r="K13" s="23"/>
      <c r="L13" s="24" t="s">
        <v>78</v>
      </c>
      <c r="M13" s="23"/>
    </row>
    <row r="14" spans="1:13" x14ac:dyDescent="0.25">
      <c r="A14" s="5" t="s">
        <v>10</v>
      </c>
      <c r="B14" s="24">
        <v>0</v>
      </c>
      <c r="C14" s="23"/>
      <c r="D14" s="24">
        <v>1</v>
      </c>
      <c r="E14" s="23"/>
      <c r="F14" s="24">
        <v>2</v>
      </c>
      <c r="G14" s="23"/>
      <c r="H14" s="24">
        <v>3</v>
      </c>
      <c r="I14" s="23"/>
      <c r="J14" s="24">
        <v>4</v>
      </c>
      <c r="K14" s="23"/>
      <c r="L14" s="24">
        <v>5</v>
      </c>
      <c r="M14" s="23"/>
    </row>
    <row r="15" spans="1:13" x14ac:dyDescent="0.25">
      <c r="A15" s="6" t="s">
        <v>3</v>
      </c>
      <c r="B15" s="14">
        <f t="shared" ref="B15:B20" si="0">$B$2*$B5</f>
        <v>5.1000000000000005</v>
      </c>
      <c r="C15" s="15">
        <f t="shared" ref="C15:C20" si="1">$B$3*$C5</f>
        <v>0</v>
      </c>
      <c r="D15" s="14">
        <f t="shared" ref="D15:D20" si="2">$B$2*$B5*(1 + D$14*$B$1)</f>
        <v>8.9250000000000007</v>
      </c>
      <c r="E15" s="15">
        <f>$B$3*$C5*(1 + D$14*$B$1)</f>
        <v>0</v>
      </c>
      <c r="F15" s="14">
        <f t="shared" ref="F15:F20" si="3">$B$2*$B5*(1 + F$14*$B$1)</f>
        <v>12.750000000000002</v>
      </c>
      <c r="G15" s="15">
        <f>$B$3*$C5*(1 + F$14*$B$1)</f>
        <v>0</v>
      </c>
      <c r="H15" s="14">
        <f t="shared" ref="H15:H20" si="4">$B$2*$B5*(1 + H$14*$B$1)</f>
        <v>16.575000000000003</v>
      </c>
      <c r="I15" s="15">
        <f>$B$3*$C5*(1 + H$14*$B$1)</f>
        <v>0</v>
      </c>
      <c r="J15" s="14">
        <f t="shared" ref="J15:J20" si="5">$B$2*$B5*(1 + J$14*$B$1)</f>
        <v>20.400000000000002</v>
      </c>
      <c r="K15" s="15">
        <f>$B$3*$C5*(1 + J$14*$B$1)</f>
        <v>0</v>
      </c>
      <c r="L15" s="14">
        <f t="shared" ref="L15:L20" si="6">$B$2*$B5*(1 + L$14*$B$1)</f>
        <v>24.225000000000001</v>
      </c>
      <c r="M15" s="15">
        <f>$B$3*$C5*(1 + L$14*$B$1)</f>
        <v>0</v>
      </c>
    </row>
    <row r="16" spans="1:13" x14ac:dyDescent="0.25">
      <c r="A16" s="6" t="s">
        <v>4</v>
      </c>
      <c r="B16" s="14">
        <f t="shared" si="0"/>
        <v>9</v>
      </c>
      <c r="C16" s="15">
        <f t="shared" si="1"/>
        <v>8</v>
      </c>
      <c r="D16" s="14">
        <f t="shared" si="2"/>
        <v>15.75</v>
      </c>
      <c r="E16" s="15">
        <f t="shared" ref="E16:M20" si="7">$B$3*$C6*(1 + D$14*$B$1)</f>
        <v>14</v>
      </c>
      <c r="F16" s="14">
        <f t="shared" si="3"/>
        <v>22.5</v>
      </c>
      <c r="G16" s="15">
        <f t="shared" si="7"/>
        <v>20</v>
      </c>
      <c r="H16" s="14">
        <f t="shared" si="4"/>
        <v>29.25</v>
      </c>
      <c r="I16" s="15">
        <f t="shared" si="7"/>
        <v>26</v>
      </c>
      <c r="J16" s="14">
        <f t="shared" si="5"/>
        <v>36</v>
      </c>
      <c r="K16" s="15">
        <f t="shared" si="7"/>
        <v>32</v>
      </c>
      <c r="L16" s="14">
        <f t="shared" si="6"/>
        <v>42.75</v>
      </c>
      <c r="M16" s="15">
        <f t="shared" si="7"/>
        <v>38</v>
      </c>
    </row>
    <row r="17" spans="1:13" x14ac:dyDescent="0.25">
      <c r="A17" s="6" t="s">
        <v>5</v>
      </c>
      <c r="B17" s="14">
        <f t="shared" si="0"/>
        <v>30</v>
      </c>
      <c r="C17" s="15">
        <f t="shared" si="1"/>
        <v>10</v>
      </c>
      <c r="D17" s="14">
        <f t="shared" si="2"/>
        <v>52.5</v>
      </c>
      <c r="E17" s="15">
        <f t="shared" si="7"/>
        <v>17.5</v>
      </c>
      <c r="F17" s="14">
        <f t="shared" si="3"/>
        <v>75</v>
      </c>
      <c r="G17" s="15">
        <f t="shared" si="7"/>
        <v>25</v>
      </c>
      <c r="H17" s="14">
        <f t="shared" si="4"/>
        <v>97.5</v>
      </c>
      <c r="I17" s="15">
        <f t="shared" si="7"/>
        <v>32.5</v>
      </c>
      <c r="J17" s="14">
        <f t="shared" si="5"/>
        <v>120</v>
      </c>
      <c r="K17" s="15">
        <f t="shared" si="7"/>
        <v>40</v>
      </c>
      <c r="L17" s="14">
        <f t="shared" si="6"/>
        <v>142.5</v>
      </c>
      <c r="M17" s="15">
        <f t="shared" si="7"/>
        <v>47.5</v>
      </c>
    </row>
    <row r="18" spans="1:13" x14ac:dyDescent="0.25">
      <c r="A18" s="6" t="s">
        <v>6</v>
      </c>
      <c r="B18" s="14">
        <f t="shared" si="0"/>
        <v>51</v>
      </c>
      <c r="C18" s="15">
        <f t="shared" si="1"/>
        <v>12.5</v>
      </c>
      <c r="D18" s="14">
        <f t="shared" si="2"/>
        <v>89.25</v>
      </c>
      <c r="E18" s="15">
        <f t="shared" si="7"/>
        <v>21.875</v>
      </c>
      <c r="F18" s="14">
        <f t="shared" si="3"/>
        <v>127.5</v>
      </c>
      <c r="G18" s="15">
        <f t="shared" si="7"/>
        <v>31.25</v>
      </c>
      <c r="H18" s="14">
        <f t="shared" si="4"/>
        <v>165.75</v>
      </c>
      <c r="I18" s="15">
        <f t="shared" si="7"/>
        <v>40.625</v>
      </c>
      <c r="J18" s="14">
        <f t="shared" si="5"/>
        <v>204</v>
      </c>
      <c r="K18" s="15">
        <f t="shared" si="7"/>
        <v>50</v>
      </c>
      <c r="L18" s="14">
        <f t="shared" si="6"/>
        <v>242.25</v>
      </c>
      <c r="M18" s="15">
        <f t="shared" si="7"/>
        <v>59.375</v>
      </c>
    </row>
    <row r="19" spans="1:13" x14ac:dyDescent="0.25">
      <c r="A19" s="6" t="s">
        <v>7</v>
      </c>
      <c r="B19" s="14">
        <f t="shared" si="0"/>
        <v>201</v>
      </c>
      <c r="C19" s="15">
        <f t="shared" si="1"/>
        <v>15</v>
      </c>
      <c r="D19" s="14">
        <f t="shared" si="2"/>
        <v>351.75</v>
      </c>
      <c r="E19" s="15">
        <f t="shared" si="7"/>
        <v>26.25</v>
      </c>
      <c r="F19" s="14">
        <f t="shared" si="3"/>
        <v>502.5</v>
      </c>
      <c r="G19" s="15">
        <f t="shared" si="7"/>
        <v>37.5</v>
      </c>
      <c r="H19" s="14">
        <f t="shared" si="4"/>
        <v>653.25</v>
      </c>
      <c r="I19" s="15">
        <f t="shared" si="7"/>
        <v>48.75</v>
      </c>
      <c r="J19" s="14">
        <f t="shared" si="5"/>
        <v>804</v>
      </c>
      <c r="K19" s="15">
        <f t="shared" si="7"/>
        <v>60</v>
      </c>
      <c r="L19" s="14">
        <f t="shared" si="6"/>
        <v>954.75</v>
      </c>
      <c r="M19" s="15">
        <f t="shared" si="7"/>
        <v>71.25</v>
      </c>
    </row>
    <row r="20" spans="1:13" x14ac:dyDescent="0.25">
      <c r="A20" s="6" t="s">
        <v>8</v>
      </c>
      <c r="B20" s="14">
        <f t="shared" si="0"/>
        <v>501</v>
      </c>
      <c r="C20" s="15">
        <f t="shared" si="1"/>
        <v>20</v>
      </c>
      <c r="D20" s="14">
        <f t="shared" si="2"/>
        <v>876.75</v>
      </c>
      <c r="E20" s="15">
        <f t="shared" si="7"/>
        <v>35</v>
      </c>
      <c r="F20" s="14">
        <f t="shared" si="3"/>
        <v>1252.5</v>
      </c>
      <c r="G20" s="15">
        <f t="shared" si="7"/>
        <v>50</v>
      </c>
      <c r="H20" s="14">
        <f t="shared" si="4"/>
        <v>1628.25</v>
      </c>
      <c r="I20" s="15">
        <f t="shared" si="7"/>
        <v>65</v>
      </c>
      <c r="J20" s="14">
        <f t="shared" si="5"/>
        <v>2004</v>
      </c>
      <c r="K20" s="15">
        <f t="shared" si="7"/>
        <v>80</v>
      </c>
      <c r="L20" s="14">
        <f t="shared" si="6"/>
        <v>2379.75</v>
      </c>
      <c r="M20" s="15">
        <f t="shared" si="7"/>
        <v>95</v>
      </c>
    </row>
    <row r="23" spans="1:13" x14ac:dyDescent="0.25">
      <c r="A23" s="6" t="s">
        <v>0</v>
      </c>
      <c r="B23" s="8">
        <v>0.75</v>
      </c>
    </row>
    <row r="24" spans="1:13" x14ac:dyDescent="0.25">
      <c r="A24" s="6" t="s">
        <v>75</v>
      </c>
      <c r="B24" s="8">
        <v>30</v>
      </c>
    </row>
    <row r="25" spans="1:13" x14ac:dyDescent="0.25">
      <c r="A25" s="6" t="s">
        <v>80</v>
      </c>
      <c r="B25" s="16">
        <v>0.3</v>
      </c>
    </row>
    <row r="27" spans="1:13" x14ac:dyDescent="0.25">
      <c r="A27" s="6" t="s">
        <v>3</v>
      </c>
      <c r="B27" s="8">
        <v>0.17</v>
      </c>
      <c r="C27" s="16">
        <v>0</v>
      </c>
    </row>
    <row r="28" spans="1:13" x14ac:dyDescent="0.25">
      <c r="A28" s="6" t="s">
        <v>4</v>
      </c>
      <c r="B28" s="8">
        <v>0.3</v>
      </c>
      <c r="C28" s="16">
        <v>0.8</v>
      </c>
    </row>
    <row r="29" spans="1:13" x14ac:dyDescent="0.25">
      <c r="A29" s="6" t="s">
        <v>5</v>
      </c>
      <c r="B29" s="8">
        <v>1</v>
      </c>
      <c r="C29" s="16">
        <v>1</v>
      </c>
    </row>
    <row r="30" spans="1:13" x14ac:dyDescent="0.25">
      <c r="A30" s="6" t="s">
        <v>6</v>
      </c>
      <c r="B30" s="8">
        <v>1.7</v>
      </c>
      <c r="C30" s="16">
        <v>1.25</v>
      </c>
    </row>
    <row r="31" spans="1:13" x14ac:dyDescent="0.25">
      <c r="A31" s="6" t="s">
        <v>7</v>
      </c>
      <c r="B31" s="8">
        <v>6.7</v>
      </c>
      <c r="C31" s="16">
        <v>1.5</v>
      </c>
    </row>
    <row r="32" spans="1:13" x14ac:dyDescent="0.25">
      <c r="A32" s="6" t="s">
        <v>8</v>
      </c>
      <c r="B32" s="8">
        <v>16.7</v>
      </c>
      <c r="C32" s="16">
        <v>2</v>
      </c>
    </row>
    <row r="34" spans="1:13" x14ac:dyDescent="0.25">
      <c r="A34" s="23" t="s">
        <v>79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4" t="s">
        <v>9</v>
      </c>
      <c r="B35" s="24" t="s">
        <v>11</v>
      </c>
      <c r="C35" s="24"/>
      <c r="D35" s="24" t="s">
        <v>12</v>
      </c>
      <c r="E35" s="24"/>
      <c r="F35" s="24" t="s">
        <v>13</v>
      </c>
      <c r="G35" s="24"/>
      <c r="H35" s="24" t="s">
        <v>14</v>
      </c>
      <c r="I35" s="24"/>
      <c r="J35" s="24" t="s">
        <v>77</v>
      </c>
      <c r="K35" s="24"/>
      <c r="L35" s="24" t="s">
        <v>78</v>
      </c>
      <c r="M35" s="24"/>
    </row>
    <row r="36" spans="1:13" x14ac:dyDescent="0.25">
      <c r="A36" s="5" t="s">
        <v>10</v>
      </c>
      <c r="B36" s="24">
        <v>0</v>
      </c>
      <c r="C36" s="24"/>
      <c r="D36" s="24">
        <v>1</v>
      </c>
      <c r="E36" s="24"/>
      <c r="F36" s="24">
        <v>2</v>
      </c>
      <c r="G36" s="24"/>
      <c r="H36" s="24">
        <v>3</v>
      </c>
      <c r="I36" s="24"/>
      <c r="J36" s="24">
        <v>4</v>
      </c>
      <c r="K36" s="24"/>
      <c r="L36" s="24">
        <v>5</v>
      </c>
      <c r="M36" s="24"/>
    </row>
    <row r="37" spans="1:13" x14ac:dyDescent="0.25">
      <c r="A37" s="6" t="s">
        <v>3</v>
      </c>
      <c r="B37" s="14">
        <f t="shared" ref="B37:B42" si="8">$B$24*$B27</f>
        <v>5.1000000000000005</v>
      </c>
      <c r="C37" s="15">
        <f t="shared" ref="C37:C42" si="9">$B$24*$B$25*$C27</f>
        <v>0</v>
      </c>
      <c r="D37" s="14">
        <f>$B$24*$B27*(1 + D$36*$B$23)</f>
        <v>8.9250000000000007</v>
      </c>
      <c r="E37" s="15">
        <f>$B$24*$B$25*$C27*(1 + D$36*$B$23)</f>
        <v>0</v>
      </c>
      <c r="F37" s="14">
        <f>$B$24*$B27*(1 + F$36*$B$23)</f>
        <v>12.750000000000002</v>
      </c>
      <c r="G37" s="15">
        <f>$B$24*$B$25*$C27*(1 + F$36*$B$23)</f>
        <v>0</v>
      </c>
      <c r="H37" s="14">
        <f>$B$24*$B27*(1 + H$36*$B$23)</f>
        <v>16.575000000000003</v>
      </c>
      <c r="I37" s="15">
        <f>$B$24*$B$25*$C27*(1 + H$36*$B$23)</f>
        <v>0</v>
      </c>
      <c r="J37" s="14">
        <f>$B$24*$B27*(1 + J$36*$B$23)</f>
        <v>20.400000000000002</v>
      </c>
      <c r="K37" s="15">
        <f>$B$24*$B$25*$C27*(1 + J$36*$B$23)</f>
        <v>0</v>
      </c>
      <c r="L37" s="14">
        <f>$B$24*$B27*(1 + L$36*$B$23)</f>
        <v>24.225000000000001</v>
      </c>
      <c r="M37" s="15">
        <f>$B$24*$B$25*$C27*(1 + L$36*$B$23)</f>
        <v>0</v>
      </c>
    </row>
    <row r="38" spans="1:13" x14ac:dyDescent="0.25">
      <c r="A38" s="6" t="s">
        <v>4</v>
      </c>
      <c r="B38" s="14">
        <f t="shared" si="8"/>
        <v>9</v>
      </c>
      <c r="C38" s="15">
        <f t="shared" si="9"/>
        <v>7.2</v>
      </c>
      <c r="D38" s="14">
        <f t="shared" ref="D38:L42" si="10">$B$24*$B28*(1 + D$36*$B$23)</f>
        <v>15.75</v>
      </c>
      <c r="E38" s="15">
        <f>$B$24*$B$25*$C28*(1 + D$36*$B$23)</f>
        <v>12.6</v>
      </c>
      <c r="F38" s="14">
        <f t="shared" si="10"/>
        <v>22.5</v>
      </c>
      <c r="G38" s="15">
        <f t="shared" ref="E38:M42" si="11">$B$24*$B$25*$C28*(1 + F$36*$B$23)</f>
        <v>18</v>
      </c>
      <c r="H38" s="14">
        <f t="shared" si="10"/>
        <v>29.25</v>
      </c>
      <c r="I38" s="15">
        <f t="shared" si="11"/>
        <v>23.400000000000002</v>
      </c>
      <c r="J38" s="14">
        <f t="shared" si="10"/>
        <v>36</v>
      </c>
      <c r="K38" s="15">
        <f t="shared" si="11"/>
        <v>28.8</v>
      </c>
      <c r="L38" s="14">
        <f t="shared" si="10"/>
        <v>42.75</v>
      </c>
      <c r="M38" s="15">
        <f t="shared" si="11"/>
        <v>34.200000000000003</v>
      </c>
    </row>
    <row r="39" spans="1:13" x14ac:dyDescent="0.25">
      <c r="A39" s="6" t="s">
        <v>5</v>
      </c>
      <c r="B39" s="14">
        <f t="shared" si="8"/>
        <v>30</v>
      </c>
      <c r="C39" s="15">
        <f t="shared" si="9"/>
        <v>9</v>
      </c>
      <c r="D39" s="14">
        <f t="shared" si="10"/>
        <v>52.5</v>
      </c>
      <c r="E39" s="15">
        <f t="shared" si="11"/>
        <v>15.75</v>
      </c>
      <c r="F39" s="14">
        <f t="shared" si="10"/>
        <v>75</v>
      </c>
      <c r="G39" s="15">
        <f t="shared" si="11"/>
        <v>22.5</v>
      </c>
      <c r="H39" s="14">
        <f t="shared" si="10"/>
        <v>97.5</v>
      </c>
      <c r="I39" s="15">
        <f t="shared" si="11"/>
        <v>29.25</v>
      </c>
      <c r="J39" s="14">
        <f t="shared" si="10"/>
        <v>120</v>
      </c>
      <c r="K39" s="15">
        <f t="shared" si="11"/>
        <v>36</v>
      </c>
      <c r="L39" s="14">
        <f t="shared" si="10"/>
        <v>142.5</v>
      </c>
      <c r="M39" s="15">
        <f t="shared" si="11"/>
        <v>42.75</v>
      </c>
    </row>
    <row r="40" spans="1:13" x14ac:dyDescent="0.25">
      <c r="A40" s="6" t="s">
        <v>6</v>
      </c>
      <c r="B40" s="14">
        <f t="shared" si="8"/>
        <v>51</v>
      </c>
      <c r="C40" s="15">
        <f t="shared" si="9"/>
        <v>11.25</v>
      </c>
      <c r="D40" s="14">
        <f t="shared" si="10"/>
        <v>89.25</v>
      </c>
      <c r="E40" s="15">
        <f t="shared" si="11"/>
        <v>19.6875</v>
      </c>
      <c r="F40" s="14">
        <f t="shared" si="10"/>
        <v>127.5</v>
      </c>
      <c r="G40" s="15">
        <f t="shared" si="11"/>
        <v>28.125</v>
      </c>
      <c r="H40" s="14">
        <f t="shared" si="10"/>
        <v>165.75</v>
      </c>
      <c r="I40" s="15">
        <f t="shared" si="11"/>
        <v>36.5625</v>
      </c>
      <c r="J40" s="14">
        <f t="shared" si="10"/>
        <v>204</v>
      </c>
      <c r="K40" s="15">
        <f t="shared" si="11"/>
        <v>45</v>
      </c>
      <c r="L40" s="14">
        <f t="shared" si="10"/>
        <v>242.25</v>
      </c>
      <c r="M40" s="15">
        <f t="shared" si="11"/>
        <v>53.4375</v>
      </c>
    </row>
    <row r="41" spans="1:13" x14ac:dyDescent="0.25">
      <c r="A41" s="6" t="s">
        <v>7</v>
      </c>
      <c r="B41" s="14">
        <f t="shared" si="8"/>
        <v>201</v>
      </c>
      <c r="C41" s="15">
        <f t="shared" si="9"/>
        <v>13.5</v>
      </c>
      <c r="D41" s="14">
        <f t="shared" si="10"/>
        <v>351.75</v>
      </c>
      <c r="E41" s="15">
        <f t="shared" si="11"/>
        <v>23.625</v>
      </c>
      <c r="F41" s="14">
        <f t="shared" si="10"/>
        <v>502.5</v>
      </c>
      <c r="G41" s="15">
        <f t="shared" si="11"/>
        <v>33.75</v>
      </c>
      <c r="H41" s="14">
        <f t="shared" si="10"/>
        <v>653.25</v>
      </c>
      <c r="I41" s="15">
        <f t="shared" si="11"/>
        <v>43.875</v>
      </c>
      <c r="J41" s="14">
        <f t="shared" si="10"/>
        <v>804</v>
      </c>
      <c r="K41" s="15">
        <f t="shared" si="11"/>
        <v>54</v>
      </c>
      <c r="L41" s="14">
        <f t="shared" si="10"/>
        <v>954.75</v>
      </c>
      <c r="M41" s="15">
        <f t="shared" si="11"/>
        <v>64.125</v>
      </c>
    </row>
    <row r="42" spans="1:13" x14ac:dyDescent="0.25">
      <c r="A42" s="6" t="s">
        <v>8</v>
      </c>
      <c r="B42" s="14">
        <f t="shared" si="8"/>
        <v>501</v>
      </c>
      <c r="C42" s="15">
        <f t="shared" si="9"/>
        <v>18</v>
      </c>
      <c r="D42" s="14">
        <f t="shared" si="10"/>
        <v>876.75</v>
      </c>
      <c r="E42" s="15">
        <f t="shared" si="11"/>
        <v>31.5</v>
      </c>
      <c r="F42" s="14">
        <f t="shared" si="10"/>
        <v>1252.5</v>
      </c>
      <c r="G42" s="15">
        <f t="shared" si="11"/>
        <v>45</v>
      </c>
      <c r="H42" s="14">
        <f t="shared" si="10"/>
        <v>1628.25</v>
      </c>
      <c r="I42" s="15">
        <f t="shared" si="11"/>
        <v>58.5</v>
      </c>
      <c r="J42" s="14">
        <f t="shared" si="10"/>
        <v>2004</v>
      </c>
      <c r="K42" s="15">
        <f t="shared" si="11"/>
        <v>72</v>
      </c>
      <c r="L42" s="14">
        <f t="shared" si="10"/>
        <v>2379.75</v>
      </c>
      <c r="M42" s="15">
        <f t="shared" si="11"/>
        <v>85.5</v>
      </c>
    </row>
  </sheetData>
  <mergeCells count="26">
    <mergeCell ref="A34:M34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J13:K13"/>
    <mergeCell ref="J14:K14"/>
    <mergeCell ref="L13:M13"/>
    <mergeCell ref="L14:M14"/>
    <mergeCell ref="A12:M12"/>
    <mergeCell ref="B13:C13"/>
    <mergeCell ref="B14:C14"/>
    <mergeCell ref="D13:E13"/>
    <mergeCell ref="D14:E14"/>
    <mergeCell ref="F13:G13"/>
    <mergeCell ref="F14:G14"/>
    <mergeCell ref="H13:I13"/>
    <mergeCell ref="H14:I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EBD1-217D-4C61-BC07-287107A38603}">
  <dimension ref="A1:V23"/>
  <sheetViews>
    <sheetView workbookViewId="0">
      <selection activeCell="B3" sqref="B3"/>
    </sheetView>
  </sheetViews>
  <sheetFormatPr defaultRowHeight="15" x14ac:dyDescent="0.25"/>
  <cols>
    <col min="1" max="1" width="17.28515625" customWidth="1"/>
    <col min="2" max="3" width="10.140625" customWidth="1"/>
  </cols>
  <sheetData>
    <row r="1" spans="1:22" x14ac:dyDescent="0.25">
      <c r="A1" s="6" t="s">
        <v>0</v>
      </c>
      <c r="B1" s="8">
        <v>0.75</v>
      </c>
    </row>
    <row r="2" spans="1:22" x14ac:dyDescent="0.25">
      <c r="A2" s="6" t="s">
        <v>81</v>
      </c>
      <c r="B2" s="8">
        <v>4</v>
      </c>
    </row>
    <row r="3" spans="1:22" x14ac:dyDescent="0.25">
      <c r="A3" s="6" t="s">
        <v>83</v>
      </c>
      <c r="B3" s="8">
        <v>12</v>
      </c>
    </row>
    <row r="4" spans="1:22" x14ac:dyDescent="0.25">
      <c r="A4" s="6" t="s">
        <v>84</v>
      </c>
      <c r="B4" s="8">
        <v>1</v>
      </c>
      <c r="C4" t="s">
        <v>86</v>
      </c>
    </row>
    <row r="5" spans="1:22" x14ac:dyDescent="0.25">
      <c r="A5" s="6" t="s">
        <v>85</v>
      </c>
      <c r="B5" s="8">
        <v>1</v>
      </c>
      <c r="C5" t="s">
        <v>86</v>
      </c>
    </row>
    <row r="7" spans="1:22" x14ac:dyDescent="0.25">
      <c r="A7" s="6" t="s">
        <v>3</v>
      </c>
      <c r="B7" s="8">
        <v>1</v>
      </c>
      <c r="C7" s="16">
        <v>0.25</v>
      </c>
      <c r="E7" s="8">
        <v>0.17</v>
      </c>
      <c r="F7" s="16">
        <v>0</v>
      </c>
    </row>
    <row r="8" spans="1:22" x14ac:dyDescent="0.25">
      <c r="A8" s="6" t="s">
        <v>4</v>
      </c>
      <c r="B8" s="8">
        <v>1.5</v>
      </c>
      <c r="C8" s="16">
        <v>1</v>
      </c>
      <c r="E8" s="8">
        <v>0.3</v>
      </c>
      <c r="F8" s="16">
        <v>0.5</v>
      </c>
    </row>
    <row r="9" spans="1:22" x14ac:dyDescent="0.25">
      <c r="A9" s="6" t="s">
        <v>5</v>
      </c>
      <c r="B9" s="8">
        <v>3</v>
      </c>
      <c r="C9" s="16">
        <v>1.25</v>
      </c>
      <c r="E9" s="8">
        <v>1</v>
      </c>
      <c r="F9" s="16">
        <v>1</v>
      </c>
    </row>
    <row r="10" spans="1:22" x14ac:dyDescent="0.25">
      <c r="A10" s="6" t="s">
        <v>6</v>
      </c>
      <c r="B10" s="8">
        <v>5</v>
      </c>
      <c r="C10" s="16">
        <v>1.5</v>
      </c>
      <c r="E10" s="8">
        <v>1.7</v>
      </c>
      <c r="F10" s="16">
        <v>2</v>
      </c>
    </row>
    <row r="11" spans="1:22" x14ac:dyDescent="0.25">
      <c r="A11" s="6" t="s">
        <v>7</v>
      </c>
      <c r="B11" s="8">
        <v>20</v>
      </c>
      <c r="C11" s="16">
        <v>1.75</v>
      </c>
      <c r="E11" s="8">
        <v>6.7</v>
      </c>
      <c r="F11" s="16">
        <v>3</v>
      </c>
    </row>
    <row r="12" spans="1:22" x14ac:dyDescent="0.25">
      <c r="A12" s="6" t="s">
        <v>8</v>
      </c>
      <c r="B12" s="8">
        <v>30</v>
      </c>
      <c r="C12" s="16">
        <v>2</v>
      </c>
      <c r="E12" s="8">
        <v>16.7</v>
      </c>
      <c r="F12" s="16">
        <v>4</v>
      </c>
    </row>
    <row r="14" spans="1:22" x14ac:dyDescent="0.25">
      <c r="A14" s="18" t="s">
        <v>9</v>
      </c>
      <c r="B14" s="24" t="s">
        <v>11</v>
      </c>
      <c r="C14" s="24"/>
      <c r="D14" s="23"/>
      <c r="E14" s="24" t="s">
        <v>12</v>
      </c>
      <c r="F14" s="24"/>
      <c r="G14" s="23"/>
      <c r="H14" s="27" t="s">
        <v>13</v>
      </c>
      <c r="I14" s="28"/>
      <c r="J14" s="29"/>
      <c r="K14" s="24" t="s">
        <v>14</v>
      </c>
      <c r="L14" s="24"/>
      <c r="M14" s="23"/>
      <c r="N14" s="24" t="s">
        <v>77</v>
      </c>
      <c r="O14" s="24"/>
      <c r="P14" s="23"/>
      <c r="Q14" s="24" t="s">
        <v>78</v>
      </c>
      <c r="R14" s="24"/>
      <c r="S14" s="23"/>
      <c r="T14" s="24" t="s">
        <v>87</v>
      </c>
      <c r="U14" s="24"/>
      <c r="V14" s="23"/>
    </row>
    <row r="15" spans="1:22" x14ac:dyDescent="0.25">
      <c r="A15" s="18" t="s">
        <v>10</v>
      </c>
      <c r="B15" s="24">
        <v>0</v>
      </c>
      <c r="C15" s="24"/>
      <c r="D15" s="23"/>
      <c r="E15" s="24">
        <v>1</v>
      </c>
      <c r="F15" s="24"/>
      <c r="G15" s="23"/>
      <c r="H15" s="27">
        <v>2</v>
      </c>
      <c r="I15" s="28"/>
      <c r="J15" s="29"/>
      <c r="K15" s="24">
        <v>3</v>
      </c>
      <c r="L15" s="24"/>
      <c r="M15" s="23"/>
      <c r="N15" s="24">
        <v>4</v>
      </c>
      <c r="O15" s="24"/>
      <c r="P15" s="23"/>
      <c r="Q15" s="24">
        <v>5</v>
      </c>
      <c r="R15" s="24"/>
      <c r="S15" s="23"/>
      <c r="T15" s="24">
        <v>6</v>
      </c>
      <c r="U15" s="24"/>
      <c r="V15" s="23"/>
    </row>
    <row r="16" spans="1:22" x14ac:dyDescent="0.25">
      <c r="A16" s="18" t="s">
        <v>122</v>
      </c>
      <c r="B16" s="26">
        <f>3*$B$2 +1</f>
        <v>13</v>
      </c>
      <c r="C16" s="26"/>
      <c r="D16" s="26"/>
      <c r="E16" s="26">
        <f>(1+$B$1*E15)*3*$B$2+1</f>
        <v>22</v>
      </c>
      <c r="F16" s="26"/>
      <c r="G16" s="26"/>
      <c r="H16" s="26">
        <f>(1+$B$1*H15)*3*$B$2+1</f>
        <v>31</v>
      </c>
      <c r="I16" s="26"/>
      <c r="J16" s="26"/>
      <c r="K16" s="26">
        <f>(1+$B$1*K15)*3*$B$2+1</f>
        <v>40</v>
      </c>
      <c r="L16" s="26"/>
      <c r="M16" s="26"/>
      <c r="N16" s="26">
        <f>(1+$B$1*N15)*3*$B$2+1</f>
        <v>49</v>
      </c>
      <c r="O16" s="26"/>
      <c r="P16" s="26"/>
      <c r="Q16" s="26">
        <f>(1+$B$1*Q15)*3*$B$2+1</f>
        <v>58</v>
      </c>
      <c r="R16" s="26"/>
      <c r="S16" s="26"/>
      <c r="T16" s="26">
        <f>(1+$B$1*T15)*3*$B$2+1</f>
        <v>67</v>
      </c>
      <c r="U16" s="26"/>
      <c r="V16" s="26"/>
    </row>
    <row r="17" spans="1:22" x14ac:dyDescent="0.25">
      <c r="A17" s="18" t="s">
        <v>82</v>
      </c>
      <c r="B17" s="26">
        <f>$B$3</f>
        <v>12</v>
      </c>
      <c r="C17" s="26"/>
      <c r="D17" s="26"/>
      <c r="E17" s="26">
        <f>(1+$B$1*E15)*$B$3</f>
        <v>21</v>
      </c>
      <c r="F17" s="26"/>
      <c r="G17" s="26"/>
      <c r="H17" s="26">
        <f>(1+$B$1*H15)*$B$3</f>
        <v>30</v>
      </c>
      <c r="I17" s="26"/>
      <c r="J17" s="26"/>
      <c r="K17" s="26">
        <f>(1+$B$1*K15)*$B$3</f>
        <v>39</v>
      </c>
      <c r="L17" s="26"/>
      <c r="M17" s="26"/>
      <c r="N17" s="26">
        <f>(1+$B$1*N15)*$B$3</f>
        <v>48</v>
      </c>
      <c r="O17" s="26"/>
      <c r="P17" s="26"/>
      <c r="Q17" s="26">
        <f>(1+$B$1*Q15)*$B$3</f>
        <v>57</v>
      </c>
      <c r="R17" s="26"/>
      <c r="S17" s="26"/>
      <c r="T17" s="26">
        <f>(1+$B$1*T15)*$B$3</f>
        <v>66</v>
      </c>
      <c r="U17" s="26"/>
      <c r="V17" s="26"/>
    </row>
    <row r="18" spans="1:22" x14ac:dyDescent="0.25">
      <c r="A18" s="6" t="s">
        <v>3</v>
      </c>
      <c r="B18" s="14">
        <f t="shared" ref="B18:B23" si="0">$B$17*$B7*$B$4</f>
        <v>12</v>
      </c>
      <c r="C18" s="15">
        <f>$B$16*$B$5*$C7</f>
        <v>3.25</v>
      </c>
      <c r="D18" s="17">
        <f t="shared" ref="D18:D23" si="1">C18/B18</f>
        <v>0.27083333333333331</v>
      </c>
      <c r="E18" s="14">
        <f t="shared" ref="E18:E23" si="2">E$17*$B$4*$B7</f>
        <v>21</v>
      </c>
      <c r="F18" s="15">
        <f t="shared" ref="F18:F23" si="3">E$16*$B$5*$C7</f>
        <v>5.5</v>
      </c>
      <c r="G18" s="17">
        <f t="shared" ref="G18:G23" si="4">F18/E18</f>
        <v>0.26190476190476192</v>
      </c>
      <c r="H18" s="14">
        <f t="shared" ref="H18:H23" si="5">H$17*$B$4*$B7</f>
        <v>30</v>
      </c>
      <c r="I18" s="15">
        <f t="shared" ref="I18:I23" si="6">H$16*$B$5*$C7</f>
        <v>7.75</v>
      </c>
      <c r="J18" s="17">
        <f t="shared" ref="J18:J23" si="7">I18/H18</f>
        <v>0.25833333333333336</v>
      </c>
      <c r="K18" s="14">
        <f t="shared" ref="K18:K23" si="8">K$17*$B$4*$B7</f>
        <v>39</v>
      </c>
      <c r="L18" s="15">
        <f t="shared" ref="L18:L23" si="9">K$16*$B$5*$C7</f>
        <v>10</v>
      </c>
      <c r="M18" s="17">
        <f t="shared" ref="M18:M23" si="10">L18/K18</f>
        <v>0.25641025641025639</v>
      </c>
      <c r="N18" s="14">
        <f t="shared" ref="N18:N23" si="11">N$17*$B$4*$B7</f>
        <v>48</v>
      </c>
      <c r="O18" s="15">
        <f t="shared" ref="O18:O23" si="12">N$16*$B$5*$C7</f>
        <v>12.25</v>
      </c>
      <c r="P18" s="17">
        <f t="shared" ref="P18:P23" si="13">O18/N18</f>
        <v>0.25520833333333331</v>
      </c>
      <c r="Q18" s="14">
        <f t="shared" ref="Q18:Q23" si="14">Q$17*$B$4*$B7</f>
        <v>57</v>
      </c>
      <c r="R18" s="15">
        <f t="shared" ref="R18:R23" si="15">Q$16*$B$5*$C7</f>
        <v>14.5</v>
      </c>
      <c r="S18" s="17">
        <f t="shared" ref="S18:S23" si="16">R18/Q18</f>
        <v>0.25438596491228072</v>
      </c>
      <c r="T18" s="14">
        <f t="shared" ref="T18:T23" si="17">T$17*$B$4*$B7</f>
        <v>66</v>
      </c>
      <c r="U18" s="15">
        <f t="shared" ref="U18:U23" si="18">T$16*$B$5*$C7</f>
        <v>16.75</v>
      </c>
      <c r="V18" s="17">
        <f t="shared" ref="V18:V23" si="19">U18/T18</f>
        <v>0.25378787878787878</v>
      </c>
    </row>
    <row r="19" spans="1:22" x14ac:dyDescent="0.25">
      <c r="A19" s="6" t="s">
        <v>4</v>
      </c>
      <c r="B19" s="14">
        <f t="shared" si="0"/>
        <v>18</v>
      </c>
      <c r="C19" s="15">
        <f t="shared" ref="C19:C23" si="20">$B$16*$B$5*$C8</f>
        <v>13</v>
      </c>
      <c r="D19" s="17">
        <f t="shared" si="1"/>
        <v>0.72222222222222221</v>
      </c>
      <c r="E19" s="14">
        <f t="shared" si="2"/>
        <v>31.5</v>
      </c>
      <c r="F19" s="15">
        <f t="shared" si="3"/>
        <v>22</v>
      </c>
      <c r="G19" s="17">
        <f t="shared" si="4"/>
        <v>0.69841269841269837</v>
      </c>
      <c r="H19" s="14">
        <f t="shared" si="5"/>
        <v>45</v>
      </c>
      <c r="I19" s="15">
        <f t="shared" si="6"/>
        <v>31</v>
      </c>
      <c r="J19" s="17">
        <f>I19/H19</f>
        <v>0.68888888888888888</v>
      </c>
      <c r="K19" s="14">
        <f t="shared" si="8"/>
        <v>58.5</v>
      </c>
      <c r="L19" s="15">
        <f t="shared" si="9"/>
        <v>40</v>
      </c>
      <c r="M19" s="17">
        <f t="shared" si="10"/>
        <v>0.68376068376068377</v>
      </c>
      <c r="N19" s="14">
        <f t="shared" si="11"/>
        <v>72</v>
      </c>
      <c r="O19" s="15">
        <f t="shared" si="12"/>
        <v>49</v>
      </c>
      <c r="P19" s="17">
        <f t="shared" si="13"/>
        <v>0.68055555555555558</v>
      </c>
      <c r="Q19" s="14">
        <f t="shared" si="14"/>
        <v>85.5</v>
      </c>
      <c r="R19" s="15">
        <f t="shared" si="15"/>
        <v>58</v>
      </c>
      <c r="S19" s="17">
        <f t="shared" si="16"/>
        <v>0.67836257309941517</v>
      </c>
      <c r="T19" s="14">
        <f t="shared" si="17"/>
        <v>99</v>
      </c>
      <c r="U19" s="15">
        <f t="shared" si="18"/>
        <v>67</v>
      </c>
      <c r="V19" s="17">
        <f t="shared" si="19"/>
        <v>0.6767676767676768</v>
      </c>
    </row>
    <row r="20" spans="1:22" x14ac:dyDescent="0.25">
      <c r="A20" s="6" t="s">
        <v>5</v>
      </c>
      <c r="B20" s="14">
        <f t="shared" si="0"/>
        <v>36</v>
      </c>
      <c r="C20" s="15">
        <f t="shared" si="20"/>
        <v>16.25</v>
      </c>
      <c r="D20" s="17">
        <f t="shared" si="1"/>
        <v>0.4513888888888889</v>
      </c>
      <c r="E20" s="14">
        <f t="shared" si="2"/>
        <v>63</v>
      </c>
      <c r="F20" s="15">
        <f t="shared" si="3"/>
        <v>27.5</v>
      </c>
      <c r="G20" s="17">
        <f t="shared" si="4"/>
        <v>0.43650793650793651</v>
      </c>
      <c r="H20" s="14">
        <f t="shared" si="5"/>
        <v>90</v>
      </c>
      <c r="I20" s="15">
        <f t="shared" si="6"/>
        <v>38.75</v>
      </c>
      <c r="J20" s="17">
        <f t="shared" si="7"/>
        <v>0.43055555555555558</v>
      </c>
      <c r="K20" s="14">
        <f t="shared" si="8"/>
        <v>117</v>
      </c>
      <c r="L20" s="15">
        <f t="shared" si="9"/>
        <v>50</v>
      </c>
      <c r="M20" s="17">
        <f t="shared" si="10"/>
        <v>0.42735042735042733</v>
      </c>
      <c r="N20" s="14">
        <f t="shared" si="11"/>
        <v>144</v>
      </c>
      <c r="O20" s="15">
        <f t="shared" si="12"/>
        <v>61.25</v>
      </c>
      <c r="P20" s="17">
        <f t="shared" si="13"/>
        <v>0.42534722222222221</v>
      </c>
      <c r="Q20" s="14">
        <f t="shared" si="14"/>
        <v>171</v>
      </c>
      <c r="R20" s="15">
        <f t="shared" si="15"/>
        <v>72.5</v>
      </c>
      <c r="S20" s="17">
        <f t="shared" si="16"/>
        <v>0.42397660818713451</v>
      </c>
      <c r="T20" s="14">
        <f t="shared" si="17"/>
        <v>198</v>
      </c>
      <c r="U20" s="15">
        <f t="shared" si="18"/>
        <v>83.75</v>
      </c>
      <c r="V20" s="17">
        <f t="shared" si="19"/>
        <v>0.42297979797979796</v>
      </c>
    </row>
    <row r="21" spans="1:22" x14ac:dyDescent="0.25">
      <c r="A21" s="6" t="s">
        <v>6</v>
      </c>
      <c r="B21" s="14">
        <f t="shared" si="0"/>
        <v>60</v>
      </c>
      <c r="C21" s="15">
        <f t="shared" si="20"/>
        <v>19.5</v>
      </c>
      <c r="D21" s="17">
        <f t="shared" si="1"/>
        <v>0.32500000000000001</v>
      </c>
      <c r="E21" s="14">
        <f t="shared" si="2"/>
        <v>105</v>
      </c>
      <c r="F21" s="15">
        <f t="shared" si="3"/>
        <v>33</v>
      </c>
      <c r="G21" s="17">
        <f t="shared" si="4"/>
        <v>0.31428571428571428</v>
      </c>
      <c r="H21" s="14">
        <f t="shared" si="5"/>
        <v>150</v>
      </c>
      <c r="I21" s="15">
        <f t="shared" si="6"/>
        <v>46.5</v>
      </c>
      <c r="J21" s="17">
        <f t="shared" si="7"/>
        <v>0.31</v>
      </c>
      <c r="K21" s="14">
        <f t="shared" si="8"/>
        <v>195</v>
      </c>
      <c r="L21" s="15">
        <f t="shared" si="9"/>
        <v>60</v>
      </c>
      <c r="M21" s="17">
        <f t="shared" si="10"/>
        <v>0.30769230769230771</v>
      </c>
      <c r="N21" s="14">
        <f t="shared" si="11"/>
        <v>240</v>
      </c>
      <c r="O21" s="15">
        <f t="shared" si="12"/>
        <v>73.5</v>
      </c>
      <c r="P21" s="17">
        <f t="shared" si="13"/>
        <v>0.30625000000000002</v>
      </c>
      <c r="Q21" s="14">
        <f t="shared" si="14"/>
        <v>285</v>
      </c>
      <c r="R21" s="15">
        <f t="shared" si="15"/>
        <v>87</v>
      </c>
      <c r="S21" s="17">
        <f t="shared" si="16"/>
        <v>0.30526315789473685</v>
      </c>
      <c r="T21" s="14">
        <f t="shared" si="17"/>
        <v>330</v>
      </c>
      <c r="U21" s="15">
        <f t="shared" si="18"/>
        <v>100.5</v>
      </c>
      <c r="V21" s="17">
        <f t="shared" si="19"/>
        <v>0.30454545454545456</v>
      </c>
    </row>
    <row r="22" spans="1:22" x14ac:dyDescent="0.25">
      <c r="A22" s="6" t="s">
        <v>7</v>
      </c>
      <c r="B22" s="14">
        <f t="shared" si="0"/>
        <v>240</v>
      </c>
      <c r="C22" s="15">
        <f t="shared" si="20"/>
        <v>22.75</v>
      </c>
      <c r="D22" s="17">
        <f t="shared" si="1"/>
        <v>9.4791666666666663E-2</v>
      </c>
      <c r="E22" s="14">
        <f t="shared" si="2"/>
        <v>420</v>
      </c>
      <c r="F22" s="15">
        <f t="shared" si="3"/>
        <v>38.5</v>
      </c>
      <c r="G22" s="17">
        <f t="shared" si="4"/>
        <v>9.166666666666666E-2</v>
      </c>
      <c r="H22" s="14">
        <f t="shared" si="5"/>
        <v>600</v>
      </c>
      <c r="I22" s="15">
        <f t="shared" si="6"/>
        <v>54.25</v>
      </c>
      <c r="J22" s="17">
        <f t="shared" si="7"/>
        <v>9.0416666666666673E-2</v>
      </c>
      <c r="K22" s="14">
        <f t="shared" si="8"/>
        <v>780</v>
      </c>
      <c r="L22" s="15">
        <f t="shared" si="9"/>
        <v>70</v>
      </c>
      <c r="M22" s="17">
        <f t="shared" si="10"/>
        <v>8.9743589743589744E-2</v>
      </c>
      <c r="N22" s="14">
        <f t="shared" si="11"/>
        <v>960</v>
      </c>
      <c r="O22" s="15">
        <f t="shared" si="12"/>
        <v>85.75</v>
      </c>
      <c r="P22" s="17">
        <f t="shared" si="13"/>
        <v>8.9322916666666669E-2</v>
      </c>
      <c r="Q22" s="14">
        <f t="shared" si="14"/>
        <v>1140</v>
      </c>
      <c r="R22" s="15">
        <f t="shared" si="15"/>
        <v>101.5</v>
      </c>
      <c r="S22" s="17">
        <f t="shared" si="16"/>
        <v>8.9035087719298245E-2</v>
      </c>
      <c r="T22" s="14">
        <f t="shared" si="17"/>
        <v>1320</v>
      </c>
      <c r="U22" s="15">
        <f t="shared" si="18"/>
        <v>117.25</v>
      </c>
      <c r="V22" s="17">
        <f t="shared" si="19"/>
        <v>8.8825757575757572E-2</v>
      </c>
    </row>
    <row r="23" spans="1:22" x14ac:dyDescent="0.25">
      <c r="A23" s="6" t="s">
        <v>8</v>
      </c>
      <c r="B23" s="14">
        <f t="shared" si="0"/>
        <v>360</v>
      </c>
      <c r="C23" s="15">
        <f t="shared" si="20"/>
        <v>26</v>
      </c>
      <c r="D23" s="17">
        <f t="shared" si="1"/>
        <v>7.2222222222222215E-2</v>
      </c>
      <c r="E23" s="14">
        <f t="shared" si="2"/>
        <v>630</v>
      </c>
      <c r="F23" s="15">
        <f t="shared" si="3"/>
        <v>44</v>
      </c>
      <c r="G23" s="17">
        <f t="shared" si="4"/>
        <v>6.9841269841269843E-2</v>
      </c>
      <c r="H23" s="14">
        <f t="shared" si="5"/>
        <v>900</v>
      </c>
      <c r="I23" s="15">
        <f t="shared" si="6"/>
        <v>62</v>
      </c>
      <c r="J23" s="17">
        <f t="shared" si="7"/>
        <v>6.8888888888888888E-2</v>
      </c>
      <c r="K23" s="14">
        <f t="shared" si="8"/>
        <v>1170</v>
      </c>
      <c r="L23" s="15">
        <f t="shared" si="9"/>
        <v>80</v>
      </c>
      <c r="M23" s="17">
        <f t="shared" si="10"/>
        <v>6.8376068376068383E-2</v>
      </c>
      <c r="N23" s="14">
        <f t="shared" si="11"/>
        <v>1440</v>
      </c>
      <c r="O23" s="15">
        <f t="shared" si="12"/>
        <v>98</v>
      </c>
      <c r="P23" s="17">
        <f t="shared" si="13"/>
        <v>6.805555555555555E-2</v>
      </c>
      <c r="Q23" s="14">
        <f t="shared" si="14"/>
        <v>1710</v>
      </c>
      <c r="R23" s="15">
        <f t="shared" si="15"/>
        <v>116</v>
      </c>
      <c r="S23" s="17">
        <f t="shared" si="16"/>
        <v>6.7836257309941514E-2</v>
      </c>
      <c r="T23" s="14">
        <f t="shared" si="17"/>
        <v>1980</v>
      </c>
      <c r="U23" s="15">
        <f t="shared" si="18"/>
        <v>134</v>
      </c>
      <c r="V23" s="17">
        <f t="shared" si="19"/>
        <v>6.7676767676767682E-2</v>
      </c>
    </row>
  </sheetData>
  <mergeCells count="28">
    <mergeCell ref="B17:D17"/>
    <mergeCell ref="E17:G17"/>
    <mergeCell ref="H17:J17"/>
    <mergeCell ref="K17:M17"/>
    <mergeCell ref="N17:P17"/>
    <mergeCell ref="B16:D16"/>
    <mergeCell ref="E16:G16"/>
    <mergeCell ref="H16:J16"/>
    <mergeCell ref="K16:M16"/>
    <mergeCell ref="N16:P16"/>
    <mergeCell ref="B15:D15"/>
    <mergeCell ref="E15:G15"/>
    <mergeCell ref="H15:J15"/>
    <mergeCell ref="K15:M15"/>
    <mergeCell ref="N15:P15"/>
    <mergeCell ref="B14:D14"/>
    <mergeCell ref="E14:G14"/>
    <mergeCell ref="H14:J14"/>
    <mergeCell ref="K14:M14"/>
    <mergeCell ref="N14:P14"/>
    <mergeCell ref="T14:V14"/>
    <mergeCell ref="T15:V15"/>
    <mergeCell ref="T16:V16"/>
    <mergeCell ref="T17:V17"/>
    <mergeCell ref="Q15:S15"/>
    <mergeCell ref="Q14:S14"/>
    <mergeCell ref="Q17:S17"/>
    <mergeCell ref="Q16:S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0D1-C04A-41EB-985C-8666CC085BBF}">
  <dimension ref="A1:V29"/>
  <sheetViews>
    <sheetView tabSelected="1" workbookViewId="0">
      <selection activeCell="E16" sqref="E16"/>
    </sheetView>
  </sheetViews>
  <sheetFormatPr defaultRowHeight="15" x14ac:dyDescent="0.25"/>
  <cols>
    <col min="1" max="1" width="12.42578125" customWidth="1"/>
    <col min="20" max="20" width="16" customWidth="1"/>
    <col min="21" max="21" width="15.5703125" customWidth="1"/>
    <col min="22" max="22" width="16.42578125" customWidth="1"/>
    <col min="24" max="24" width="14" customWidth="1"/>
  </cols>
  <sheetData>
    <row r="1" spans="1:22" x14ac:dyDescent="0.25">
      <c r="A1" t="s">
        <v>106</v>
      </c>
      <c r="C1" t="s">
        <v>112</v>
      </c>
      <c r="D1" t="s">
        <v>113</v>
      </c>
      <c r="E1" t="s">
        <v>114</v>
      </c>
      <c r="R1" t="s">
        <v>117</v>
      </c>
      <c r="S1" t="s">
        <v>118</v>
      </c>
      <c r="T1" t="s">
        <v>119</v>
      </c>
      <c r="U1" t="s">
        <v>121</v>
      </c>
      <c r="V1" t="s">
        <v>120</v>
      </c>
    </row>
    <row r="2" spans="1:22" x14ac:dyDescent="0.25">
      <c r="A2" t="s">
        <v>107</v>
      </c>
      <c r="B2">
        <v>0</v>
      </c>
      <c r="C2">
        <f>1+$B$11*B2</f>
        <v>1</v>
      </c>
      <c r="D2">
        <f>(1+$B$12)^B2</f>
        <v>1</v>
      </c>
      <c r="E2">
        <f>1+LOG(1+B2, $B$13)</f>
        <v>1</v>
      </c>
      <c r="Q2" t="s">
        <v>109</v>
      </c>
      <c r="R2">
        <v>1</v>
      </c>
      <c r="S2" s="22">
        <f>R2*$C$3</f>
        <v>1.75</v>
      </c>
      <c r="T2" s="22">
        <f>R2*$C$4</f>
        <v>2.5</v>
      </c>
      <c r="U2" s="22">
        <f>(S2-R2)/4</f>
        <v>0.1875</v>
      </c>
      <c r="V2" s="22">
        <f>(T2-S2)/4</f>
        <v>0.1875</v>
      </c>
    </row>
    <row r="3" spans="1:22" x14ac:dyDescent="0.25">
      <c r="A3" t="s">
        <v>12</v>
      </c>
      <c r="B3">
        <v>1</v>
      </c>
      <c r="C3">
        <f>1+$B$11*B3</f>
        <v>1.75</v>
      </c>
      <c r="D3">
        <f t="shared" ref="D3:D9" si="0">(1+$B$12)^B3</f>
        <v>1.3</v>
      </c>
      <c r="E3">
        <f t="shared" ref="E3:E9" si="1">1+LOG(1+B3, $B$13)</f>
        <v>2.709511291351455</v>
      </c>
      <c r="R3">
        <v>2</v>
      </c>
      <c r="S3" s="22">
        <f t="shared" ref="S3:S9" si="2">R3*$C$3</f>
        <v>3.5</v>
      </c>
      <c r="T3" s="22">
        <f t="shared" ref="T3:T9" si="3">R3*$C$4</f>
        <v>5</v>
      </c>
      <c r="U3" s="22">
        <f t="shared" ref="U3:U27" si="4">(S3-R3)/4</f>
        <v>0.375</v>
      </c>
      <c r="V3" s="22">
        <f t="shared" ref="V3:V27" si="5">(T3-S3)/4</f>
        <v>0.375</v>
      </c>
    </row>
    <row r="4" spans="1:22" x14ac:dyDescent="0.25">
      <c r="A4" t="s">
        <v>13</v>
      </c>
      <c r="B4">
        <v>2</v>
      </c>
      <c r="C4">
        <f t="shared" ref="C4:C9" si="6">1+$B$11*B4</f>
        <v>2.5</v>
      </c>
      <c r="D4">
        <f t="shared" si="0"/>
        <v>1.6900000000000002</v>
      </c>
      <c r="E4">
        <f t="shared" si="1"/>
        <v>3.709511291351455</v>
      </c>
      <c r="R4">
        <v>3</v>
      </c>
      <c r="S4" s="22">
        <f t="shared" si="2"/>
        <v>5.25</v>
      </c>
      <c r="T4" s="22">
        <f t="shared" si="3"/>
        <v>7.5</v>
      </c>
      <c r="U4" s="22">
        <f t="shared" si="4"/>
        <v>0.5625</v>
      </c>
      <c r="V4" s="22">
        <f t="shared" si="5"/>
        <v>0.5625</v>
      </c>
    </row>
    <row r="5" spans="1:22" x14ac:dyDescent="0.25">
      <c r="A5" t="s">
        <v>14</v>
      </c>
      <c r="B5">
        <v>3</v>
      </c>
      <c r="C5">
        <f t="shared" si="6"/>
        <v>3.25</v>
      </c>
      <c r="D5">
        <f t="shared" si="0"/>
        <v>2.1970000000000005</v>
      </c>
      <c r="E5">
        <f t="shared" si="1"/>
        <v>4.4190225827029099</v>
      </c>
      <c r="R5">
        <v>4</v>
      </c>
      <c r="S5" s="22">
        <f t="shared" si="2"/>
        <v>7</v>
      </c>
      <c r="T5" s="22">
        <f t="shared" si="3"/>
        <v>10</v>
      </c>
      <c r="U5" s="22">
        <f t="shared" si="4"/>
        <v>0.75</v>
      </c>
      <c r="V5" s="22">
        <f t="shared" si="5"/>
        <v>0.75</v>
      </c>
    </row>
    <row r="6" spans="1:22" x14ac:dyDescent="0.25">
      <c r="A6" t="s">
        <v>15</v>
      </c>
      <c r="B6">
        <v>4</v>
      </c>
      <c r="C6">
        <f t="shared" si="6"/>
        <v>4</v>
      </c>
      <c r="D6">
        <f t="shared" si="0"/>
        <v>2.8561000000000005</v>
      </c>
      <c r="E6">
        <f t="shared" si="1"/>
        <v>4.9693622959161177</v>
      </c>
      <c r="R6">
        <v>5</v>
      </c>
      <c r="S6" s="22">
        <f t="shared" si="2"/>
        <v>8.75</v>
      </c>
      <c r="T6" s="22">
        <f t="shared" si="3"/>
        <v>12.5</v>
      </c>
      <c r="U6" s="22">
        <f t="shared" si="4"/>
        <v>0.9375</v>
      </c>
      <c r="V6" s="22">
        <f t="shared" si="5"/>
        <v>0.9375</v>
      </c>
    </row>
    <row r="7" spans="1:22" x14ac:dyDescent="0.25">
      <c r="A7" t="s">
        <v>16</v>
      </c>
      <c r="B7">
        <v>5</v>
      </c>
      <c r="C7">
        <f t="shared" si="6"/>
        <v>4.75</v>
      </c>
      <c r="D7">
        <f t="shared" si="0"/>
        <v>3.712930000000001</v>
      </c>
      <c r="E7">
        <f t="shared" si="1"/>
        <v>5.419022582702909</v>
      </c>
      <c r="R7">
        <v>10</v>
      </c>
      <c r="S7" s="22">
        <f t="shared" si="2"/>
        <v>17.5</v>
      </c>
      <c r="T7" s="22">
        <f t="shared" si="3"/>
        <v>25</v>
      </c>
      <c r="U7" s="22">
        <f t="shared" si="4"/>
        <v>1.875</v>
      </c>
      <c r="V7" s="22">
        <f t="shared" si="5"/>
        <v>1.875</v>
      </c>
    </row>
    <row r="8" spans="1:22" x14ac:dyDescent="0.25">
      <c r="A8" t="s">
        <v>17</v>
      </c>
      <c r="B8">
        <v>6</v>
      </c>
      <c r="C8">
        <f t="shared" si="6"/>
        <v>5.5</v>
      </c>
      <c r="D8">
        <f t="shared" si="0"/>
        <v>4.8268090000000017</v>
      </c>
      <c r="E8">
        <f t="shared" si="1"/>
        <v>5.7992049380885575</v>
      </c>
      <c r="R8">
        <v>15</v>
      </c>
      <c r="S8" s="22">
        <f t="shared" si="2"/>
        <v>26.25</v>
      </c>
      <c r="T8" s="22">
        <f t="shared" si="3"/>
        <v>37.5</v>
      </c>
      <c r="U8" s="22">
        <f t="shared" si="4"/>
        <v>2.8125</v>
      </c>
      <c r="V8" s="22">
        <f t="shared" si="5"/>
        <v>2.8125</v>
      </c>
    </row>
    <row r="9" spans="1:22" x14ac:dyDescent="0.25">
      <c r="A9" t="s">
        <v>108</v>
      </c>
      <c r="B9">
        <v>7</v>
      </c>
      <c r="C9">
        <f t="shared" si="6"/>
        <v>6.25</v>
      </c>
      <c r="D9">
        <f t="shared" si="0"/>
        <v>6.2748517000000028</v>
      </c>
      <c r="E9">
        <f t="shared" si="1"/>
        <v>6.128533874054364</v>
      </c>
      <c r="R9">
        <v>20</v>
      </c>
      <c r="S9" s="22">
        <f t="shared" si="2"/>
        <v>35</v>
      </c>
      <c r="T9" s="22">
        <f t="shared" si="3"/>
        <v>50</v>
      </c>
      <c r="U9" s="22">
        <f t="shared" si="4"/>
        <v>3.75</v>
      </c>
      <c r="V9" s="22">
        <f t="shared" si="5"/>
        <v>3.75</v>
      </c>
    </row>
    <row r="10" spans="1:22" x14ac:dyDescent="0.25">
      <c r="S10" s="22"/>
      <c r="T10" s="22"/>
      <c r="U10" s="22"/>
      <c r="V10" s="22"/>
    </row>
    <row r="11" spans="1:22" x14ac:dyDescent="0.25">
      <c r="A11" t="s">
        <v>109</v>
      </c>
      <c r="B11">
        <v>0.75</v>
      </c>
      <c r="Q11" t="s">
        <v>110</v>
      </c>
      <c r="R11">
        <v>1</v>
      </c>
      <c r="S11" s="22">
        <f>R11*$D$3</f>
        <v>1.3</v>
      </c>
      <c r="T11" s="22">
        <f>R11*$D$4</f>
        <v>1.6900000000000002</v>
      </c>
      <c r="U11" s="22">
        <f t="shared" si="4"/>
        <v>7.5000000000000011E-2</v>
      </c>
      <c r="V11" s="22">
        <f t="shared" si="5"/>
        <v>9.7500000000000031E-2</v>
      </c>
    </row>
    <row r="12" spans="1:22" x14ac:dyDescent="0.25">
      <c r="A12" t="s">
        <v>110</v>
      </c>
      <c r="B12">
        <v>0.3</v>
      </c>
      <c r="R12">
        <v>2</v>
      </c>
      <c r="S12" s="22">
        <f t="shared" ref="S12:S18" si="7">R12*$D$3</f>
        <v>2.6</v>
      </c>
      <c r="T12" s="22">
        <f t="shared" ref="T12:T18" si="8">R12*$D$4</f>
        <v>3.3800000000000003</v>
      </c>
      <c r="U12" s="22">
        <f t="shared" si="4"/>
        <v>0.15000000000000002</v>
      </c>
      <c r="V12" s="22">
        <f t="shared" si="5"/>
        <v>0.19500000000000006</v>
      </c>
    </row>
    <row r="13" spans="1:22" x14ac:dyDescent="0.25">
      <c r="A13" t="s">
        <v>111</v>
      </c>
      <c r="B13">
        <v>1.5</v>
      </c>
      <c r="R13">
        <v>3</v>
      </c>
      <c r="S13" s="22">
        <f t="shared" si="7"/>
        <v>3.9000000000000004</v>
      </c>
      <c r="T13" s="22">
        <f t="shared" si="8"/>
        <v>5.07</v>
      </c>
      <c r="U13" s="22">
        <f t="shared" si="4"/>
        <v>0.22500000000000009</v>
      </c>
      <c r="V13" s="22">
        <f t="shared" si="5"/>
        <v>0.29249999999999998</v>
      </c>
    </row>
    <row r="14" spans="1:22" x14ac:dyDescent="0.25">
      <c r="R14">
        <v>4</v>
      </c>
      <c r="S14" s="22">
        <f t="shared" si="7"/>
        <v>5.2</v>
      </c>
      <c r="T14" s="22">
        <f t="shared" si="8"/>
        <v>6.7600000000000007</v>
      </c>
      <c r="U14" s="22">
        <f t="shared" si="4"/>
        <v>0.30000000000000004</v>
      </c>
      <c r="V14" s="22">
        <f t="shared" si="5"/>
        <v>0.39000000000000012</v>
      </c>
    </row>
    <row r="15" spans="1:22" x14ac:dyDescent="0.25">
      <c r="B15">
        <v>0.5</v>
      </c>
      <c r="C15">
        <v>3</v>
      </c>
      <c r="R15">
        <v>5</v>
      </c>
      <c r="S15" s="22">
        <f t="shared" si="7"/>
        <v>6.5</v>
      </c>
      <c r="T15" s="22">
        <f t="shared" si="8"/>
        <v>8.4500000000000011</v>
      </c>
      <c r="U15" s="22">
        <f t="shared" si="4"/>
        <v>0.375</v>
      </c>
      <c r="V15" s="22">
        <f t="shared" si="5"/>
        <v>0.48750000000000027</v>
      </c>
    </row>
    <row r="16" spans="1:22" x14ac:dyDescent="0.25">
      <c r="B16">
        <v>0.24</v>
      </c>
      <c r="C16">
        <v>0.56000000000000005</v>
      </c>
      <c r="R16">
        <v>10</v>
      </c>
      <c r="S16" s="22">
        <f t="shared" si="7"/>
        <v>13</v>
      </c>
      <c r="T16" s="22">
        <f t="shared" si="8"/>
        <v>16.900000000000002</v>
      </c>
      <c r="U16" s="22">
        <f t="shared" si="4"/>
        <v>0.75</v>
      </c>
      <c r="V16" s="22">
        <f t="shared" si="5"/>
        <v>0.97500000000000053</v>
      </c>
    </row>
    <row r="17" spans="2:22" x14ac:dyDescent="0.25">
      <c r="B17">
        <v>1.8</v>
      </c>
      <c r="C17">
        <v>1.1000000000000001</v>
      </c>
      <c r="R17">
        <v>15</v>
      </c>
      <c r="S17" s="22">
        <f t="shared" si="7"/>
        <v>19.5</v>
      </c>
      <c r="T17" s="22">
        <f t="shared" si="8"/>
        <v>25.35</v>
      </c>
      <c r="U17" s="22">
        <f t="shared" si="4"/>
        <v>1.125</v>
      </c>
      <c r="V17" s="22">
        <f t="shared" si="5"/>
        <v>1.4625000000000004</v>
      </c>
    </row>
    <row r="18" spans="2:22" x14ac:dyDescent="0.25">
      <c r="R18">
        <v>20</v>
      </c>
      <c r="S18" s="22">
        <f t="shared" si="7"/>
        <v>26</v>
      </c>
      <c r="T18" s="22">
        <f t="shared" si="8"/>
        <v>33.800000000000004</v>
      </c>
      <c r="U18" s="22">
        <f t="shared" si="4"/>
        <v>1.5</v>
      </c>
      <c r="V18" s="22">
        <f t="shared" si="5"/>
        <v>1.9500000000000011</v>
      </c>
    </row>
    <row r="19" spans="2:22" x14ac:dyDescent="0.25">
      <c r="B19">
        <v>0.75</v>
      </c>
      <c r="C19">
        <v>4</v>
      </c>
      <c r="S19" s="22"/>
      <c r="T19" s="22"/>
      <c r="U19" s="22"/>
      <c r="V19" s="22"/>
    </row>
    <row r="20" spans="2:22" x14ac:dyDescent="0.25">
      <c r="B20">
        <v>0.3</v>
      </c>
      <c r="C20">
        <v>0.62</v>
      </c>
      <c r="Q20" t="s">
        <v>111</v>
      </c>
      <c r="R20">
        <v>1</v>
      </c>
      <c r="S20" s="22">
        <f>R20*$E$3</f>
        <v>2.709511291351455</v>
      </c>
      <c r="T20" s="22">
        <f>R20*$E$4</f>
        <v>3.709511291351455</v>
      </c>
      <c r="U20" s="22">
        <f t="shared" si="4"/>
        <v>0.42737782283786374</v>
      </c>
      <c r="V20" s="22">
        <f t="shared" si="5"/>
        <v>0.25</v>
      </c>
    </row>
    <row r="21" spans="2:22" x14ac:dyDescent="0.25">
      <c r="B21">
        <v>1.5</v>
      </c>
      <c r="C21">
        <v>1.08</v>
      </c>
      <c r="R21">
        <v>2</v>
      </c>
      <c r="S21" s="22">
        <f t="shared" ref="S21:S27" si="9">R21*$E$3</f>
        <v>5.4190225827029099</v>
      </c>
      <c r="T21" s="22">
        <f t="shared" ref="T21:T27" si="10">R21*$E$4</f>
        <v>7.4190225827029099</v>
      </c>
      <c r="U21" s="22">
        <f t="shared" si="4"/>
        <v>0.85475564567572748</v>
      </c>
      <c r="V21" s="22">
        <f t="shared" si="5"/>
        <v>0.5</v>
      </c>
    </row>
    <row r="22" spans="2:22" x14ac:dyDescent="0.25">
      <c r="R22">
        <v>3</v>
      </c>
      <c r="S22" s="22">
        <f t="shared" si="9"/>
        <v>8.1285338740543658</v>
      </c>
      <c r="T22" s="22">
        <f t="shared" si="10"/>
        <v>11.128533874054366</v>
      </c>
      <c r="U22" s="22">
        <f t="shared" si="4"/>
        <v>1.2821334685135914</v>
      </c>
      <c r="V22" s="22">
        <f t="shared" si="5"/>
        <v>0.75</v>
      </c>
    </row>
    <row r="23" spans="2:22" x14ac:dyDescent="0.25">
      <c r="B23">
        <v>1</v>
      </c>
      <c r="C23">
        <v>5</v>
      </c>
      <c r="R23">
        <v>4</v>
      </c>
      <c r="S23" s="22">
        <f t="shared" si="9"/>
        <v>10.83804516540582</v>
      </c>
      <c r="T23" s="22">
        <f t="shared" si="10"/>
        <v>14.83804516540582</v>
      </c>
      <c r="U23" s="22">
        <f t="shared" si="4"/>
        <v>1.709511291351455</v>
      </c>
      <c r="V23" s="22">
        <f t="shared" si="5"/>
        <v>1</v>
      </c>
    </row>
    <row r="24" spans="2:22" x14ac:dyDescent="0.25">
      <c r="B24">
        <v>0.35</v>
      </c>
      <c r="C24">
        <v>0.67</v>
      </c>
      <c r="R24">
        <v>5</v>
      </c>
      <c r="S24" s="22">
        <f t="shared" si="9"/>
        <v>13.547556456757274</v>
      </c>
      <c r="T24" s="22">
        <f t="shared" si="10"/>
        <v>18.547556456757274</v>
      </c>
      <c r="U24" s="22">
        <f t="shared" si="4"/>
        <v>2.1368891141893185</v>
      </c>
      <c r="V24" s="22">
        <f t="shared" si="5"/>
        <v>1.25</v>
      </c>
    </row>
    <row r="25" spans="2:22" x14ac:dyDescent="0.25">
      <c r="B25">
        <v>1.35</v>
      </c>
      <c r="C25">
        <v>1.06</v>
      </c>
      <c r="R25">
        <v>10</v>
      </c>
      <c r="S25" s="22">
        <f t="shared" si="9"/>
        <v>27.095112913514548</v>
      </c>
      <c r="T25" s="22">
        <f t="shared" si="10"/>
        <v>37.095112913514548</v>
      </c>
      <c r="U25" s="22">
        <f t="shared" si="4"/>
        <v>4.273778228378637</v>
      </c>
      <c r="V25" s="22">
        <f t="shared" si="5"/>
        <v>2.5</v>
      </c>
    </row>
    <row r="26" spans="2:22" x14ac:dyDescent="0.25">
      <c r="R26">
        <v>15</v>
      </c>
      <c r="S26" s="22">
        <f t="shared" si="9"/>
        <v>40.642669370271825</v>
      </c>
      <c r="T26" s="22">
        <f t="shared" si="10"/>
        <v>55.642669370271825</v>
      </c>
      <c r="U26" s="22">
        <f t="shared" si="4"/>
        <v>6.4106673425679563</v>
      </c>
      <c r="V26" s="22">
        <f t="shared" si="5"/>
        <v>3.75</v>
      </c>
    </row>
    <row r="27" spans="2:22" x14ac:dyDescent="0.25">
      <c r="B27">
        <v>2</v>
      </c>
      <c r="R27">
        <v>20</v>
      </c>
      <c r="S27" s="22">
        <f t="shared" si="9"/>
        <v>54.190225827029096</v>
      </c>
      <c r="T27" s="22">
        <f t="shared" si="10"/>
        <v>74.190225827029096</v>
      </c>
      <c r="U27" s="22">
        <f t="shared" si="4"/>
        <v>8.5475564567572739</v>
      </c>
      <c r="V27" s="22">
        <f t="shared" si="5"/>
        <v>5</v>
      </c>
    </row>
    <row r="28" spans="2:22" x14ac:dyDescent="0.25">
      <c r="B28">
        <v>0.47</v>
      </c>
    </row>
    <row r="29" spans="2:22" x14ac:dyDescent="0.25">
      <c r="B29">
        <v>1.1599999999999999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Creature Scaling</vt:lpstr>
      <vt:lpstr>Vanilla Creatures</vt:lpstr>
      <vt:lpstr>Creature Scaling (2)</vt:lpstr>
      <vt:lpstr>New Scaling</vt:lpstr>
      <vt:lpstr>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Evans</dc:creator>
  <cp:lastModifiedBy>Savannah Evans</cp:lastModifiedBy>
  <dcterms:created xsi:type="dcterms:W3CDTF">2022-12-22T18:20:20Z</dcterms:created>
  <dcterms:modified xsi:type="dcterms:W3CDTF">2024-05-11T17:11:20Z</dcterms:modified>
</cp:coreProperties>
</file>