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45" windowHeight="13125"/>
  </bookViews>
  <sheets>
    <sheet name="Saving yumunsi" sheetId="1" r:id="rId1"/>
    <sheet name="SAVINGS yukwezi 2024" sheetId="2" r:id="rId2"/>
    <sheet name="SOCIALE 2024" sheetId="3" r:id="rId3"/>
    <sheet name="OTHER INCOME" sheetId="4" r:id="rId4"/>
    <sheet name="CHARGES" sheetId="5" r:id="rId5"/>
    <sheet name="SUMMARY" sheetId="6" r:id="rId6"/>
    <sheet name="Equity account" sheetId="7" r:id="rId7"/>
    <sheet name="UMUTANGUHA Account" sheetId="8" r:id="rId8"/>
    <sheet name="Familly Company ACCOUNT" sheetId="9" r:id="rId9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rFont val="SimSun"/>
            <charset val="134"/>
          </rPr>
          <t>======
ID#AAABIGI1BIk
ITSINDA UBUMWE    (2024-03-06 09:53:39)
ukwezi kwa 2/2024 yishyuye arenga</t>
        </r>
      </text>
    </comment>
    <comment ref="G2" authorId="0">
      <text>
        <r>
          <rPr>
            <sz val="10"/>
            <rFont val="SimSun"/>
            <charset val="134"/>
          </rPr>
          <t>======
ID#AAABJqxseOw
ITSINDA UBUMWE    (2024-05-06 07:28:15)
Azatanga 5.500frw yasigaye bitarenze 21/5/2024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rFont val="SimSun"/>
            <charset val="134"/>
          </rPr>
          <t>======
ID#AAABIGI1BIo
ITSINDA UBUMWE    (2024-03-06 09:54:20)
yishyuye kuri momo 60k harimo 41.500F saving &amp;15.500Frw umunsi &amp; 2k ya sociale na 2k y'amande</t>
        </r>
      </text>
    </comment>
    <comment ref="E13" authorId="0">
      <text>
        <r>
          <rPr>
            <sz val="10"/>
            <rFont val="SimSun"/>
            <charset val="134"/>
          </rPr>
          <t>======
ID#AAABIGI1BIg
ITSINDA UBUMWE    (2024-03-06 09:52:50)
yishyuye kuri momo 60k harimo 41.500F saving &amp;15.500Frw umunsi &amp; 2k ya sociale na 2k y'amande
------
ID#AAABIGI1BIs
ITSINDA UBUMWE    (2024-03-06 09:57:23)
yishyuye 50k hakurwamo saving y'umunsi</t>
        </r>
      </text>
    </comment>
    <comment ref="I17" authorId="0">
      <text>
        <r>
          <rPr>
            <sz val="10"/>
            <rFont val="SimSun"/>
            <charset val="134"/>
          </rPr>
          <t>======
ID#AAABQ5WtQEU
ITSINDA UBUMWE    (2024-07-05 16:15:56)
twakuyeho amande yo gukererwa kwishyur ainguzanyo Frw 3,935</t>
        </r>
      </text>
    </comment>
    <comment ref="L17" authorId="0">
      <text>
        <r>
          <rPr>
            <sz val="10"/>
            <rFont val="SimSun"/>
            <charset val="134"/>
          </rPr>
          <t>======
ID#AAABWyb_B3w
ITSINDA UBUMWE    (2024-10-07 10:10:04)
yohereje bordereau ya 54k tuyagabanya ku migabane 2, dukuyemo savings z'umunsi hasigara 23k tubigabanya mo kabiri.</t>
        </r>
      </text>
    </comment>
    <comment ref="M17" authorId="0">
      <text>
        <r>
          <rPr>
            <sz val="10"/>
            <rFont val="SimSun"/>
            <charset val="134"/>
          </rPr>
          <t>======
ID#AAABUGD-_II
ITSINDA UBUMWE    (2024-11-04 15:18:08)
500f arengaho ni ayo yarengeje kuri saving y'umunsi aho yatanze 31k kandi agomba kuba 30k</t>
        </r>
      </text>
    </comment>
    <comment ref="I18" authorId="0">
      <text>
        <r>
          <rPr>
            <sz val="10"/>
            <rFont val="SimSun"/>
            <charset val="134"/>
          </rPr>
          <t>======
ID#AAABQ5WtQEY
ITSINDA UBUMWE    (2024-07-05 16:16:19)
Twakuyeho amande yo gukererwa kwishyur ainguzanyo Frw 3,935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SimSun"/>
            <charset val="134"/>
          </rPr>
          <t>======
ID#AAAA9wer09M
ITSINDA UBUMWE    (2024-01-05 08:17:10)
yayashyize kuri compte yo muri EQUITY</t>
        </r>
      </text>
    </comment>
    <comment ref="K14" authorId="0">
      <text>
        <r>
          <rPr>
            <sz val="10"/>
            <rFont val="SimSun"/>
            <charset val="134"/>
          </rPr>
          <t>======
ID#AAABU3HQ2Lc
ITSINDA UBUMWE    (2024-09-04 06:42:06)
NAYAKUYE MUYO YISHYUYE KURI 3/9/2024 NKA SAVINGS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8" authorId="0">
      <text>
        <r>
          <rPr>
            <sz val="10"/>
            <rFont val="SimSun"/>
            <charset val="134"/>
          </rPr>
          <t>======
ID#AAABFEn6n-4
ITSINDA UBUMWE    (2024-02-06 10:43:04)
YAYATANZE KURI BORDEREAU Y'UKWEZI KWA 2/2024 AHO YISHYUYE 52.500Frw</t>
        </r>
      </text>
    </comment>
  </commentList>
</comments>
</file>

<file path=xl/sharedStrings.xml><?xml version="1.0" encoding="utf-8"?>
<sst xmlns="http://schemas.openxmlformats.org/spreadsheetml/2006/main" count="360" uniqueCount="230">
  <si>
    <t>No</t>
  </si>
  <si>
    <t>AMAZINA Y'ABANYAMURYANGO</t>
  </si>
  <si>
    <t>TOTAL</t>
  </si>
  <si>
    <t>Inyungu izahabwa umunyamuryango(10%)</t>
  </si>
  <si>
    <t>Inyungu za 5%</t>
  </si>
  <si>
    <t>BUGENIMANA CLAUDINE</t>
  </si>
  <si>
    <t>MUJAWASE EPIPHANIE</t>
  </si>
  <si>
    <t>MUKANKUBANA PRISCILLE</t>
  </si>
  <si>
    <t>MUKANSANGA JOSEPHINE</t>
  </si>
  <si>
    <t>MUKARURANGWA ODILIA</t>
  </si>
  <si>
    <t>MUKESHIMANA SOLANGE 1</t>
  </si>
  <si>
    <t>MUKESHIMANA SOLANGE2</t>
  </si>
  <si>
    <t>MUSHIMIYIMANA MAOMBI</t>
  </si>
  <si>
    <t>NSHIMIRIMANA JEANNE FRANCOISE 1</t>
  </si>
  <si>
    <t>NSHIMIRIMANA JEANNE FRANCOISE 2</t>
  </si>
  <si>
    <t>NSHIMIRIMANA JEANNE FRANCOISE 3</t>
  </si>
  <si>
    <t>NYIRARUKUNDO MWAMINI</t>
  </si>
  <si>
    <t>UWABABYEYI ALINE</t>
  </si>
  <si>
    <t>UWAMAHORO CONSOLEE</t>
  </si>
  <si>
    <t>UWAMAHORO FRANCINE</t>
  </si>
  <si>
    <t>UWAYISENGA SONIA 1</t>
  </si>
  <si>
    <t>UWAYISENGA SONIA2</t>
  </si>
  <si>
    <t>UWIRAGIYE JEANNINE</t>
  </si>
  <si>
    <t>NEZERWA ALICE</t>
  </si>
  <si>
    <t>UWIMANA Nadine</t>
  </si>
  <si>
    <t>MUKESHIMANA SOLANGE1</t>
  </si>
  <si>
    <t>UWAYISENGA SONIA1</t>
  </si>
  <si>
    <t>UWIRAGIYE JANINE</t>
  </si>
  <si>
    <t>MUKESHIMANA SOLANGE</t>
  </si>
  <si>
    <t>NSHIMIRIMANA JEANNE FRANCOISE</t>
  </si>
  <si>
    <t>UWAYISENGA SONIA</t>
  </si>
  <si>
    <t>UWIRAGIYE JANNINE</t>
  </si>
  <si>
    <t>Closing balance 2023</t>
  </si>
  <si>
    <t>Current status  2024</t>
  </si>
  <si>
    <t>Closing balance  end September  2024</t>
  </si>
  <si>
    <r>
      <rPr>
        <sz val="11"/>
        <color theme="1"/>
        <rFont val="Calibri"/>
        <charset val="134"/>
      </rPr>
      <t>CHARGES UP TO DATE(</t>
    </r>
    <r>
      <rPr>
        <b/>
        <sz val="11"/>
        <color theme="1"/>
        <rFont val="Calibri"/>
        <charset val="134"/>
      </rPr>
      <t>from sociale</t>
    </r>
    <r>
      <rPr>
        <sz val="11"/>
        <color theme="1"/>
        <rFont val="Calibri"/>
        <charset val="134"/>
      </rPr>
      <t>)</t>
    </r>
  </si>
  <si>
    <t>F ASIGAYE MURI SOCIALE</t>
  </si>
  <si>
    <t>amafaranga</t>
  </si>
  <si>
    <t>Itariki</t>
  </si>
  <si>
    <t>AHO F YATURUTSE</t>
  </si>
  <si>
    <t>11/12024</t>
  </si>
  <si>
    <t>Inyungu zo gukererwa kuzuza umugabane</t>
  </si>
  <si>
    <t>PAID</t>
  </si>
  <si>
    <t>16/1/2024</t>
  </si>
  <si>
    <t>Inyungu z'ubukererwe UWIRAGIYE JANINE</t>
  </si>
  <si>
    <t>14/1/2024</t>
  </si>
  <si>
    <t xml:space="preserve">AMANDE_ GUSIBA INAMA MAOMBI </t>
  </si>
  <si>
    <t>AMANDE _ GUSIBA INAMA  CLAUDINE</t>
  </si>
  <si>
    <t>AMANDE _GUKERERWA INAMA NYIRARUKUNDO</t>
  </si>
  <si>
    <t>NOT PAID</t>
  </si>
  <si>
    <t>AMANDE _GUKERERWA INAMA UWAMAHORO FRANCINE</t>
  </si>
  <si>
    <t>AMANDE_ Gukererwa kwishyura INGUZANYO _MWAMINI</t>
  </si>
  <si>
    <t>AMANDE_ GUkererwa kwishyura INGUZANYO 1/2024 _ ALINE</t>
  </si>
  <si>
    <t>AMANDE GUKERERWA KWISHYURA _JEANNE _ INGUZANYO</t>
  </si>
  <si>
    <t>1 &amp;2/2024</t>
  </si>
  <si>
    <t>AMANDE GUKERERWA KWISHYURA _JEANNE _SAVINGS ZOMBI NA SOCIALE</t>
  </si>
  <si>
    <t>AMANDE YO GUKERERWA KWISHYURA INGUZANYO _ALICE</t>
  </si>
  <si>
    <t>24/3/2024</t>
  </si>
  <si>
    <t>amande y'ubukererwe bwo kwishyura inguza kuri UMUTESI JEANNE</t>
  </si>
  <si>
    <t>Gukererwa kw'inguzanyo ya Vestine wishingiwe na Francoise</t>
  </si>
  <si>
    <t>AMANDE YO GUKERERWA KWISHYURA SAVINGS Z'UMUNSI</t>
  </si>
  <si>
    <t>Gukererwa kwishyura inguzanyo  5/2024_Priscille</t>
  </si>
  <si>
    <t>Gukererwa kwishyura inguzanyo  5/2024_Francoise 1,2,3</t>
  </si>
  <si>
    <t>23/7/2024</t>
  </si>
  <si>
    <t>Gukererwa kwishyura inguzanyo ukwezi kwa 7/2024 _ Francoise 1,2,3,</t>
  </si>
  <si>
    <t>30/7/2024</t>
  </si>
  <si>
    <t>Gukererwa kwishyura inguzanyo 6/2024 _ Alice</t>
  </si>
  <si>
    <t>31/7/2024</t>
  </si>
  <si>
    <t>Gukererwa kwishyura Saving y'umunsi _ Alice mu kwezi kwa 7/2024</t>
  </si>
  <si>
    <t>Gukererwa kwishyura Saving y'ukwezi kwa 7/2024_ Alice</t>
  </si>
  <si>
    <t>Gukererwa kwishyura inguzanyo_Consolee</t>
  </si>
  <si>
    <t>30/8/2024</t>
  </si>
  <si>
    <t>GUKERERWA KWISHYURA -Vestine wishingiwe na Francoise</t>
  </si>
  <si>
    <t xml:space="preserve">Gukererwa kwishyura inguzanyo Francine </t>
  </si>
  <si>
    <t>22/9/2024</t>
  </si>
  <si>
    <t>Amande yo gukererwa kwishyura (saving umunsi, ukwezi, sociale, ideni)_ALICE</t>
  </si>
  <si>
    <t>PAID but not  all</t>
  </si>
  <si>
    <t>Amande yo gukererwa inama_Sonia</t>
  </si>
  <si>
    <t>Amande yo gusiba inama rusange_UWAMAHORO FRANCINE</t>
  </si>
  <si>
    <t>Amande yo gusiba inama rusange_BUGENIMANA Claudine</t>
  </si>
  <si>
    <t>Amande yo gusiba inama rusange_UWIRAGIYE Janine</t>
  </si>
  <si>
    <t>24/9/2024</t>
  </si>
  <si>
    <t>Amande yo gukererwa kwishyura _kwishyura inguzanyo 9/2024 - MAOMBI</t>
  </si>
  <si>
    <t>Amande yo gukererwa kwishyura inguzanyo _ALICE</t>
  </si>
  <si>
    <t>Amande yo gukererwa kwishyura inguzanyo_ Epiphanie</t>
  </si>
  <si>
    <t>Amande yo gukererwa kwishyura inguzanyo_ MWAMINI</t>
  </si>
  <si>
    <t>Amande yo gukererwa kwishyura inguzanyo_ MWAMINI (ayasigaye)</t>
  </si>
  <si>
    <t>21/10/2024</t>
  </si>
  <si>
    <t>F yatanzwe</t>
  </si>
  <si>
    <t>IGIKORWA CYAKOZWE</t>
  </si>
  <si>
    <t>ITARIKI</t>
  </si>
  <si>
    <t>Gusura Maombi warwaje umwana kwa muganga</t>
  </si>
  <si>
    <t>31/12/2023</t>
  </si>
  <si>
    <t>Natanze ayanjye 10k ya sociale ya 5mois</t>
  </si>
  <si>
    <t>BD ya SONIA</t>
  </si>
  <si>
    <t>28/1/2024</t>
  </si>
  <si>
    <t>BD FRANCOISE</t>
  </si>
  <si>
    <t>BD SOLANGE</t>
  </si>
  <si>
    <t>BD ALINE</t>
  </si>
  <si>
    <t>BD MAOMBI</t>
  </si>
  <si>
    <t xml:space="preserve">BD Claudine </t>
  </si>
  <si>
    <t>BD Maman Soleil</t>
  </si>
  <si>
    <t>Yatanzwe na Francoise yayishyurishije saving y'ukwezi kwa 7/2024</t>
  </si>
  <si>
    <t>BD Maman Baby</t>
  </si>
  <si>
    <t>27/6/2024</t>
  </si>
  <si>
    <t>yatanzwe na Solange azayisubiza</t>
  </si>
  <si>
    <t>BD Maman Boy</t>
  </si>
  <si>
    <t>yatanzwe na Solange ayisubiza kuri savings</t>
  </si>
  <si>
    <t>BD Maman Fabu</t>
  </si>
  <si>
    <t>yatanzwe na Sonia , ayisubiza kuri savings ze.</t>
  </si>
  <si>
    <t>BD Maman Priscille</t>
  </si>
  <si>
    <t>15/9/2024</t>
  </si>
  <si>
    <t>Gusura Solange warwaje Mama we</t>
  </si>
  <si>
    <t>Gusura M. Fabu  wabuze umubyeyi</t>
  </si>
  <si>
    <t>28/9/2024</t>
  </si>
  <si>
    <t>BD Maman Nadia</t>
  </si>
  <si>
    <t>BD ya DADA</t>
  </si>
  <si>
    <t>25/9/2024</t>
  </si>
  <si>
    <t>MAHORO</t>
  </si>
  <si>
    <t>JANINE</t>
  </si>
  <si>
    <t>22/11/2024</t>
  </si>
  <si>
    <t>ALICE</t>
  </si>
  <si>
    <t>23/11/2024</t>
  </si>
  <si>
    <t>Avanywa muri sociale</t>
  </si>
  <si>
    <t>TRANSPORT YO KUJYA GUSABA CHEQUE</t>
  </si>
  <si>
    <t>27/1/2024</t>
  </si>
  <si>
    <t>TRANSPORT INAMA YA KOMITE n'ushinzwe Sociale</t>
  </si>
  <si>
    <t>16/3/2024</t>
  </si>
  <si>
    <t>Ntago arishyurwa uretse Epiphanie wayakoresheje muri Sociale</t>
  </si>
  <si>
    <t>CARNET DE CHAQUE EQUITY</t>
  </si>
  <si>
    <t>Charge bancaire kuri buri cheque twatanze (500Frw)</t>
  </si>
  <si>
    <t>TRANSPORT INAMA YA KOMITE</t>
  </si>
  <si>
    <t>/6/2024</t>
  </si>
  <si>
    <t>/8/2024</t>
  </si>
  <si>
    <t>Ntago arishyurwa</t>
  </si>
  <si>
    <t>Gukoresha cachets + udutabo twa Famille</t>
  </si>
  <si>
    <t>29/10/2024</t>
  </si>
  <si>
    <t>Nishyuye ayanjye ( Francoise)noneho nyuzurisha umugabane wa 1Million</t>
  </si>
  <si>
    <t>Avanywa mu nyungu zazigamiwe Famille</t>
  </si>
  <si>
    <t>UKO UMUTUNGO UHAGAZE  10/ 2024</t>
  </si>
  <si>
    <t>UMUGABANE SHINGIRO W'ABANYAMURYANGO</t>
  </si>
  <si>
    <t>F yazigamiwe Famille kugeza 2023</t>
  </si>
  <si>
    <t>F yasigaye ku nyungu zagabanywe 2023</t>
  </si>
  <si>
    <t>IZINDI NYUNGU ZABONETSE 2024</t>
  </si>
  <si>
    <t>IGITERANYO</t>
  </si>
  <si>
    <t>Inyungu zizagabanywa</t>
  </si>
  <si>
    <t>F yazigamiwe Famille 2024</t>
  </si>
  <si>
    <t>Ibyasohotse(charges)</t>
  </si>
  <si>
    <t>F yasigaye muyazigamiwe Famille 2024</t>
  </si>
  <si>
    <t>Sociale</t>
  </si>
  <si>
    <t>Savings - SAVING Y'UMUNSI</t>
  </si>
  <si>
    <t>Savings - SAVING Y'UKWEZI</t>
  </si>
  <si>
    <t>F ari mu nguzanyo</t>
  </si>
  <si>
    <t>UMUGABANE UMUNYAMURYANGO ATANGIRANYE UMWAKA WA 2024</t>
  </si>
  <si>
    <t>UMUGABANE SHINGIRO DUSOZA 2023</t>
  </si>
  <si>
    <t>F YONGEYEH0  MU KUZUZA UMUGABANE WA 1,000,000F</t>
  </si>
  <si>
    <t>F AGIZE KU MUGABANE WA 1,000,000Frw</t>
  </si>
  <si>
    <t>saving y'umunsi 2024</t>
  </si>
  <si>
    <t>F azatangwa  bitarenze 12/2024</t>
  </si>
  <si>
    <t>umugabane shingiro afite mu mpera za 2024</t>
  </si>
  <si>
    <t>Inguzanyo asigayemo mu mpera za 2025</t>
  </si>
  <si>
    <t>MUKANSANGA Josephine</t>
  </si>
  <si>
    <t>MUKESHIMANA SOLANGE 2</t>
  </si>
  <si>
    <t>UWAYISENGA SONIA 2</t>
  </si>
  <si>
    <t>UMUGABANE WO MURI COMPANY</t>
  </si>
  <si>
    <t>UMUGABANE WASIGAYE MU BIKORWA BYA BURI MUNSI BYA FAMILLE</t>
  </si>
  <si>
    <t>Date</t>
  </si>
  <si>
    <t>Versement</t>
  </si>
  <si>
    <t>Retrait</t>
  </si>
  <si>
    <t>Observation</t>
  </si>
  <si>
    <t>carnet de cheque</t>
  </si>
  <si>
    <t>17/12/2023</t>
  </si>
  <si>
    <t>F yishyuye nyuma y'inama rusange isoza umwaka</t>
  </si>
  <si>
    <t>21/12/2023</t>
  </si>
  <si>
    <t>Inguzanyo twahaye Sonia 1&amp;2</t>
  </si>
  <si>
    <t>charge za banki</t>
  </si>
  <si>
    <t>Loan  Vestine wishingiwe na Francoise</t>
  </si>
  <si>
    <t>Ingunzanyo Francoise 1&amp;2</t>
  </si>
  <si>
    <t xml:space="preserve">Versement Solange 1&amp;2 </t>
  </si>
  <si>
    <t>Versement claudine</t>
  </si>
  <si>
    <t>Versement Priscille</t>
  </si>
  <si>
    <t>versement Nyirarukundo</t>
  </si>
  <si>
    <t>Versement Francoise 3</t>
  </si>
  <si>
    <t>Versement Francoise 1&amp;2 and Epiphanie</t>
  </si>
  <si>
    <t>Versement Maombi</t>
  </si>
  <si>
    <t>Versement Nadine</t>
  </si>
  <si>
    <t>Versement Alice</t>
  </si>
  <si>
    <t>Versement Sonia 1&amp;2</t>
  </si>
  <si>
    <t>Versement Odiria DADA</t>
  </si>
  <si>
    <t>Versement Josephine</t>
  </si>
  <si>
    <t>Versement Jeanine kuzuza umugabane hamwe n'inyungu z'ubukererwe</t>
  </si>
  <si>
    <t>inguzanyo ALINE</t>
  </si>
  <si>
    <t>Versement Uwamahoro Francine saving ukwezi</t>
  </si>
  <si>
    <t>Versement savings and saving y'umunsi _ Uwamahoro consolee</t>
  </si>
  <si>
    <t>15/1/2024</t>
  </si>
  <si>
    <t>Loan UWIRAGIYE JANINE</t>
  </si>
  <si>
    <t>17/1/2024</t>
  </si>
  <si>
    <t>Loan MUKANKUBANA PRISCILLE</t>
  </si>
  <si>
    <t>Versement UWIRAGIYE JANINE</t>
  </si>
  <si>
    <t>18/1/2024</t>
  </si>
  <si>
    <t>Kwishyura inguzanyo yishingiwe na Francoise/ NIYONSABA VESTINE</t>
  </si>
  <si>
    <t>19/1/2024</t>
  </si>
  <si>
    <t>Inguzanyo MUKESHIMANA Solange 1&amp;2</t>
  </si>
  <si>
    <t>24/1/2024</t>
  </si>
  <si>
    <t>Inguzanyo NEZERWA ALICE</t>
  </si>
  <si>
    <t>25/1/2024</t>
  </si>
  <si>
    <t>suspens account</t>
  </si>
  <si>
    <t>30/1/2024</t>
  </si>
  <si>
    <t>versement UWAMAHORO FRANCINE( Saving 2/2024; savings (20k) &amp; 31k Inguzanyo</t>
  </si>
  <si>
    <t>Versement MUKANSANGA JOSEPHINE(14,500 Saving Umunsi+ 5,000F saving /ukwezi &amp; 75,000F kwishyura inguzanyo)</t>
  </si>
  <si>
    <t>Remboursement loan Epiphanie</t>
  </si>
  <si>
    <t>saving y'ukwezi 50k na saving y'umunsi 15.500Frw Claudine</t>
  </si>
  <si>
    <t>Kwishyura inguzanyo MWAMINI  ariko hasigaye ibihano by'ubukererwe</t>
  </si>
  <si>
    <t>kwishyura inguzanyo Sonia 1&amp;2(104k &amp; 29k saving y'umunsi 1&amp;2 and 67k Saving y'ukwezi 2/2024</t>
  </si>
  <si>
    <t>Remboursement loan Francoise 1,2,&amp; 3</t>
  </si>
  <si>
    <t>Kwishyura loan Consolee &amp; 25.500Frw saving ukwezi kwa 2/2024 &amp; 14.500Frw</t>
  </si>
  <si>
    <t>versement JANINE( 14.500Frw &amp; k saving y'ukwezi kwa 2/2024)</t>
  </si>
  <si>
    <t>Versement Solange 1&amp;2( saving ukwezi &amp; 14.500Frw saving umunsi)</t>
  </si>
  <si>
    <t>Versement Nadine(savings) 2/2024</t>
  </si>
  <si>
    <t>Versment Maombi 2,500Frw &amp; Aline 29.500Frw &amp; Francoise 1,2,3</t>
  </si>
  <si>
    <t>Loan kuwishingiwe na Priscille _ Jean Bosco NTAMITONDERO</t>
  </si>
  <si>
    <t>Charge za banki( kuri cheque 300Frw)</t>
  </si>
  <si>
    <t>Closing balance</t>
  </si>
  <si>
    <t>Reste</t>
  </si>
  <si>
    <t>Opening balance 2024</t>
  </si>
  <si>
    <t>Kubikuza F ya BD ya SONIA + TRANSPORT(3K)</t>
  </si>
  <si>
    <t>KUGURA CHEQUIERS 2</t>
  </si>
  <si>
    <t>Sociale Maombi, Epiphanie &amp; Aline</t>
  </si>
  <si>
    <t>31/1/2024</t>
  </si>
  <si>
    <t>end 2023</t>
  </si>
</sst>
</file>

<file path=xl/styles.xml><?xml version="1.0" encoding="utf-8"?>
<styleSheet xmlns="http://schemas.openxmlformats.org/spreadsheetml/2006/main">
  <numFmts count="14">
    <numFmt numFmtId="176" formatCode="_(* #,##0.00_);_(* \(#,##0.00\);_(* &quot;-&quot;??_);_(@_)"/>
    <numFmt numFmtId="177" formatCode="mmm\-yy"/>
    <numFmt numFmtId="178" formatCode="m/yyyy"/>
    <numFmt numFmtId="179" formatCode="d\ mmmm\ yyyy"/>
    <numFmt numFmtId="180" formatCode="m/d/yyyy"/>
    <numFmt numFmtId="181" formatCode="_(* #,##0.00_);_(* \(#,##0.00\);_(* &quot;-&quot;??.00_);_(@_)"/>
    <numFmt numFmtId="182" formatCode="_(* #,##0_);_(* \(#,##0\);_(* &quot;-&quot;??_);_(@_)"/>
    <numFmt numFmtId="183" formatCode="0_);[Red]\(0\)"/>
    <numFmt numFmtId="41" formatCode="_-* #,##0_-;\-* #,##0_-;_-* &quot;-&quot;_-;_-@_-"/>
    <numFmt numFmtId="184" formatCode="mmmm\ yyyy"/>
    <numFmt numFmtId="43" formatCode="_-* #,##0.00_-;\-* #,##0.00_-;_-* &quot;-&quot;??_-;_-@_-"/>
    <numFmt numFmtId="185" formatCode="_-* #,##0_-;\-* #,##0_-;_-* &quot;-&quot;_-;_-@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60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sz val="17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3"/>
      <color theme="1"/>
      <name val="Calibri"/>
      <charset val="134"/>
      <scheme val="minor"/>
    </font>
    <font>
      <b/>
      <sz val="16"/>
      <color theme="1"/>
      <name val="Calibri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rgb="FFFF0000"/>
      <name val="Calibri"/>
      <charset val="134"/>
    </font>
    <font>
      <sz val="11"/>
      <color rgb="FFFF0000"/>
      <name val="Calibri"/>
      <charset val="134"/>
    </font>
    <font>
      <b/>
      <sz val="18"/>
      <color theme="1"/>
      <name val="Calibri"/>
      <charset val="134"/>
    </font>
    <font>
      <sz val="10"/>
      <color theme="1"/>
      <name val="Calibri"/>
      <charset val="134"/>
    </font>
    <font>
      <sz val="12"/>
      <color theme="1"/>
      <name val="Calibri"/>
      <charset val="134"/>
    </font>
    <font>
      <sz val="11"/>
      <color rgb="FF434343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0"/>
      <name val="Calibri"/>
      <charset val="134"/>
      <scheme val="minor"/>
    </font>
    <font>
      <b/>
      <sz val="11"/>
      <color rgb="FF434343"/>
      <name val="Calibri"/>
      <charset val="134"/>
    </font>
    <font>
      <sz val="11"/>
      <color rgb="FF434343"/>
      <name val="Calibri"/>
      <charset val="134"/>
    </font>
    <font>
      <b/>
      <sz val="11"/>
      <color rgb="FF43434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434343"/>
      <name val="Calibri"/>
      <charset val="134"/>
      <scheme val="minor"/>
    </font>
    <font>
      <sz val="11"/>
      <color theme="0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theme="1"/>
      <name val="Calibri"/>
      <charset val="134"/>
    </font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rgb="FF434343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3"/>
      <color rgb="FF000000"/>
      <name val="Calibri"/>
      <charset val="134"/>
      <scheme val="minor"/>
    </font>
    <font>
      <b/>
      <sz val="14"/>
      <color rgb="FF00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2"/>
      <color rgb="FF000000"/>
      <name val="Calibri"/>
      <charset val="134"/>
    </font>
    <font>
      <b/>
      <sz val="15"/>
      <color rgb="FF000000"/>
      <name val="Calibri"/>
      <charset val="134"/>
    </font>
    <font>
      <sz val="11"/>
      <color rgb="FFFF9900"/>
      <name val="Calibri"/>
      <charset val="134"/>
    </font>
    <font>
      <sz val="12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9CC2E5"/>
        <bgColor rgb="FF9CC2E5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4B083"/>
        <bgColor rgb="FFF4B083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C55A11"/>
        <bgColor rgb="FFC55A11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B0F0"/>
        <bgColor rgb="FF00B0F0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2" fillId="28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58" fillId="0" borderId="13" applyNumberFormat="0" applyFill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54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0" fillId="42" borderId="11" applyNumberFormat="0" applyFont="0" applyAlignment="0" applyProtection="0">
      <alignment vertical="center"/>
    </xf>
    <xf numFmtId="0" fontId="50" fillId="27" borderId="9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25" borderId="9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5" fillId="0" borderId="12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4" fillId="21" borderId="7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23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182" fontId="2" fillId="0" borderId="0" xfId="0" applyNumberFormat="1" applyFont="1"/>
    <xf numFmtId="0" fontId="0" fillId="0" borderId="0" xfId="0" applyFont="1"/>
    <xf numFmtId="182" fontId="2" fillId="0" borderId="0" xfId="0" applyNumberFormat="1" applyFont="1" applyAlignment="1"/>
    <xf numFmtId="184" fontId="0" fillId="0" borderId="0" xfId="0" applyNumberFormat="1" applyFont="1" applyAlignment="1"/>
    <xf numFmtId="180" fontId="0" fillId="0" borderId="0" xfId="0" applyNumberFormat="1" applyFont="1" applyAlignment="1"/>
    <xf numFmtId="0" fontId="0" fillId="0" borderId="0" xfId="0" applyFont="1" applyAlignment="1">
      <alignment horizontal="right"/>
    </xf>
    <xf numFmtId="0" fontId="3" fillId="0" borderId="0" xfId="0" applyFont="1" applyAlignment="1"/>
    <xf numFmtId="182" fontId="4" fillId="0" borderId="0" xfId="0" applyNumberFormat="1" applyFont="1"/>
    <xf numFmtId="0" fontId="4" fillId="0" borderId="0" xfId="0" applyFont="1"/>
    <xf numFmtId="0" fontId="2" fillId="0" borderId="1" xfId="0" applyFont="1" applyBorder="1"/>
    <xf numFmtId="182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180" fontId="2" fillId="0" borderId="1" xfId="0" applyNumberFormat="1" applyFont="1" applyBorder="1" applyAlignment="1"/>
    <xf numFmtId="182" fontId="2" fillId="0" borderId="1" xfId="0" applyNumberFormat="1" applyFont="1" applyBorder="1" applyAlignment="1"/>
    <xf numFmtId="182" fontId="2" fillId="2" borderId="1" xfId="0" applyNumberFormat="1" applyFont="1" applyFill="1" applyBorder="1" applyAlignment="1"/>
    <xf numFmtId="0" fontId="2" fillId="3" borderId="1" xfId="0" applyFont="1" applyFill="1" applyBorder="1"/>
    <xf numFmtId="0" fontId="2" fillId="3" borderId="1" xfId="0" applyFont="1" applyFill="1" applyBorder="1" applyAlignment="1"/>
    <xf numFmtId="0" fontId="2" fillId="4" borderId="1" xfId="0" applyFont="1" applyFill="1" applyBorder="1"/>
    <xf numFmtId="0" fontId="2" fillId="4" borderId="1" xfId="0" applyFont="1" applyFill="1" applyBorder="1" applyAlignment="1"/>
    <xf numFmtId="0" fontId="5" fillId="3" borderId="1" xfId="0" applyFont="1" applyFill="1" applyBorder="1"/>
    <xf numFmtId="182" fontId="5" fillId="3" borderId="1" xfId="0" applyNumberFormat="1" applyFont="1" applyFill="1" applyBorder="1"/>
    <xf numFmtId="0" fontId="5" fillId="5" borderId="0" xfId="0" applyFont="1" applyFill="1" applyBorder="1"/>
    <xf numFmtId="0" fontId="6" fillId="6" borderId="0" xfId="0" applyFont="1" applyFill="1"/>
    <xf numFmtId="182" fontId="0" fillId="0" borderId="0" xfId="0" applyNumberFormat="1" applyFont="1"/>
    <xf numFmtId="0" fontId="7" fillId="7" borderId="0" xfId="0" applyFont="1" applyFill="1" applyBorder="1" applyAlignment="1">
      <alignment vertical="center"/>
    </xf>
    <xf numFmtId="0" fontId="8" fillId="0" borderId="0" xfId="0" applyFont="1" applyBorder="1"/>
    <xf numFmtId="182" fontId="1" fillId="0" borderId="1" xfId="0" applyNumberFormat="1" applyFont="1" applyBorder="1"/>
    <xf numFmtId="0" fontId="9" fillId="0" borderId="0" xfId="0" applyFont="1" applyAlignment="1">
      <alignment horizontal="center"/>
    </xf>
    <xf numFmtId="0" fontId="0" fillId="5" borderId="0" xfId="0" applyFont="1" applyFill="1"/>
    <xf numFmtId="0" fontId="2" fillId="5" borderId="1" xfId="0" applyFont="1" applyFill="1" applyBorder="1" applyAlignment="1">
      <alignment vertical="center"/>
    </xf>
    <xf numFmtId="182" fontId="9" fillId="5" borderId="1" xfId="0" applyNumberFormat="1" applyFont="1" applyFill="1" applyBorder="1" applyAlignment="1">
      <alignment vertical="center"/>
    </xf>
    <xf numFmtId="182" fontId="9" fillId="5" borderId="0" xfId="0" applyNumberFormat="1" applyFont="1" applyFill="1" applyAlignment="1">
      <alignment vertical="center"/>
    </xf>
    <xf numFmtId="182" fontId="10" fillId="5" borderId="1" xfId="0" applyNumberFormat="1" applyFont="1" applyFill="1" applyBorder="1" applyAlignment="1">
      <alignment vertical="center"/>
    </xf>
    <xf numFmtId="0" fontId="10" fillId="5" borderId="0" xfId="0" applyFont="1" applyFill="1" applyAlignment="1">
      <alignment horizontal="center" wrapText="1"/>
    </xf>
    <xf numFmtId="0" fontId="9" fillId="5" borderId="1" xfId="0" applyFont="1" applyFill="1" applyBorder="1" applyAlignment="1">
      <alignment vertical="center"/>
    </xf>
    <xf numFmtId="0" fontId="9" fillId="5" borderId="0" xfId="0" applyFont="1" applyFill="1" applyAlignment="1">
      <alignment horizontal="center" wrapText="1"/>
    </xf>
    <xf numFmtId="0" fontId="9" fillId="8" borderId="1" xfId="0" applyFont="1" applyFill="1" applyBorder="1" applyAlignment="1">
      <alignment vertical="center"/>
    </xf>
    <xf numFmtId="182" fontId="1" fillId="8" borderId="1" xfId="0" applyNumberFormat="1" applyFont="1" applyFill="1" applyBorder="1" applyAlignment="1">
      <alignment vertical="center"/>
    </xf>
    <xf numFmtId="0" fontId="0" fillId="0" borderId="1" xfId="0" applyFont="1" applyBorder="1"/>
    <xf numFmtId="182" fontId="0" fillId="5" borderId="1" xfId="0" applyNumberFormat="1" applyFont="1" applyFill="1" applyBorder="1" applyAlignment="1"/>
    <xf numFmtId="0" fontId="9" fillId="5" borderId="1" xfId="0" applyFont="1" applyFill="1" applyBorder="1" applyAlignment="1"/>
    <xf numFmtId="182" fontId="9" fillId="5" borderId="1" xfId="0" applyNumberFormat="1" applyFont="1" applyFill="1" applyBorder="1" applyAlignment="1"/>
    <xf numFmtId="182" fontId="9" fillId="5" borderId="0" xfId="0" applyNumberFormat="1" applyFont="1" applyFill="1"/>
    <xf numFmtId="182" fontId="9" fillId="0" borderId="0" xfId="0" applyNumberFormat="1" applyFont="1"/>
    <xf numFmtId="0" fontId="1" fillId="9" borderId="1" xfId="0" applyFont="1" applyFill="1" applyBorder="1" applyAlignment="1"/>
    <xf numFmtId="182" fontId="1" fillId="9" borderId="1" xfId="0" applyNumberFormat="1" applyFont="1" applyFill="1" applyBorder="1"/>
    <xf numFmtId="0" fontId="11" fillId="0" borderId="0" xfId="0" applyFont="1"/>
    <xf numFmtId="0" fontId="5" fillId="5" borderId="1" xfId="0" applyFont="1" applyFill="1" applyBorder="1" applyAlignment="1"/>
    <xf numFmtId="182" fontId="10" fillId="0" borderId="0" xfId="0" applyNumberFormat="1" applyFont="1"/>
    <xf numFmtId="0" fontId="5" fillId="10" borderId="1" xfId="0" applyFont="1" applyFill="1" applyBorder="1"/>
    <xf numFmtId="182" fontId="5" fillId="6" borderId="1" xfId="0" applyNumberFormat="1" applyFont="1" applyFill="1" applyBorder="1"/>
    <xf numFmtId="0" fontId="12" fillId="0" borderId="0" xfId="0" applyFont="1"/>
    <xf numFmtId="182" fontId="12" fillId="0" borderId="0" xfId="0" applyNumberFormat="1" applyFont="1"/>
    <xf numFmtId="0" fontId="9" fillId="11" borderId="2" xfId="0" applyFont="1" applyFill="1" applyBorder="1" applyAlignment="1"/>
    <xf numFmtId="0" fontId="9" fillId="11" borderId="2" xfId="0" applyFont="1" applyFill="1" applyBorder="1"/>
    <xf numFmtId="0" fontId="9" fillId="11" borderId="3" xfId="0" applyFont="1" applyFill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185" fontId="1" fillId="12" borderId="1" xfId="0" applyNumberFormat="1" applyFont="1" applyFill="1" applyBorder="1" applyAlignment="1">
      <alignment horizontal="center" vertical="center" wrapText="1"/>
    </xf>
    <xf numFmtId="185" fontId="2" fillId="0" borderId="1" xfId="0" applyNumberFormat="1" applyFont="1" applyBorder="1" applyAlignment="1"/>
    <xf numFmtId="0" fontId="13" fillId="5" borderId="1" xfId="0" applyFont="1" applyFill="1" applyBorder="1" applyAlignment="1"/>
    <xf numFmtId="182" fontId="14" fillId="5" borderId="1" xfId="0" applyNumberFormat="1" applyFont="1" applyFill="1" applyBorder="1" applyAlignment="1"/>
    <xf numFmtId="0" fontId="5" fillId="0" borderId="1" xfId="0" applyFont="1" applyBorder="1"/>
    <xf numFmtId="182" fontId="5" fillId="11" borderId="1" xfId="0" applyNumberFormat="1" applyFont="1" applyFill="1" applyBorder="1"/>
    <xf numFmtId="182" fontId="5" fillId="13" borderId="1" xfId="0" applyNumberFormat="1" applyFont="1" applyFill="1" applyBorder="1" applyAlignment="1"/>
    <xf numFmtId="0" fontId="1" fillId="14" borderId="1" xfId="0" applyFont="1" applyFill="1" applyBorder="1" applyAlignment="1">
      <alignment vertical="top" wrapText="1"/>
    </xf>
    <xf numFmtId="182" fontId="12" fillId="14" borderId="1" xfId="0" applyNumberFormat="1" applyFont="1" applyFill="1" applyBorder="1" applyAlignment="1">
      <alignment vertical="top"/>
    </xf>
    <xf numFmtId="183" fontId="2" fillId="0" borderId="0" xfId="0" applyNumberFormat="1" applyFont="1"/>
    <xf numFmtId="0" fontId="15" fillId="5" borderId="0" xfId="0" applyFont="1" applyFill="1"/>
    <xf numFmtId="0" fontId="16" fillId="5" borderId="0" xfId="0" applyFont="1" applyFill="1" applyAlignment="1">
      <alignment horizontal="center" wrapText="1"/>
    </xf>
    <xf numFmtId="0" fontId="17" fillId="5" borderId="0" xfId="0" applyFont="1" applyFill="1"/>
    <xf numFmtId="182" fontId="18" fillId="5" borderId="0" xfId="0" applyNumberFormat="1" applyFont="1" applyFill="1" applyAlignment="1">
      <alignment vertical="center"/>
    </xf>
    <xf numFmtId="0" fontId="17" fillId="5" borderId="0" xfId="0" applyFont="1" applyFill="1" applyAlignment="1"/>
    <xf numFmtId="0" fontId="14" fillId="0" borderId="0" xfId="0" applyFont="1" applyAlignment="1"/>
    <xf numFmtId="0" fontId="19" fillId="5" borderId="0" xfId="0" applyFont="1" applyFill="1"/>
    <xf numFmtId="182" fontId="19" fillId="5" borderId="0" xfId="0" applyNumberFormat="1" applyFont="1" applyFill="1"/>
    <xf numFmtId="185" fontId="2" fillId="0" borderId="0" xfId="0" applyNumberFormat="1" applyFont="1"/>
    <xf numFmtId="0" fontId="1" fillId="15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182" fontId="22" fillId="5" borderId="1" xfId="0" applyNumberFormat="1" applyFont="1" applyFill="1" applyBorder="1" applyAlignment="1"/>
    <xf numFmtId="182" fontId="6" fillId="0" borderId="1" xfId="0" applyNumberFormat="1" applyFont="1" applyBorder="1"/>
    <xf numFmtId="0" fontId="23" fillId="5" borderId="0" xfId="0" applyFont="1" applyFill="1"/>
    <xf numFmtId="0" fontId="5" fillId="5" borderId="1" xfId="0" applyFont="1" applyFill="1" applyBorder="1"/>
    <xf numFmtId="0" fontId="5" fillId="5" borderId="0" xfId="0" applyFont="1" applyFill="1"/>
    <xf numFmtId="0" fontId="5" fillId="0" borderId="0" xfId="0" applyFont="1"/>
    <xf numFmtId="0" fontId="24" fillId="0" borderId="0" xfId="0" applyFont="1"/>
    <xf numFmtId="182" fontId="2" fillId="5" borderId="1" xfId="0" applyNumberFormat="1" applyFont="1" applyFill="1" applyBorder="1" applyAlignment="1"/>
    <xf numFmtId="182" fontId="25" fillId="5" borderId="1" xfId="0" applyNumberFormat="1" applyFont="1" applyFill="1" applyBorder="1" applyAlignment="1"/>
    <xf numFmtId="182" fontId="2" fillId="5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180" fontId="2" fillId="0" borderId="1" xfId="0" applyNumberFormat="1" applyFont="1" applyBorder="1" applyAlignment="1">
      <alignment horizontal="right"/>
    </xf>
    <xf numFmtId="184" fontId="2" fillId="0" borderId="1" xfId="0" applyNumberFormat="1" applyFont="1" applyBorder="1" applyAlignment="1">
      <alignment horizontal="right"/>
    </xf>
    <xf numFmtId="184" fontId="0" fillId="0" borderId="1" xfId="0" applyNumberFormat="1" applyFont="1" applyBorder="1" applyAlignment="1">
      <alignment horizontal="right"/>
    </xf>
    <xf numFmtId="179" fontId="0" fillId="0" borderId="1" xfId="0" applyNumberFormat="1" applyFont="1" applyBorder="1" applyAlignment="1">
      <alignment horizontal="right"/>
    </xf>
    <xf numFmtId="0" fontId="26" fillId="0" borderId="1" xfId="0" applyFont="1" applyBorder="1" applyAlignment="1">
      <alignment horizontal="right"/>
    </xf>
    <xf numFmtId="0" fontId="26" fillId="0" borderId="1" xfId="0" applyFont="1" applyBorder="1" applyAlignment="1"/>
    <xf numFmtId="180" fontId="26" fillId="0" borderId="1" xfId="0" applyNumberFormat="1" applyFont="1" applyBorder="1" applyAlignment="1">
      <alignment horizontal="right"/>
    </xf>
    <xf numFmtId="0" fontId="27" fillId="0" borderId="1" xfId="0" applyFont="1" applyBorder="1" applyAlignment="1"/>
    <xf numFmtId="0" fontId="27" fillId="5" borderId="1" xfId="0" applyFont="1" applyFill="1" applyBorder="1" applyAlignment="1"/>
    <xf numFmtId="0" fontId="15" fillId="5" borderId="1" xfId="0" applyFont="1" applyFill="1" applyBorder="1" applyAlignment="1"/>
    <xf numFmtId="0" fontId="26" fillId="0" borderId="1" xfId="0" applyFont="1" applyBorder="1"/>
    <xf numFmtId="0" fontId="26" fillId="5" borderId="1" xfId="0" applyFont="1" applyFill="1" applyBorder="1" applyAlignment="1"/>
    <xf numFmtId="180" fontId="26" fillId="0" borderId="1" xfId="0" applyNumberFormat="1" applyFont="1" applyBorder="1" applyAlignment="1"/>
    <xf numFmtId="0" fontId="28" fillId="5" borderId="1" xfId="0" applyFont="1" applyFill="1" applyBorder="1" applyAlignment="1"/>
    <xf numFmtId="0" fontId="4" fillId="5" borderId="0" xfId="0" applyFont="1" applyFill="1"/>
    <xf numFmtId="0" fontId="20" fillId="5" borderId="0" xfId="0" applyFont="1" applyFill="1" applyAlignment="1"/>
    <xf numFmtId="18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82" fontId="4" fillId="16" borderId="0" xfId="0" applyNumberFormat="1" applyFont="1" applyFill="1"/>
    <xf numFmtId="0" fontId="20" fillId="13" borderId="0" xfId="0" applyFont="1" applyFill="1" applyAlignment="1"/>
    <xf numFmtId="182" fontId="2" fillId="5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/>
    <xf numFmtId="0" fontId="11" fillId="0" borderId="1" xfId="0" applyFont="1" applyBorder="1" applyAlignment="1"/>
    <xf numFmtId="184" fontId="2" fillId="0" borderId="1" xfId="0" applyNumberFormat="1" applyFont="1" applyBorder="1" applyAlignment="1"/>
    <xf numFmtId="0" fontId="29" fillId="2" borderId="1" xfId="0" applyFont="1" applyFill="1" applyBorder="1" applyAlignment="1"/>
    <xf numFmtId="0" fontId="2" fillId="5" borderId="0" xfId="0" applyFont="1" applyFill="1"/>
    <xf numFmtId="0" fontId="25" fillId="5" borderId="0" xfId="0" applyFont="1" applyFill="1"/>
    <xf numFmtId="182" fontId="25" fillId="3" borderId="0" xfId="0" applyNumberFormat="1" applyFont="1" applyFill="1"/>
    <xf numFmtId="182" fontId="2" fillId="5" borderId="0" xfId="0" applyNumberFormat="1" applyFont="1" applyFill="1" applyAlignment="1"/>
    <xf numFmtId="0" fontId="26" fillId="0" borderId="0" xfId="0" applyFont="1"/>
    <xf numFmtId="0" fontId="30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/>
    <xf numFmtId="0" fontId="0" fillId="2" borderId="1" xfId="0" applyFont="1" applyFill="1" applyBorder="1" applyAlignment="1"/>
    <xf numFmtId="0" fontId="0" fillId="5" borderId="1" xfId="0" applyFont="1" applyFill="1" applyBorder="1" applyAlignment="1"/>
    <xf numFmtId="180" fontId="0" fillId="0" borderId="1" xfId="0" applyNumberFormat="1" applyFont="1" applyBorder="1" applyAlignment="1">
      <alignment horizontal="right"/>
    </xf>
    <xf numFmtId="0" fontId="0" fillId="5" borderId="1" xfId="0" applyFont="1" applyFill="1" applyBorder="1"/>
    <xf numFmtId="180" fontId="0" fillId="0" borderId="1" xfId="0" applyNumberFormat="1" applyFont="1" applyBorder="1" applyAlignment="1"/>
    <xf numFmtId="178" fontId="0" fillId="0" borderId="1" xfId="0" applyNumberFormat="1" applyFont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24" fillId="5" borderId="1" xfId="0" applyFont="1" applyFill="1" applyBorder="1" applyAlignment="1"/>
    <xf numFmtId="0" fontId="27" fillId="5" borderId="1" xfId="0" applyFont="1" applyFill="1" applyBorder="1" applyAlignment="1">
      <alignment horizontal="right"/>
    </xf>
    <xf numFmtId="0" fontId="31" fillId="5" borderId="1" xfId="0" applyFont="1" applyFill="1" applyBorder="1" applyAlignment="1"/>
    <xf numFmtId="180" fontId="27" fillId="5" borderId="1" xfId="0" applyNumberFormat="1" applyFont="1" applyFill="1" applyBorder="1" applyAlignment="1"/>
    <xf numFmtId="0" fontId="31" fillId="2" borderId="1" xfId="0" applyFont="1" applyFill="1" applyBorder="1" applyAlignment="1"/>
    <xf numFmtId="0" fontId="31" fillId="5" borderId="1" xfId="0" applyFont="1" applyFill="1" applyBorder="1"/>
    <xf numFmtId="178" fontId="0" fillId="5" borderId="1" xfId="0" applyNumberFormat="1" applyFont="1" applyFill="1" applyBorder="1" applyAlignment="1"/>
    <xf numFmtId="0" fontId="32" fillId="5" borderId="0" xfId="0" applyFont="1" applyFill="1" applyAlignment="1"/>
    <xf numFmtId="0" fontId="2" fillId="17" borderId="1" xfId="0" applyFont="1" applyFill="1" applyBorder="1" applyAlignment="1"/>
    <xf numFmtId="182" fontId="33" fillId="13" borderId="0" xfId="0" applyNumberFormat="1" applyFont="1" applyFill="1"/>
    <xf numFmtId="182" fontId="34" fillId="14" borderId="0" xfId="0" applyNumberFormat="1" applyFont="1" applyFill="1"/>
    <xf numFmtId="0" fontId="9" fillId="0" borderId="0" xfId="0" applyFont="1"/>
    <xf numFmtId="177" fontId="35" fillId="0" borderId="1" xfId="0" applyNumberFormat="1" applyFont="1" applyBorder="1"/>
    <xf numFmtId="182" fontId="36" fillId="5" borderId="1" xfId="0" applyNumberFormat="1" applyFont="1" applyFill="1" applyBorder="1" applyAlignment="1"/>
    <xf numFmtId="0" fontId="2" fillId="5" borderId="1" xfId="0" applyFont="1" applyFill="1" applyBorder="1"/>
    <xf numFmtId="182" fontId="2" fillId="5" borderId="1" xfId="0" applyNumberFormat="1" applyFont="1" applyFill="1" applyBorder="1"/>
    <xf numFmtId="182" fontId="5" fillId="10" borderId="1" xfId="0" applyNumberFormat="1" applyFont="1" applyFill="1" applyBorder="1"/>
    <xf numFmtId="0" fontId="2" fillId="0" borderId="0" xfId="0" applyFont="1" applyAlignment="1"/>
    <xf numFmtId="0" fontId="5" fillId="3" borderId="0" xfId="0" applyFont="1" applyFill="1"/>
    <xf numFmtId="0" fontId="5" fillId="3" borderId="0" xfId="0" applyFont="1" applyFill="1" applyAlignment="1"/>
    <xf numFmtId="0" fontId="37" fillId="18" borderId="0" xfId="0" applyFont="1" applyFill="1" applyAlignment="1"/>
    <xf numFmtId="182" fontId="38" fillId="18" borderId="0" xfId="0" applyNumberFormat="1" applyFont="1" applyFill="1"/>
    <xf numFmtId="182" fontId="9" fillId="6" borderId="0" xfId="0" applyNumberFormat="1" applyFont="1" applyFill="1"/>
    <xf numFmtId="0" fontId="5" fillId="13" borderId="0" xfId="0" applyFont="1" applyFill="1" applyAlignment="1"/>
    <xf numFmtId="182" fontId="5" fillId="13" borderId="0" xfId="0" applyNumberFormat="1" applyFont="1" applyFill="1"/>
    <xf numFmtId="177" fontId="9" fillId="0" borderId="1" xfId="0" applyNumberFormat="1" applyFont="1" applyBorder="1"/>
    <xf numFmtId="182" fontId="11" fillId="5" borderId="1" xfId="0" applyNumberFormat="1" applyFont="1" applyFill="1" applyBorder="1" applyAlignment="1"/>
    <xf numFmtId="182" fontId="2" fillId="2" borderId="1" xfId="0" applyNumberFormat="1" applyFont="1" applyFill="1" applyBorder="1"/>
    <xf numFmtId="182" fontId="2" fillId="6" borderId="1" xfId="0" applyNumberFormat="1" applyFont="1" applyFill="1" applyBorder="1" applyAlignment="1"/>
    <xf numFmtId="0" fontId="2" fillId="2" borderId="1" xfId="0" applyFont="1" applyFill="1" applyBorder="1"/>
    <xf numFmtId="182" fontId="2" fillId="3" borderId="1" xfId="0" applyNumberFormat="1" applyFont="1" applyFill="1" applyBorder="1" applyAlignment="1"/>
    <xf numFmtId="182" fontId="39" fillId="3" borderId="1" xfId="0" applyNumberFormat="1" applyFont="1" applyFill="1" applyBorder="1" applyAlignment="1"/>
    <xf numFmtId="0" fontId="2" fillId="5" borderId="1" xfId="0" applyFont="1" applyFill="1" applyBorder="1" applyAlignment="1"/>
    <xf numFmtId="182" fontId="2" fillId="17" borderId="1" xfId="0" applyNumberFormat="1" applyFont="1" applyFill="1" applyBorder="1" applyAlignment="1">
      <alignment horizontal="right"/>
    </xf>
    <xf numFmtId="177" fontId="9" fillId="0" borderId="0" xfId="0" applyNumberFormat="1" applyFont="1"/>
    <xf numFmtId="182" fontId="2" fillId="6" borderId="1" xfId="0" applyNumberFormat="1" applyFont="1" applyFill="1" applyBorder="1"/>
    <xf numFmtId="0" fontId="2" fillId="5" borderId="0" xfId="0" applyFont="1" applyFill="1" applyBorder="1"/>
    <xf numFmtId="0" fontId="9" fillId="0" borderId="1" xfId="0" applyFont="1" applyBorder="1" applyAlignment="1">
      <alignment vertical="center"/>
    </xf>
    <xf numFmtId="177" fontId="1" fillId="0" borderId="1" xfId="0" applyNumberFormat="1" applyFont="1" applyBorder="1" applyAlignment="1">
      <alignment vertical="center"/>
    </xf>
    <xf numFmtId="182" fontId="40" fillId="5" borderId="1" xfId="0" applyNumberFormat="1" applyFont="1" applyFill="1" applyBorder="1" applyAlignment="1"/>
    <xf numFmtId="0" fontId="2" fillId="0" borderId="5" xfId="0" applyFont="1" applyBorder="1"/>
    <xf numFmtId="182" fontId="14" fillId="5" borderId="5" xfId="0" applyNumberFormat="1" applyFont="1" applyFill="1" applyBorder="1" applyAlignment="1"/>
    <xf numFmtId="182" fontId="14" fillId="5" borderId="2" xfId="0" applyNumberFormat="1" applyFont="1" applyFill="1" applyBorder="1" applyAlignment="1"/>
    <xf numFmtId="182" fontId="14" fillId="0" borderId="2" xfId="0" applyNumberFormat="1" applyFont="1" applyBorder="1" applyAlignment="1"/>
    <xf numFmtId="0" fontId="2" fillId="10" borderId="0" xfId="0" applyFont="1" applyFill="1" applyBorder="1"/>
    <xf numFmtId="0" fontId="1" fillId="10" borderId="0" xfId="0" applyFont="1" applyFill="1" applyBorder="1"/>
    <xf numFmtId="182" fontId="1" fillId="10" borderId="2" xfId="0" applyNumberFormat="1" applyFont="1" applyFill="1" applyBorder="1"/>
    <xf numFmtId="0" fontId="14" fillId="0" borderId="0" xfId="0" applyFont="1"/>
    <xf numFmtId="182" fontId="11" fillId="18" borderId="1" xfId="0" applyNumberFormat="1" applyFont="1" applyFill="1" applyBorder="1"/>
    <xf numFmtId="182" fontId="2" fillId="0" borderId="2" xfId="0" applyNumberFormat="1" applyFont="1" applyBorder="1" applyAlignment="1"/>
    <xf numFmtId="182" fontId="11" fillId="18" borderId="2" xfId="0" applyNumberFormat="1" applyFont="1" applyFill="1" applyBorder="1"/>
    <xf numFmtId="182" fontId="2" fillId="5" borderId="2" xfId="0" applyNumberFormat="1" applyFont="1" applyFill="1" applyBorder="1" applyAlignment="1"/>
    <xf numFmtId="182" fontId="40" fillId="5" borderId="2" xfId="0" applyNumberFormat="1" applyFont="1" applyFill="1" applyBorder="1" applyAlignment="1"/>
    <xf numFmtId="0" fontId="9" fillId="3" borderId="1" xfId="0" applyFont="1" applyFill="1" applyBorder="1" applyAlignment="1">
      <alignment horizontal="center" vertical="center"/>
    </xf>
    <xf numFmtId="0" fontId="21" fillId="6" borderId="0" xfId="0" applyFont="1" applyFill="1" applyAlignment="1"/>
    <xf numFmtId="182" fontId="5" fillId="5" borderId="1" xfId="0" applyNumberFormat="1" applyFont="1" applyFill="1" applyBorder="1" applyAlignment="1">
      <alignment horizontal="right"/>
    </xf>
    <xf numFmtId="10" fontId="2" fillId="0" borderId="1" xfId="0" applyNumberFormat="1" applyFont="1" applyBorder="1"/>
    <xf numFmtId="182" fontId="2" fillId="13" borderId="1" xfId="0" applyNumberFormat="1" applyFont="1" applyFill="1" applyBorder="1"/>
    <xf numFmtId="182" fontId="14" fillId="5" borderId="1" xfId="0" applyNumberFormat="1" applyFont="1" applyFill="1" applyBorder="1"/>
    <xf numFmtId="182" fontId="2" fillId="2" borderId="2" xfId="0" applyNumberFormat="1" applyFont="1" applyFill="1" applyBorder="1"/>
    <xf numFmtId="182" fontId="14" fillId="2" borderId="2" xfId="0" applyNumberFormat="1" applyFont="1" applyFill="1" applyBorder="1"/>
    <xf numFmtId="182" fontId="14" fillId="5" borderId="2" xfId="0" applyNumberFormat="1" applyFont="1" applyFill="1" applyBorder="1"/>
    <xf numFmtId="0" fontId="2" fillId="0" borderId="0" xfId="0" applyFont="1" applyAlignment="1">
      <alignment vertical="center"/>
    </xf>
    <xf numFmtId="4" fontId="2" fillId="0" borderId="0" xfId="0" applyNumberFormat="1" applyFont="1"/>
    <xf numFmtId="177" fontId="1" fillId="5" borderId="1" xfId="0" applyNumberFormat="1" applyFont="1" applyFill="1" applyBorder="1" applyAlignment="1">
      <alignment vertical="center"/>
    </xf>
    <xf numFmtId="0" fontId="14" fillId="5" borderId="1" xfId="0" applyFont="1" applyFill="1" applyBorder="1" applyAlignment="1"/>
    <xf numFmtId="0" fontId="14" fillId="0" borderId="1" xfId="0" applyFont="1" applyBorder="1"/>
    <xf numFmtId="0" fontId="5" fillId="19" borderId="1" xfId="0" applyFont="1" applyFill="1" applyBorder="1"/>
    <xf numFmtId="182" fontId="5" fillId="5" borderId="1" xfId="0" applyNumberFormat="1" applyFont="1" applyFill="1" applyBorder="1"/>
    <xf numFmtId="182" fontId="2" fillId="5" borderId="0" xfId="0" applyNumberFormat="1" applyFont="1" applyFill="1" applyBorder="1"/>
    <xf numFmtId="182" fontId="11" fillId="3" borderId="1" xfId="0" applyNumberFormat="1" applyFont="1" applyFill="1" applyBorder="1" applyAlignment="1"/>
    <xf numFmtId="182" fontId="2" fillId="5" borderId="0" xfId="0" applyNumberFormat="1" applyFont="1" applyFill="1" applyBorder="1" applyAlignment="1"/>
    <xf numFmtId="0" fontId="1" fillId="3" borderId="0" xfId="0" applyFont="1" applyFill="1" applyBorder="1"/>
    <xf numFmtId="0" fontId="21" fillId="0" borderId="0" xfId="0" applyFont="1" applyAlignment="1"/>
    <xf numFmtId="182" fontId="1" fillId="5" borderId="1" xfId="0" applyNumberFormat="1" applyFont="1" applyFill="1" applyBorder="1"/>
    <xf numFmtId="10" fontId="0" fillId="0" borderId="1" xfId="0" applyNumberFormat="1" applyFont="1" applyBorder="1"/>
    <xf numFmtId="182" fontId="2" fillId="5" borderId="6" xfId="0" applyNumberFormat="1" applyFont="1" applyFill="1" applyBorder="1"/>
    <xf numFmtId="182" fontId="14" fillId="2" borderId="1" xfId="0" applyNumberFormat="1" applyFont="1" applyFill="1" applyBorder="1"/>
    <xf numFmtId="182" fontId="14" fillId="5" borderId="6" xfId="0" applyNumberFormat="1" applyFont="1" applyFill="1" applyBorder="1"/>
    <xf numFmtId="181" fontId="5" fillId="5" borderId="1" xfId="0" applyNumberFormat="1" applyFont="1" applyFill="1" applyBorder="1"/>
    <xf numFmtId="182" fontId="5" fillId="5" borderId="0" xfId="0" applyNumberFormat="1" applyFont="1" applyFill="1"/>
    <xf numFmtId="176" fontId="2" fillId="0" borderId="0" xfId="0" applyNumberFormat="1" applyFont="1"/>
    <xf numFmtId="2" fontId="0" fillId="0" borderId="0" xfId="0" applyNumberFormat="1" applyFont="1"/>
    <xf numFmtId="2" fontId="14" fillId="5" borderId="0" xfId="0" applyNumberFormat="1" applyFont="1" applyFill="1"/>
    <xf numFmtId="0" fontId="27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1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14.4333333333333" defaultRowHeight="15" customHeight="1"/>
  <cols>
    <col min="1" max="1" width="4.86" customWidth="1"/>
    <col min="2" max="2" width="34" customWidth="1"/>
    <col min="3" max="3" width="11.4333333333333" customWidth="1"/>
    <col min="4" max="4" width="13.7133333333333" customWidth="1"/>
    <col min="5" max="5" width="11.4333333333333" customWidth="1"/>
    <col min="6" max="6" width="11.2866666666667" customWidth="1"/>
    <col min="7" max="7" width="12" customWidth="1"/>
    <col min="8" max="8" width="12.2866666666667" customWidth="1"/>
    <col min="9" max="9" width="12.14" customWidth="1"/>
    <col min="10" max="10" width="12.5666666666667" customWidth="1"/>
    <col min="11" max="11" width="11.4333333333333" customWidth="1"/>
    <col min="12" max="12" width="11.7133333333333" customWidth="1"/>
    <col min="13" max="13" width="11.86" customWidth="1"/>
    <col min="14" max="14" width="10.86" customWidth="1"/>
    <col min="15" max="15" width="14.5666666666667" customWidth="1"/>
    <col min="16" max="16" width="16.86" customWidth="1"/>
    <col min="17" max="17" width="13.14" customWidth="1"/>
    <col min="18" max="26" width="9.14" customWidth="1"/>
  </cols>
  <sheetData>
    <row r="1" ht="14.25" customHeight="1" spans="1:17">
      <c r="A1" s="175" t="s">
        <v>0</v>
      </c>
      <c r="B1" s="175" t="s">
        <v>1</v>
      </c>
      <c r="C1" s="202">
        <v>45292</v>
      </c>
      <c r="D1" s="202">
        <v>45324</v>
      </c>
      <c r="E1" s="202">
        <v>45356</v>
      </c>
      <c r="F1" s="202">
        <v>45388</v>
      </c>
      <c r="G1" s="202">
        <v>45420</v>
      </c>
      <c r="H1" s="202">
        <v>45452</v>
      </c>
      <c r="I1" s="202">
        <v>45484</v>
      </c>
      <c r="J1" s="202">
        <v>45516</v>
      </c>
      <c r="K1" s="202">
        <v>45548</v>
      </c>
      <c r="L1" s="202">
        <v>45580</v>
      </c>
      <c r="M1" s="202">
        <v>45612</v>
      </c>
      <c r="N1" s="176">
        <v>45644</v>
      </c>
      <c r="O1" s="210" t="s">
        <v>2</v>
      </c>
      <c r="P1" s="211" t="s">
        <v>3</v>
      </c>
      <c r="Q1" t="s">
        <v>4</v>
      </c>
    </row>
    <row r="2" ht="14.25" customHeight="1" spans="1:17">
      <c r="A2" s="12">
        <v>1</v>
      </c>
      <c r="B2" s="12" t="s">
        <v>5</v>
      </c>
      <c r="C2" s="92">
        <v>15500</v>
      </c>
      <c r="D2" s="92">
        <v>15500</v>
      </c>
      <c r="E2" s="92">
        <v>14500</v>
      </c>
      <c r="F2" s="92">
        <v>15000</v>
      </c>
      <c r="G2" s="208">
        <f>10000+5500</f>
        <v>15500</v>
      </c>
      <c r="H2" s="92">
        <v>15000</v>
      </c>
      <c r="I2" s="92">
        <v>15500</v>
      </c>
      <c r="J2" s="151">
        <v>15500</v>
      </c>
      <c r="K2" s="92">
        <v>15000</v>
      </c>
      <c r="L2" s="92">
        <v>15500</v>
      </c>
      <c r="M2" s="92">
        <v>15000</v>
      </c>
      <c r="N2" s="92">
        <v>15500</v>
      </c>
      <c r="O2" s="212">
        <f t="shared" ref="O2:O21" si="0">C2+D2+E2+F2+G2+H2+I2+J2+K2+L2+M2+N2</f>
        <v>183000</v>
      </c>
      <c r="P2" s="213">
        <f>O2/O22</f>
        <v>0.0545048399106478</v>
      </c>
      <c r="Q2" s="220">
        <f t="shared" ref="Q2:Q21" si="1">58046*P2</f>
        <v>3163.78793745346</v>
      </c>
    </row>
    <row r="3" ht="14.25" customHeight="1" spans="1:17">
      <c r="A3" s="12">
        <v>2</v>
      </c>
      <c r="B3" s="12" t="s">
        <v>6</v>
      </c>
      <c r="C3" s="92">
        <v>15500</v>
      </c>
      <c r="D3" s="92">
        <v>14500</v>
      </c>
      <c r="E3" s="92">
        <v>15500</v>
      </c>
      <c r="F3" s="92">
        <v>15000</v>
      </c>
      <c r="G3" s="92">
        <v>15500</v>
      </c>
      <c r="H3" s="92">
        <v>15000</v>
      </c>
      <c r="I3" s="92">
        <v>15500</v>
      </c>
      <c r="J3" s="151">
        <v>15500</v>
      </c>
      <c r="K3" s="92">
        <v>15000</v>
      </c>
      <c r="L3" s="92">
        <v>15500</v>
      </c>
      <c r="M3" s="167"/>
      <c r="N3" s="12"/>
      <c r="O3" s="212">
        <f t="shared" si="0"/>
        <v>152500</v>
      </c>
      <c r="P3" s="213">
        <f>O3/O22</f>
        <v>0.0454206999255398</v>
      </c>
      <c r="Q3" s="220">
        <f t="shared" si="1"/>
        <v>2636.48994787789</v>
      </c>
    </row>
    <row r="4" ht="14.25" customHeight="1" spans="1:17">
      <c r="A4" s="12">
        <v>3</v>
      </c>
      <c r="B4" s="12" t="s">
        <v>7</v>
      </c>
      <c r="C4" s="92">
        <v>15500</v>
      </c>
      <c r="D4" s="92">
        <v>14500</v>
      </c>
      <c r="E4" s="92">
        <v>15500</v>
      </c>
      <c r="F4" s="92">
        <v>15000</v>
      </c>
      <c r="G4" s="92">
        <v>15500</v>
      </c>
      <c r="H4" s="92">
        <v>15000</v>
      </c>
      <c r="I4" s="92">
        <v>15500</v>
      </c>
      <c r="J4" s="92">
        <v>15500</v>
      </c>
      <c r="K4" s="92">
        <v>15000</v>
      </c>
      <c r="L4" s="92">
        <v>15500</v>
      </c>
      <c r="M4" s="92">
        <v>15000</v>
      </c>
      <c r="N4" s="153"/>
      <c r="O4" s="212">
        <f t="shared" si="0"/>
        <v>167500</v>
      </c>
      <c r="P4" s="213">
        <f>O4/O22</f>
        <v>0.0498883097542815</v>
      </c>
      <c r="Q4" s="220">
        <f t="shared" si="1"/>
        <v>2895.81682799702</v>
      </c>
    </row>
    <row r="5" ht="14.25" customHeight="1" spans="1:17">
      <c r="A5" s="12">
        <v>4</v>
      </c>
      <c r="B5" s="12" t="s">
        <v>8</v>
      </c>
      <c r="C5" s="92">
        <v>15500</v>
      </c>
      <c r="D5" s="92">
        <v>14500</v>
      </c>
      <c r="E5" s="92">
        <v>15500</v>
      </c>
      <c r="F5" s="92">
        <v>15500</v>
      </c>
      <c r="G5" s="92">
        <v>15500</v>
      </c>
      <c r="H5" s="151">
        <v>15000</v>
      </c>
      <c r="I5" s="92">
        <v>15500</v>
      </c>
      <c r="J5" s="151">
        <v>15500</v>
      </c>
      <c r="K5" s="92">
        <v>15000</v>
      </c>
      <c r="L5" s="92">
        <v>15500</v>
      </c>
      <c r="M5" s="92">
        <v>15000</v>
      </c>
      <c r="N5" s="153"/>
      <c r="O5" s="212">
        <f t="shared" si="0"/>
        <v>168000</v>
      </c>
      <c r="P5" s="213">
        <f>O5/O22</f>
        <v>0.0500372300819062</v>
      </c>
      <c r="Q5" s="220">
        <f t="shared" si="1"/>
        <v>2904.46105733433</v>
      </c>
    </row>
    <row r="6" ht="14.25" customHeight="1" spans="1:17">
      <c r="A6" s="12">
        <v>5</v>
      </c>
      <c r="B6" s="12" t="s">
        <v>9</v>
      </c>
      <c r="C6" s="92">
        <v>15500</v>
      </c>
      <c r="D6" s="92">
        <v>14500</v>
      </c>
      <c r="E6" s="92">
        <v>15500</v>
      </c>
      <c r="F6" s="209">
        <v>15000</v>
      </c>
      <c r="G6" s="92">
        <v>15500</v>
      </c>
      <c r="H6" s="92">
        <v>15000</v>
      </c>
      <c r="I6" s="92">
        <v>15500</v>
      </c>
      <c r="J6" s="92">
        <v>15500</v>
      </c>
      <c r="K6" s="92">
        <v>15000</v>
      </c>
      <c r="L6" s="92">
        <v>15500</v>
      </c>
      <c r="M6" s="92">
        <v>15000</v>
      </c>
      <c r="N6" s="153"/>
      <c r="O6" s="212">
        <f t="shared" si="0"/>
        <v>167500</v>
      </c>
      <c r="P6" s="213">
        <f>O6/O22</f>
        <v>0.0498883097542815</v>
      </c>
      <c r="Q6" s="220">
        <f t="shared" si="1"/>
        <v>2895.81682799702</v>
      </c>
    </row>
    <row r="7" ht="14.25" customHeight="1" spans="1:17">
      <c r="A7" s="12">
        <v>6</v>
      </c>
      <c r="B7" s="12" t="s">
        <v>10</v>
      </c>
      <c r="C7" s="92">
        <v>15500</v>
      </c>
      <c r="D7" s="92">
        <v>14500</v>
      </c>
      <c r="E7" s="92">
        <v>15500</v>
      </c>
      <c r="F7" s="92">
        <v>15000</v>
      </c>
      <c r="G7" s="92">
        <v>15500</v>
      </c>
      <c r="H7" s="92">
        <v>15000</v>
      </c>
      <c r="I7" s="92">
        <v>15500</v>
      </c>
      <c r="J7" s="92">
        <v>15500</v>
      </c>
      <c r="K7" s="92">
        <v>15000</v>
      </c>
      <c r="L7" s="92">
        <v>15500</v>
      </c>
      <c r="M7" s="195"/>
      <c r="N7" s="153"/>
      <c r="O7" s="212">
        <f t="shared" si="0"/>
        <v>152500</v>
      </c>
      <c r="P7" s="213">
        <f>O7/O22</f>
        <v>0.0454206999255398</v>
      </c>
      <c r="Q7" s="220">
        <f t="shared" si="1"/>
        <v>2636.48994787789</v>
      </c>
    </row>
    <row r="8" ht="14.25" customHeight="1" spans="1:17">
      <c r="A8" s="12">
        <v>7</v>
      </c>
      <c r="B8" s="12" t="s">
        <v>11</v>
      </c>
      <c r="C8" s="92">
        <v>15500</v>
      </c>
      <c r="D8" s="92">
        <v>14500</v>
      </c>
      <c r="E8" s="92">
        <v>15500</v>
      </c>
      <c r="F8" s="92">
        <v>15000</v>
      </c>
      <c r="G8" s="92">
        <v>15500</v>
      </c>
      <c r="H8" s="92">
        <v>15000</v>
      </c>
      <c r="I8" s="92">
        <v>15500</v>
      </c>
      <c r="J8" s="151">
        <v>15500</v>
      </c>
      <c r="K8" s="92">
        <v>15000</v>
      </c>
      <c r="L8" s="92">
        <v>15500</v>
      </c>
      <c r="M8" s="195"/>
      <c r="N8" s="153"/>
      <c r="O8" s="212">
        <f t="shared" si="0"/>
        <v>152500</v>
      </c>
      <c r="P8" s="213">
        <f>O8/O22</f>
        <v>0.0454206999255398</v>
      </c>
      <c r="Q8" s="220">
        <f t="shared" si="1"/>
        <v>2636.48994787789</v>
      </c>
    </row>
    <row r="9" ht="14.25" customHeight="1" spans="1:17">
      <c r="A9" s="12">
        <v>8</v>
      </c>
      <c r="B9" s="12" t="s">
        <v>12</v>
      </c>
      <c r="C9" s="92">
        <v>15500</v>
      </c>
      <c r="D9" s="92">
        <v>0</v>
      </c>
      <c r="E9" s="92">
        <v>0</v>
      </c>
      <c r="F9" s="92">
        <f>14500+15500+15000</f>
        <v>45000</v>
      </c>
      <c r="G9" s="92">
        <v>15500</v>
      </c>
      <c r="H9" s="92">
        <v>15000</v>
      </c>
      <c r="I9" s="92">
        <f>7275+500+7725</f>
        <v>15500</v>
      </c>
      <c r="J9" s="92">
        <v>15500</v>
      </c>
      <c r="K9" s="92">
        <v>15000</v>
      </c>
      <c r="L9" s="92">
        <v>15500</v>
      </c>
      <c r="M9" s="92">
        <v>15000</v>
      </c>
      <c r="N9" s="92">
        <v>15500</v>
      </c>
      <c r="O9" s="212">
        <f t="shared" si="0"/>
        <v>183000</v>
      </c>
      <c r="P9" s="213">
        <f>O9/O22</f>
        <v>0.0545048399106478</v>
      </c>
      <c r="Q9" s="220">
        <f t="shared" si="1"/>
        <v>3163.78793745346</v>
      </c>
    </row>
    <row r="10" ht="14.25" customHeight="1" spans="1:17">
      <c r="A10" s="12">
        <v>9</v>
      </c>
      <c r="B10" s="12" t="s">
        <v>13</v>
      </c>
      <c r="C10" s="92">
        <v>15500</v>
      </c>
      <c r="D10" s="92">
        <v>14500</v>
      </c>
      <c r="E10" s="92">
        <v>15500</v>
      </c>
      <c r="F10" s="151">
        <v>15000</v>
      </c>
      <c r="G10" s="92">
        <v>15500</v>
      </c>
      <c r="H10" s="92">
        <v>15000</v>
      </c>
      <c r="I10" s="92">
        <v>15500</v>
      </c>
      <c r="J10" s="92">
        <v>15500</v>
      </c>
      <c r="K10" s="92">
        <v>15000</v>
      </c>
      <c r="L10" s="92">
        <v>15500</v>
      </c>
      <c r="M10" s="92">
        <v>15000</v>
      </c>
      <c r="N10" s="92">
        <v>15500</v>
      </c>
      <c r="O10" s="212">
        <f t="shared" si="0"/>
        <v>183000</v>
      </c>
      <c r="P10" s="213">
        <f>O10/O22</f>
        <v>0.0545048399106478</v>
      </c>
      <c r="Q10" s="220">
        <f t="shared" si="1"/>
        <v>3163.78793745346</v>
      </c>
    </row>
    <row r="11" ht="14.25" customHeight="1" spans="1:17">
      <c r="A11" s="12">
        <v>10</v>
      </c>
      <c r="B11" s="12" t="s">
        <v>14</v>
      </c>
      <c r="C11" s="92">
        <v>15500</v>
      </c>
      <c r="D11" s="92">
        <v>14500</v>
      </c>
      <c r="E11" s="92">
        <v>15500</v>
      </c>
      <c r="F11" s="151">
        <v>15000</v>
      </c>
      <c r="G11" s="92">
        <v>15500</v>
      </c>
      <c r="H11" s="92">
        <v>15000</v>
      </c>
      <c r="I11" s="92">
        <v>15500</v>
      </c>
      <c r="J11" s="92">
        <v>15500</v>
      </c>
      <c r="K11" s="92">
        <v>15000</v>
      </c>
      <c r="L11" s="92">
        <v>15500</v>
      </c>
      <c r="M11" s="92">
        <v>15000</v>
      </c>
      <c r="N11" s="92">
        <v>15500</v>
      </c>
      <c r="O11" s="212">
        <f t="shared" si="0"/>
        <v>183000</v>
      </c>
      <c r="P11" s="213">
        <f>O11/O22</f>
        <v>0.0545048399106478</v>
      </c>
      <c r="Q11" s="220">
        <f t="shared" si="1"/>
        <v>3163.78793745346</v>
      </c>
    </row>
    <row r="12" ht="14.25" customHeight="1" spans="1:17">
      <c r="A12" s="12">
        <v>11</v>
      </c>
      <c r="B12" s="12" t="s">
        <v>15</v>
      </c>
      <c r="C12" s="92">
        <v>15500</v>
      </c>
      <c r="D12" s="92">
        <v>14500</v>
      </c>
      <c r="E12" s="92">
        <v>15500</v>
      </c>
      <c r="F12" s="92">
        <v>15000</v>
      </c>
      <c r="G12" s="92">
        <v>15500</v>
      </c>
      <c r="H12" s="92">
        <v>15000</v>
      </c>
      <c r="I12" s="92">
        <v>15500</v>
      </c>
      <c r="J12" s="92">
        <v>15500</v>
      </c>
      <c r="K12" s="92">
        <v>15000</v>
      </c>
      <c r="L12" s="92">
        <v>15500</v>
      </c>
      <c r="M12" s="92">
        <v>15000</v>
      </c>
      <c r="N12" s="92">
        <v>15500</v>
      </c>
      <c r="O12" s="212">
        <f t="shared" si="0"/>
        <v>183000</v>
      </c>
      <c r="P12" s="213">
        <f>O12/O22</f>
        <v>0.0545048399106478</v>
      </c>
      <c r="Q12" s="220">
        <f t="shared" si="1"/>
        <v>3163.78793745346</v>
      </c>
    </row>
    <row r="13" ht="14.25" customHeight="1" spans="1:17">
      <c r="A13" s="12">
        <v>12</v>
      </c>
      <c r="B13" s="12" t="s">
        <v>16</v>
      </c>
      <c r="C13" s="92">
        <v>15500</v>
      </c>
      <c r="D13" s="92">
        <v>14500</v>
      </c>
      <c r="E13" s="92">
        <v>15500</v>
      </c>
      <c r="F13" s="92">
        <v>20000</v>
      </c>
      <c r="G13" s="92">
        <v>15500</v>
      </c>
      <c r="H13" s="92">
        <v>15000</v>
      </c>
      <c r="I13" s="92">
        <v>15500</v>
      </c>
      <c r="J13" s="92">
        <v>15500</v>
      </c>
      <c r="K13" s="92">
        <v>15000</v>
      </c>
      <c r="L13" s="92">
        <v>15500</v>
      </c>
      <c r="M13" s="151">
        <v>15000</v>
      </c>
      <c r="N13" s="13"/>
      <c r="O13" s="212">
        <f t="shared" si="0"/>
        <v>172500</v>
      </c>
      <c r="P13" s="213">
        <f>O13/O22</f>
        <v>0.0513775130305287</v>
      </c>
      <c r="Q13" s="220">
        <f t="shared" si="1"/>
        <v>2982.25912137007</v>
      </c>
    </row>
    <row r="14" ht="14.25" customHeight="1" spans="1:17">
      <c r="A14" s="12">
        <v>13</v>
      </c>
      <c r="B14" s="12" t="s">
        <v>17</v>
      </c>
      <c r="C14" s="92">
        <v>15500</v>
      </c>
      <c r="D14" s="92">
        <v>14500</v>
      </c>
      <c r="E14" s="92">
        <v>15500</v>
      </c>
      <c r="F14" s="151">
        <v>15000</v>
      </c>
      <c r="G14" s="92">
        <v>15500</v>
      </c>
      <c r="H14" s="92">
        <v>15000</v>
      </c>
      <c r="I14" s="92">
        <v>15500</v>
      </c>
      <c r="J14" s="92">
        <v>15500</v>
      </c>
      <c r="K14" s="151">
        <v>15000</v>
      </c>
      <c r="L14" s="92">
        <v>15500</v>
      </c>
      <c r="M14" s="92">
        <v>15000</v>
      </c>
      <c r="N14" s="153"/>
      <c r="O14" s="212">
        <f t="shared" si="0"/>
        <v>167500</v>
      </c>
      <c r="P14" s="213">
        <f>O14/O22</f>
        <v>0.0498883097542815</v>
      </c>
      <c r="Q14" s="220">
        <f t="shared" si="1"/>
        <v>2895.81682799702</v>
      </c>
    </row>
    <row r="15" ht="14.25" customHeight="1" spans="1:17">
      <c r="A15" s="12">
        <v>14</v>
      </c>
      <c r="B15" s="12" t="s">
        <v>18</v>
      </c>
      <c r="C15" s="92">
        <v>15500</v>
      </c>
      <c r="D15" s="92">
        <v>14500</v>
      </c>
      <c r="E15" s="92">
        <v>15500</v>
      </c>
      <c r="F15" s="92">
        <v>15000</v>
      </c>
      <c r="G15" s="92">
        <v>15500</v>
      </c>
      <c r="H15" s="92">
        <v>15000</v>
      </c>
      <c r="I15" s="92">
        <v>15500</v>
      </c>
      <c r="J15" s="92">
        <v>15500</v>
      </c>
      <c r="K15" s="151">
        <v>15000</v>
      </c>
      <c r="L15" s="92">
        <v>15500</v>
      </c>
      <c r="M15" s="92">
        <v>15000</v>
      </c>
      <c r="N15" s="153"/>
      <c r="O15" s="212">
        <f t="shared" si="0"/>
        <v>167500</v>
      </c>
      <c r="P15" s="213">
        <f>O15/O22</f>
        <v>0.0498883097542815</v>
      </c>
      <c r="Q15" s="220">
        <f t="shared" si="1"/>
        <v>2895.81682799702</v>
      </c>
    </row>
    <row r="16" ht="14.25" customHeight="1" spans="1:17">
      <c r="A16" s="12">
        <v>15</v>
      </c>
      <c r="B16" s="12" t="s">
        <v>19</v>
      </c>
      <c r="C16" s="92">
        <v>15500</v>
      </c>
      <c r="D16" s="92">
        <v>14500</v>
      </c>
      <c r="E16" s="92">
        <v>15500</v>
      </c>
      <c r="F16" s="92">
        <v>15000</v>
      </c>
      <c r="G16" s="92">
        <v>15500</v>
      </c>
      <c r="H16" s="92">
        <v>15000</v>
      </c>
      <c r="I16" s="92">
        <v>15500</v>
      </c>
      <c r="J16" s="92">
        <v>15500</v>
      </c>
      <c r="K16" s="92">
        <v>15000</v>
      </c>
      <c r="L16" s="92">
        <v>15000</v>
      </c>
      <c r="M16" s="92">
        <v>15000</v>
      </c>
      <c r="N16" s="13"/>
      <c r="O16" s="212">
        <f t="shared" si="0"/>
        <v>167000</v>
      </c>
      <c r="P16" s="213">
        <f>O16/O22</f>
        <v>0.0497393894266567</v>
      </c>
      <c r="Q16" s="220">
        <f t="shared" si="1"/>
        <v>2887.17259865972</v>
      </c>
    </row>
    <row r="17" ht="14.25" customHeight="1" spans="1:17">
      <c r="A17" s="12">
        <v>16</v>
      </c>
      <c r="B17" s="12" t="s">
        <v>20</v>
      </c>
      <c r="C17" s="92">
        <v>15500</v>
      </c>
      <c r="D17" s="92">
        <v>14500</v>
      </c>
      <c r="E17" s="92">
        <v>15500</v>
      </c>
      <c r="F17" s="92">
        <v>15000</v>
      </c>
      <c r="G17" s="92">
        <v>15500</v>
      </c>
      <c r="H17" s="92">
        <v>15000</v>
      </c>
      <c r="I17" s="92">
        <v>15500</v>
      </c>
      <c r="J17" s="92">
        <v>15500</v>
      </c>
      <c r="K17" s="92">
        <v>15000</v>
      </c>
      <c r="L17" s="92">
        <v>15500</v>
      </c>
      <c r="M17" s="92">
        <v>15000</v>
      </c>
      <c r="N17" s="214"/>
      <c r="O17" s="212">
        <f t="shared" si="0"/>
        <v>167500</v>
      </c>
      <c r="P17" s="213">
        <f>O17/O22</f>
        <v>0.0498883097542815</v>
      </c>
      <c r="Q17" s="220">
        <f t="shared" si="1"/>
        <v>2895.81682799702</v>
      </c>
    </row>
    <row r="18" ht="14.25" customHeight="1" spans="1:17">
      <c r="A18" s="12">
        <v>17</v>
      </c>
      <c r="B18" s="12" t="s">
        <v>21</v>
      </c>
      <c r="C18" s="92">
        <v>15500</v>
      </c>
      <c r="D18" s="92">
        <v>14500</v>
      </c>
      <c r="E18" s="92">
        <v>15500</v>
      </c>
      <c r="F18" s="92">
        <v>15000</v>
      </c>
      <c r="G18" s="92">
        <v>15500</v>
      </c>
      <c r="H18" s="92">
        <v>15000</v>
      </c>
      <c r="I18" s="92">
        <v>15500</v>
      </c>
      <c r="J18" s="151">
        <v>15500</v>
      </c>
      <c r="K18" s="92">
        <v>15000</v>
      </c>
      <c r="L18" s="92">
        <v>15500</v>
      </c>
      <c r="M18" s="92">
        <v>15000</v>
      </c>
      <c r="N18" s="214"/>
      <c r="O18" s="212">
        <f t="shared" si="0"/>
        <v>167500</v>
      </c>
      <c r="P18" s="213">
        <f>O18/O22</f>
        <v>0.0498883097542815</v>
      </c>
      <c r="Q18" s="220">
        <f t="shared" si="1"/>
        <v>2895.81682799702</v>
      </c>
    </row>
    <row r="19" ht="14.25" customHeight="1" spans="1:17">
      <c r="A19" s="12">
        <v>18</v>
      </c>
      <c r="B19" s="12" t="s">
        <v>22</v>
      </c>
      <c r="C19" s="92">
        <v>15500</v>
      </c>
      <c r="D19" s="92">
        <v>14500</v>
      </c>
      <c r="E19" s="92">
        <v>15500</v>
      </c>
      <c r="F19" s="92">
        <v>15000</v>
      </c>
      <c r="G19" s="92">
        <v>15500</v>
      </c>
      <c r="H19" s="92">
        <v>15000</v>
      </c>
      <c r="I19" s="92">
        <v>15500</v>
      </c>
      <c r="J19" s="92">
        <v>15500</v>
      </c>
      <c r="K19" s="92">
        <v>15000</v>
      </c>
      <c r="L19" s="92">
        <v>15500</v>
      </c>
      <c r="M19" s="165"/>
      <c r="N19" s="214"/>
      <c r="O19" s="212">
        <f t="shared" si="0"/>
        <v>152500</v>
      </c>
      <c r="P19" s="213">
        <f>O19/O22</f>
        <v>0.0454206999255398</v>
      </c>
      <c r="Q19" s="220">
        <f t="shared" si="1"/>
        <v>2636.48994787789</v>
      </c>
    </row>
    <row r="20" ht="14.25" customHeight="1" spans="1:26">
      <c r="A20" s="12">
        <v>19</v>
      </c>
      <c r="B20" s="203" t="s">
        <v>23</v>
      </c>
      <c r="C20" s="65">
        <v>15500</v>
      </c>
      <c r="D20" s="65">
        <v>14500</v>
      </c>
      <c r="E20" s="65">
        <v>15500</v>
      </c>
      <c r="F20" s="65">
        <v>15000</v>
      </c>
      <c r="G20" s="65">
        <v>15500</v>
      </c>
      <c r="H20" s="65">
        <v>15000</v>
      </c>
      <c r="I20" s="65">
        <v>15500</v>
      </c>
      <c r="J20" s="65">
        <v>15500</v>
      </c>
      <c r="K20" s="177">
        <v>15000</v>
      </c>
      <c r="L20" s="65">
        <v>15500</v>
      </c>
      <c r="M20" s="215"/>
      <c r="N20" s="216"/>
      <c r="O20" s="212">
        <f t="shared" si="0"/>
        <v>152500</v>
      </c>
      <c r="P20" s="213">
        <f>O20/O22</f>
        <v>0.0454206999255398</v>
      </c>
      <c r="Q20" s="221">
        <f t="shared" si="1"/>
        <v>2636.48994787789</v>
      </c>
      <c r="R20" s="222"/>
      <c r="S20" s="222"/>
      <c r="T20" s="222"/>
      <c r="U20" s="222"/>
      <c r="V20" s="222"/>
      <c r="W20" s="222"/>
      <c r="X20" s="222"/>
      <c r="Y20" s="222"/>
      <c r="Z20" s="222"/>
    </row>
    <row r="21" ht="14.25" customHeight="1" spans="1:26">
      <c r="A21" s="204">
        <v>20</v>
      </c>
      <c r="B21" s="203" t="s">
        <v>24</v>
      </c>
      <c r="C21" s="65">
        <v>15500</v>
      </c>
      <c r="D21" s="65">
        <v>14500</v>
      </c>
      <c r="E21" s="65">
        <v>15500</v>
      </c>
      <c r="F21" s="65">
        <v>15000</v>
      </c>
      <c r="G21" s="65">
        <v>15500</v>
      </c>
      <c r="H21" s="65">
        <v>15000</v>
      </c>
      <c r="I21" s="65">
        <v>15500</v>
      </c>
      <c r="J21" s="65">
        <v>15500</v>
      </c>
      <c r="K21" s="92">
        <v>15000</v>
      </c>
      <c r="L21" s="65">
        <v>15500</v>
      </c>
      <c r="M21" s="65">
        <v>15000</v>
      </c>
      <c r="N21" s="216"/>
      <c r="O21" s="212">
        <f t="shared" si="0"/>
        <v>167500</v>
      </c>
      <c r="P21" s="213">
        <f>O21/O22</f>
        <v>0.0498883097542815</v>
      </c>
      <c r="Q21" s="221">
        <f t="shared" si="1"/>
        <v>2895.81682799702</v>
      </c>
      <c r="R21" s="222"/>
      <c r="S21" s="222"/>
      <c r="T21" s="222"/>
      <c r="U21" s="222"/>
      <c r="V21" s="222"/>
      <c r="W21" s="222"/>
      <c r="X21" s="222"/>
      <c r="Y21" s="222"/>
      <c r="Z21" s="222"/>
    </row>
    <row r="22" ht="14.25" customHeight="1" spans="1:17">
      <c r="A22" s="205"/>
      <c r="B22" s="205" t="s">
        <v>2</v>
      </c>
      <c r="C22" s="206">
        <f t="shared" ref="C22:I22" si="2">SUM(C2:C21)</f>
        <v>310000</v>
      </c>
      <c r="D22" s="206">
        <f t="shared" si="2"/>
        <v>276500</v>
      </c>
      <c r="E22" s="206">
        <f t="shared" si="2"/>
        <v>293500</v>
      </c>
      <c r="F22" s="206">
        <f t="shared" si="2"/>
        <v>335500</v>
      </c>
      <c r="G22" s="206">
        <f t="shared" si="2"/>
        <v>310000</v>
      </c>
      <c r="H22" s="206">
        <f t="shared" si="2"/>
        <v>300000</v>
      </c>
      <c r="I22" s="206">
        <f t="shared" si="2"/>
        <v>310000</v>
      </c>
      <c r="J22" s="206">
        <f t="shared" ref="J22:N22" si="3">SUM(J2:J19)</f>
        <v>279000</v>
      </c>
      <c r="K22" s="206">
        <f t="shared" si="3"/>
        <v>270000</v>
      </c>
      <c r="L22" s="206">
        <f t="shared" si="3"/>
        <v>278500</v>
      </c>
      <c r="M22" s="206">
        <f t="shared" si="3"/>
        <v>210000</v>
      </c>
      <c r="N22" s="206">
        <f t="shared" si="3"/>
        <v>77500</v>
      </c>
      <c r="O22" s="206">
        <f>SUM(O2:O21)</f>
        <v>3357500</v>
      </c>
      <c r="P22" s="217">
        <f>47300/O22</f>
        <v>0.0140878629932986</v>
      </c>
      <c r="Q22" s="218">
        <f>SUM(Q2:Q21)</f>
        <v>58046</v>
      </c>
    </row>
    <row r="23" ht="14.25" customHeight="1" spans="3:15">
      <c r="C23" s="174"/>
      <c r="D23" s="174"/>
      <c r="E23" s="174"/>
      <c r="F23" s="207">
        <f>E22+D22+C22</f>
        <v>880000</v>
      </c>
      <c r="G23" s="174"/>
      <c r="H23" s="174"/>
      <c r="I23" s="174"/>
      <c r="J23" s="174"/>
      <c r="K23" s="174"/>
      <c r="L23" s="174"/>
      <c r="M23" s="174"/>
      <c r="O23" s="218"/>
    </row>
    <row r="24" ht="14.25" customHeight="1" spans="3:13">
      <c r="C24" s="174"/>
      <c r="D24" s="207">
        <f>C22+D22+E22+F22+G22+H22</f>
        <v>1825500</v>
      </c>
      <c r="E24" s="174"/>
      <c r="F24" s="174"/>
      <c r="G24" s="174"/>
      <c r="H24" s="174"/>
      <c r="I24" s="174"/>
      <c r="J24" s="174"/>
      <c r="K24" s="174"/>
      <c r="L24" s="174"/>
      <c r="M24" s="174"/>
    </row>
    <row r="25" ht="14.25" customHeight="1" spans="3:15"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O25" s="3"/>
    </row>
    <row r="26" ht="14.25" customHeight="1" spans="3:15">
      <c r="C26" s="174">
        <f>91000*20</f>
        <v>1820000</v>
      </c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O26" s="219"/>
    </row>
    <row r="27" ht="14.25" customHeight="1" spans="2:14">
      <c r="B27" s="4">
        <f>42000/20</f>
        <v>2100</v>
      </c>
      <c r="C27" s="174">
        <f>15500*20</f>
        <v>310000</v>
      </c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4">
        <f>15500+15000+15500+15000+15500</f>
        <v>76500</v>
      </c>
    </row>
    <row r="28" ht="14.25" customHeight="1" spans="3:13"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</row>
    <row r="29" ht="14.25" customHeight="1" spans="3:13"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</row>
    <row r="30" ht="14.25" customHeight="1" spans="3:13"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</row>
    <row r="31" ht="14.25" customHeight="1" spans="3:13"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</row>
    <row r="32" ht="14.25" customHeight="1" spans="3:13"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</row>
    <row r="33" ht="14.25" customHeight="1" spans="3:13"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</row>
    <row r="34" ht="14.25" customHeight="1" spans="3:13"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</row>
    <row r="35" ht="14.25" customHeight="1" spans="3:13"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</row>
    <row r="36" ht="14.25" customHeight="1" spans="3:13"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</row>
    <row r="37" ht="14.25" customHeight="1" spans="3:13"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</row>
    <row r="38" ht="14.25" customHeight="1" spans="3:13"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</row>
    <row r="39" ht="14.25" customHeight="1" spans="3:13"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</row>
    <row r="40" ht="14.25" customHeight="1" spans="3:13"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</row>
    <row r="41" ht="14.25" customHeight="1" spans="3:13"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</row>
    <row r="42" ht="14.25" customHeight="1" spans="3:13"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</row>
    <row r="43" ht="14.25" customHeight="1" spans="3:13"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</row>
    <row r="44" ht="14.25" customHeight="1" spans="3:13"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</row>
    <row r="45" ht="14.25" customHeight="1" spans="3:13"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</row>
    <row r="46" ht="14.25" customHeight="1" spans="3:13"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</row>
    <row r="47" ht="14.25" customHeight="1" spans="3:13"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</row>
    <row r="48" ht="14.25" customHeight="1" spans="3:13"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</row>
    <row r="49" ht="14.25" customHeight="1" spans="3:13"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</row>
    <row r="50" ht="14.25" customHeight="1" spans="3:13"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</row>
    <row r="51" ht="14.25" customHeight="1" spans="3:13"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</row>
    <row r="52" ht="14.25" customHeight="1" spans="3:13"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</row>
    <row r="53" ht="14.25" customHeight="1" spans="3:13"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</row>
    <row r="54" ht="14.25" customHeight="1" spans="3:13"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</row>
    <row r="55" ht="14.25" customHeight="1" spans="3:13"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</row>
    <row r="56" ht="14.25" customHeight="1" spans="3:13"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</row>
    <row r="57" ht="14.25" customHeight="1" spans="3:13"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</row>
    <row r="58" ht="14.25" customHeight="1" spans="3:13"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</row>
    <row r="59" ht="14.25" customHeight="1" spans="3:13"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</row>
    <row r="60" ht="14.25" customHeight="1" spans="3:13"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</row>
    <row r="61" ht="14.25" customHeight="1" spans="3:13"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</row>
    <row r="62" ht="14.25" customHeight="1" spans="3:13"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</row>
    <row r="63" ht="14.25" customHeight="1" spans="3:13"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</row>
    <row r="64" ht="14.25" customHeight="1" spans="3:13"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</row>
    <row r="65" ht="14.25" customHeight="1" spans="3:13"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</row>
    <row r="66" ht="14.25" customHeight="1" spans="3:13"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</row>
    <row r="67" ht="14.25" customHeight="1" spans="3:13"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</row>
    <row r="68" ht="14.25" customHeight="1" spans="3:13"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4"/>
    </row>
    <row r="69" ht="14.25" customHeight="1" spans="3:13"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</row>
    <row r="70" ht="14.25" customHeight="1" spans="3:13"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</row>
    <row r="71" ht="14.25" customHeight="1" spans="3:13"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</row>
    <row r="72" ht="14.25" customHeight="1" spans="3:13">
      <c r="C72" s="174"/>
      <c r="D72" s="174"/>
      <c r="E72" s="174"/>
      <c r="F72" s="174"/>
      <c r="G72" s="174"/>
      <c r="H72" s="174"/>
      <c r="I72" s="174"/>
      <c r="J72" s="174"/>
      <c r="K72" s="174"/>
      <c r="L72" s="174"/>
      <c r="M72" s="174"/>
    </row>
    <row r="73" ht="14.25" customHeight="1" spans="3:13"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</row>
    <row r="74" ht="14.25" customHeight="1" spans="3:13"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</row>
    <row r="75" ht="14.25" customHeight="1" spans="3:13"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</row>
    <row r="76" ht="14.25" customHeight="1" spans="3:13"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</row>
    <row r="77" ht="14.25" customHeight="1" spans="3:13"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</row>
    <row r="78" ht="14.25" customHeight="1" spans="3:13">
      <c r="C78" s="174"/>
      <c r="D78" s="174"/>
      <c r="E78" s="174"/>
      <c r="F78" s="174"/>
      <c r="G78" s="174"/>
      <c r="H78" s="174"/>
      <c r="I78" s="174"/>
      <c r="J78" s="174"/>
      <c r="K78" s="174"/>
      <c r="L78" s="174"/>
      <c r="M78" s="174"/>
    </row>
    <row r="79" ht="14.25" customHeight="1" spans="3:13"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</row>
    <row r="80" ht="14.25" customHeight="1" spans="3:13">
      <c r="C80" s="174"/>
      <c r="D80" s="174"/>
      <c r="E80" s="174"/>
      <c r="F80" s="174"/>
      <c r="G80" s="174"/>
      <c r="H80" s="174"/>
      <c r="I80" s="174"/>
      <c r="J80" s="174"/>
      <c r="K80" s="174"/>
      <c r="L80" s="174"/>
      <c r="M80" s="174"/>
    </row>
    <row r="81" ht="14.25" customHeight="1" spans="3:13"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</row>
    <row r="82" ht="14.25" customHeight="1" spans="3:13"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</row>
    <row r="83" ht="14.25" customHeight="1" spans="3:13"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</row>
    <row r="84" ht="14.25" customHeight="1" spans="3:13"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4"/>
    </row>
    <row r="85" ht="14.25" customHeight="1" spans="3:13"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</row>
    <row r="86" ht="14.25" customHeight="1" spans="3:13"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</row>
    <row r="87" ht="14.25" customHeight="1" spans="3:13">
      <c r="C87" s="174"/>
      <c r="D87" s="174"/>
      <c r="E87" s="174"/>
      <c r="F87" s="174"/>
      <c r="G87" s="174"/>
      <c r="H87" s="174"/>
      <c r="I87" s="174"/>
      <c r="J87" s="174"/>
      <c r="K87" s="174"/>
      <c r="L87" s="174"/>
      <c r="M87" s="174"/>
    </row>
    <row r="88" ht="14.25" customHeight="1" spans="3:13">
      <c r="C88" s="174"/>
      <c r="D88" s="174"/>
      <c r="E88" s="174"/>
      <c r="F88" s="174"/>
      <c r="G88" s="174"/>
      <c r="H88" s="174"/>
      <c r="I88" s="174"/>
      <c r="J88" s="174"/>
      <c r="K88" s="174"/>
      <c r="L88" s="174"/>
      <c r="M88" s="174"/>
    </row>
    <row r="89" ht="14.25" customHeight="1" spans="3:13">
      <c r="C89" s="174"/>
      <c r="D89" s="174"/>
      <c r="E89" s="174"/>
      <c r="F89" s="174"/>
      <c r="G89" s="174"/>
      <c r="H89" s="174"/>
      <c r="I89" s="174"/>
      <c r="J89" s="174"/>
      <c r="K89" s="174"/>
      <c r="L89" s="174"/>
      <c r="M89" s="174"/>
    </row>
    <row r="90" ht="14.25" customHeight="1" spans="3:13"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</row>
    <row r="91" ht="14.25" customHeight="1" spans="3:13"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</row>
    <row r="92" ht="14.25" customHeight="1" spans="3:13"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</row>
    <row r="93" ht="14.25" customHeight="1" spans="3:13"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</row>
    <row r="94" ht="14.25" customHeight="1" spans="3:13"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</row>
    <row r="95" ht="14.25" customHeight="1" spans="3:13">
      <c r="C95" s="174"/>
      <c r="D95" s="174"/>
      <c r="E95" s="174"/>
      <c r="F95" s="174"/>
      <c r="G95" s="174"/>
      <c r="H95" s="174"/>
      <c r="I95" s="174"/>
      <c r="J95" s="174"/>
      <c r="K95" s="174"/>
      <c r="L95" s="174"/>
      <c r="M95" s="174"/>
    </row>
    <row r="96" ht="14.25" customHeight="1" spans="3:13"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</row>
    <row r="97" ht="14.25" customHeight="1" spans="3:13"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</row>
    <row r="98" ht="14.25" customHeight="1" spans="3:13"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</row>
    <row r="99" ht="14.25" customHeight="1" spans="3:13"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</row>
    <row r="100" ht="14.25" customHeight="1" spans="3:13"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</row>
    <row r="101" ht="14.25" customHeight="1" spans="3:13"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</row>
    <row r="102" ht="14.25" customHeight="1" spans="3:13"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</row>
    <row r="103" ht="14.25" customHeight="1" spans="3:13">
      <c r="C103" s="174"/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</row>
    <row r="104" ht="14.25" customHeight="1" spans="3:13"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</row>
    <row r="105" ht="14.25" customHeight="1" spans="3:13"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</row>
    <row r="106" ht="14.25" customHeight="1" spans="3:13"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</row>
    <row r="107" ht="14.25" customHeight="1" spans="3:13"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</row>
    <row r="108" ht="14.25" customHeight="1" spans="3:13"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</row>
    <row r="109" ht="14.25" customHeight="1" spans="3:13"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</row>
    <row r="110" ht="14.25" customHeight="1" spans="3:13"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</row>
    <row r="111" ht="14.25" customHeight="1" spans="3:13"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</row>
    <row r="112" ht="14.25" customHeight="1" spans="3:13"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</row>
    <row r="113" ht="14.25" customHeight="1" spans="3:13"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</row>
    <row r="114" ht="14.25" customHeight="1" spans="3:13"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</row>
    <row r="115" ht="14.25" customHeight="1" spans="3:13">
      <c r="C115" s="174"/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</row>
    <row r="116" ht="14.25" customHeight="1" spans="3:13"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</row>
    <row r="117" ht="14.25" customHeight="1" spans="3:13"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</row>
    <row r="118" ht="14.25" customHeight="1" spans="3:13"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</row>
    <row r="119" ht="14.25" customHeight="1" spans="3:13"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</row>
    <row r="120" ht="14.25" customHeight="1" spans="3:13"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</row>
    <row r="121" ht="14.25" customHeight="1" spans="3:13"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</row>
    <row r="122" ht="14.25" customHeight="1" spans="3:13"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</row>
    <row r="123" ht="14.25" customHeight="1" spans="3:13"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</row>
    <row r="124" ht="14.25" customHeight="1" spans="3:13"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</row>
    <row r="125" ht="14.25" customHeight="1" spans="3:13"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</row>
    <row r="126" ht="14.25" customHeight="1" spans="3:13"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</row>
    <row r="127" ht="14.25" customHeight="1" spans="3:13"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</row>
    <row r="128" ht="14.25" customHeight="1" spans="3:13"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</row>
    <row r="129" ht="14.25" customHeight="1" spans="3:13"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</row>
    <row r="130" ht="14.25" customHeight="1" spans="3:13"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</row>
    <row r="131" ht="14.25" customHeight="1" spans="3:13"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</row>
    <row r="132" ht="14.25" customHeight="1" spans="3:13"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</row>
    <row r="133" ht="14.25" customHeight="1" spans="3:13"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</row>
    <row r="134" ht="14.25" customHeight="1" spans="3:13"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</row>
    <row r="135" ht="14.25" customHeight="1" spans="3:13"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</row>
    <row r="136" ht="14.25" customHeight="1" spans="3:13"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</row>
    <row r="137" ht="14.25" customHeight="1" spans="3:13"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</row>
    <row r="138" ht="14.25" customHeight="1" spans="3:13"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</row>
    <row r="139" ht="14.25" customHeight="1" spans="3:13"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</row>
    <row r="140" ht="14.25" customHeight="1" spans="3:13"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</row>
    <row r="141" ht="14.25" customHeight="1" spans="3:13"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</row>
    <row r="142" ht="14.25" customHeight="1" spans="3:13"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</row>
    <row r="143" ht="14.25" customHeight="1" spans="3:13"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</row>
    <row r="144" ht="14.25" customHeight="1" spans="3:13">
      <c r="C144" s="174"/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</row>
    <row r="145" ht="14.25" customHeight="1" spans="3:13"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</row>
    <row r="146" ht="14.25" customHeight="1" spans="3:13"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</row>
    <row r="147" ht="14.25" customHeight="1" spans="3:13"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</row>
    <row r="148" ht="14.25" customHeight="1" spans="3:13"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</row>
    <row r="149" ht="14.25" customHeight="1" spans="3:13"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</row>
    <row r="150" ht="14.25" customHeight="1" spans="3:13"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</row>
    <row r="151" ht="14.25" customHeight="1" spans="3:13">
      <c r="C151" s="174"/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</row>
    <row r="152" ht="14.25" customHeight="1" spans="3:13"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</row>
    <row r="153" ht="14.25" customHeight="1" spans="3:13"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</row>
    <row r="154" ht="14.25" customHeight="1" spans="3:13"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</row>
    <row r="155" ht="14.25" customHeight="1" spans="3:13"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</row>
    <row r="156" ht="14.25" customHeight="1" spans="3:13"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</row>
    <row r="157" ht="14.25" customHeight="1" spans="3:13"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</row>
    <row r="158" ht="14.25" customHeight="1" spans="3:13"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4"/>
    </row>
    <row r="159" ht="14.25" customHeight="1" spans="3:13"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4"/>
    </row>
    <row r="160" ht="14.25" customHeight="1" spans="3:13"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</row>
    <row r="161" ht="14.25" customHeight="1" spans="3:13"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</row>
    <row r="162" ht="14.25" customHeight="1" spans="3:13"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</row>
    <row r="163" ht="14.25" customHeight="1" spans="3:13"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</row>
    <row r="164" ht="14.25" customHeight="1" spans="3:13"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</row>
    <row r="165" ht="14.25" customHeight="1" spans="3:13"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</row>
    <row r="166" ht="14.25" customHeight="1" spans="3:13"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</row>
    <row r="167" ht="14.25" customHeight="1" spans="3:13"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</row>
    <row r="168" ht="14.25" customHeight="1" spans="3:13"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</row>
    <row r="169" ht="14.25" customHeight="1" spans="3:13"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74"/>
    </row>
    <row r="170" ht="14.25" customHeight="1" spans="3:13"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</row>
    <row r="171" ht="14.25" customHeight="1" spans="3:13"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</row>
    <row r="172" ht="14.25" customHeight="1" spans="3:13"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</row>
    <row r="173" ht="14.25" customHeight="1" spans="3:13"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</row>
    <row r="174" ht="14.25" customHeight="1" spans="3:13"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</row>
    <row r="175" ht="14.25" customHeight="1" spans="3:13"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4"/>
    </row>
    <row r="176" ht="14.25" customHeight="1" spans="3:13"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</row>
    <row r="177" ht="14.25" customHeight="1" spans="3:13"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</row>
    <row r="178" ht="14.25" customHeight="1" spans="3:13"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</row>
    <row r="179" ht="14.25" customHeight="1" spans="3:13">
      <c r="C179" s="174"/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</row>
    <row r="180" ht="14.25" customHeight="1" spans="3:13"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</row>
    <row r="181" ht="14.25" customHeight="1" spans="3:13"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</row>
    <row r="182" ht="14.25" customHeight="1" spans="3:13"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</row>
    <row r="183" ht="14.25" customHeight="1" spans="3:13"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4"/>
    </row>
    <row r="184" ht="14.25" customHeight="1" spans="3:13"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</row>
    <row r="185" ht="14.25" customHeight="1" spans="3:13"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</row>
    <row r="186" ht="14.25" customHeight="1" spans="3:13"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</row>
    <row r="187" ht="14.25" customHeight="1" spans="3:13"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</row>
    <row r="188" ht="14.25" customHeight="1" spans="3:13"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</row>
    <row r="189" ht="14.25" customHeight="1" spans="3:13"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4"/>
    </row>
    <row r="190" ht="14.25" customHeight="1" spans="3:13"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</row>
    <row r="191" ht="14.25" customHeight="1" spans="3:13"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</row>
    <row r="192" ht="14.25" customHeight="1" spans="3:13"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</row>
    <row r="193" ht="14.25" customHeight="1" spans="3:13"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74"/>
    </row>
    <row r="194" ht="14.25" customHeight="1" spans="3:13"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</row>
    <row r="195" ht="14.25" customHeight="1" spans="3:13"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</row>
    <row r="196" ht="14.25" customHeight="1" spans="3:13"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</row>
    <row r="197" ht="14.25" customHeight="1" spans="3:13"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4"/>
    </row>
    <row r="198" ht="14.25" customHeight="1" spans="3:13"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</row>
    <row r="199" ht="14.25" customHeight="1" spans="3:13"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</row>
    <row r="200" ht="14.25" customHeight="1" spans="3:13"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</row>
    <row r="201" ht="14.25" customHeight="1" spans="3:13"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</row>
    <row r="202" ht="14.25" customHeight="1" spans="3:13"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</row>
    <row r="203" ht="14.25" customHeight="1" spans="3:13">
      <c r="C203" s="174"/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</row>
    <row r="204" ht="14.25" customHeight="1" spans="3:13"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4"/>
    </row>
    <row r="205" ht="14.25" customHeight="1" spans="3:13"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4"/>
    </row>
    <row r="206" ht="14.25" customHeight="1" spans="3:13"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</row>
    <row r="207" ht="14.25" customHeight="1" spans="3:13"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</row>
    <row r="208" ht="14.25" customHeight="1" spans="3:13"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</row>
    <row r="209" ht="14.25" customHeight="1" spans="3:13"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4"/>
    </row>
    <row r="210" ht="14.25" customHeight="1" spans="3:13"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4"/>
    </row>
    <row r="211" ht="14.25" customHeight="1" spans="3:13"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</row>
    <row r="212" ht="14.25" customHeight="1" spans="3:13"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</row>
    <row r="213" ht="14.25" customHeight="1" spans="3:13"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</row>
    <row r="214" ht="14.25" customHeight="1" spans="3:13"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</row>
    <row r="215" ht="14.25" customHeight="1" spans="3:13"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</row>
    <row r="216" ht="14.25" customHeight="1" spans="3:13"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4"/>
    </row>
    <row r="217" ht="14.25" customHeight="1" spans="3:13"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74"/>
    </row>
    <row r="218" ht="14.25" customHeight="1" spans="3:13"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</row>
    <row r="219" ht="14.25" customHeight="1" spans="3:13"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</row>
    <row r="220" ht="14.25" customHeight="1" spans="3:13"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</row>
    <row r="221" ht="14.25" customHeight="1" spans="3:13"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4"/>
    </row>
    <row r="222" ht="14.25" customHeight="1" spans="3:13"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4"/>
    </row>
    <row r="223" ht="14.25" customHeight="1" spans="3:13">
      <c r="C223" s="174"/>
      <c r="D223" s="174"/>
      <c r="E223" s="174"/>
      <c r="F223" s="174"/>
      <c r="G223" s="174"/>
      <c r="H223" s="174"/>
      <c r="I223" s="174"/>
      <c r="J223" s="174"/>
      <c r="K223" s="174"/>
      <c r="L223" s="174"/>
      <c r="M223" s="174"/>
    </row>
    <row r="224" ht="14.25" customHeight="1" spans="3:13"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</row>
    <row r="225" ht="14.25" customHeight="1" spans="3:13"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</row>
    <row r="226" ht="14.25" customHeight="1" spans="3:13"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</row>
    <row r="227" ht="14.25" customHeight="1" spans="3:13"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</row>
    <row r="228" ht="14.25" customHeight="1" spans="3:13"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4"/>
    </row>
    <row r="229" ht="14.25" customHeight="1" spans="3:13"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</row>
    <row r="230" ht="14.25" customHeight="1" spans="3:13"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</row>
    <row r="231" ht="14.25" customHeight="1" spans="3:13"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</row>
    <row r="232" ht="14.25" customHeight="1" spans="3:13"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</row>
    <row r="233" ht="14.25" customHeight="1" spans="3:13"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</row>
    <row r="234" ht="14.25" customHeight="1" spans="3:13">
      <c r="C234" s="174"/>
      <c r="D234" s="174"/>
      <c r="E234" s="174"/>
      <c r="F234" s="174"/>
      <c r="G234" s="174"/>
      <c r="H234" s="174"/>
      <c r="I234" s="174"/>
      <c r="J234" s="174"/>
      <c r="K234" s="174"/>
      <c r="L234" s="174"/>
      <c r="M234" s="174"/>
    </row>
    <row r="235" ht="14.25" customHeight="1" spans="3:13"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</row>
    <row r="236" ht="14.25" customHeight="1" spans="3:13"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</row>
    <row r="237" ht="14.25" customHeight="1" spans="3:13"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</row>
    <row r="238" ht="14.25" customHeight="1" spans="3:13"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</row>
    <row r="239" ht="14.25" customHeight="1" spans="3:13"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4"/>
    </row>
    <row r="240" ht="14.25" customHeight="1" spans="3:13"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</row>
    <row r="241" ht="14.25" customHeight="1" spans="3:13">
      <c r="C241" s="174"/>
      <c r="D241" s="174"/>
      <c r="E241" s="174"/>
      <c r="F241" s="174"/>
      <c r="G241" s="174"/>
      <c r="H241" s="174"/>
      <c r="I241" s="174"/>
      <c r="J241" s="174"/>
      <c r="K241" s="174"/>
      <c r="L241" s="174"/>
      <c r="M241" s="174"/>
    </row>
    <row r="242" ht="14.25" customHeight="1" spans="3:13"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4"/>
    </row>
    <row r="243" ht="14.25" customHeight="1" spans="3:13"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</row>
    <row r="244" ht="14.25" customHeight="1" spans="3:13"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</row>
    <row r="245" ht="14.25" customHeight="1" spans="3:13">
      <c r="C245" s="174"/>
      <c r="D245" s="174"/>
      <c r="E245" s="174"/>
      <c r="F245" s="174"/>
      <c r="G245" s="174"/>
      <c r="H245" s="174"/>
      <c r="I245" s="174"/>
      <c r="J245" s="174"/>
      <c r="K245" s="174"/>
      <c r="L245" s="174"/>
      <c r="M245" s="174"/>
    </row>
    <row r="246" ht="14.25" customHeight="1" spans="3:13">
      <c r="C246" s="174"/>
      <c r="D246" s="174"/>
      <c r="E246" s="174"/>
      <c r="F246" s="174"/>
      <c r="G246" s="174"/>
      <c r="H246" s="174"/>
      <c r="I246" s="174"/>
      <c r="J246" s="174"/>
      <c r="K246" s="174"/>
      <c r="L246" s="174"/>
      <c r="M246" s="174"/>
    </row>
    <row r="247" ht="14.25" customHeight="1" spans="3:13">
      <c r="C247" s="174"/>
      <c r="D247" s="174"/>
      <c r="E247" s="174"/>
      <c r="F247" s="174"/>
      <c r="G247" s="174"/>
      <c r="H247" s="174"/>
      <c r="I247" s="174"/>
      <c r="J247" s="174"/>
      <c r="K247" s="174"/>
      <c r="L247" s="174"/>
      <c r="M247" s="174"/>
    </row>
    <row r="248" ht="14.25" customHeight="1" spans="3:13"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</row>
    <row r="249" ht="14.25" customHeight="1" spans="3:13"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4"/>
    </row>
    <row r="250" ht="14.25" customHeight="1" spans="3:13"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4"/>
    </row>
    <row r="251" ht="14.25" customHeight="1" spans="3:13"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</row>
    <row r="252" ht="14.25" customHeight="1" spans="3:13"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</row>
    <row r="253" ht="14.25" customHeight="1" spans="3:13">
      <c r="C253" s="174"/>
      <c r="D253" s="174"/>
      <c r="E253" s="174"/>
      <c r="F253" s="174"/>
      <c r="G253" s="174"/>
      <c r="H253" s="174"/>
      <c r="I253" s="174"/>
      <c r="J253" s="174"/>
      <c r="K253" s="174"/>
      <c r="L253" s="174"/>
      <c r="M253" s="174"/>
    </row>
    <row r="254" ht="14.25" customHeight="1" spans="3:13"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74"/>
    </row>
    <row r="255" ht="14.25" customHeight="1" spans="3:13"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74"/>
    </row>
    <row r="256" ht="14.25" customHeight="1" spans="3:13"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174"/>
    </row>
    <row r="257" ht="14.25" customHeight="1" spans="3:13"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74"/>
    </row>
    <row r="258" ht="14.25" customHeight="1" spans="3:13"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</row>
    <row r="259" ht="14.25" customHeight="1" spans="3:13"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174"/>
    </row>
    <row r="260" ht="14.25" customHeight="1" spans="3:13"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174"/>
    </row>
    <row r="261" ht="14.25" customHeight="1" spans="3:13"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174"/>
    </row>
    <row r="262" ht="14.25" customHeight="1" spans="3:13">
      <c r="C262" s="174"/>
      <c r="D262" s="174"/>
      <c r="E262" s="174"/>
      <c r="F262" s="174"/>
      <c r="G262" s="174"/>
      <c r="H262" s="174"/>
      <c r="I262" s="174"/>
      <c r="J262" s="174"/>
      <c r="K262" s="174"/>
      <c r="L262" s="174"/>
      <c r="M262" s="174"/>
    </row>
    <row r="263" ht="14.25" customHeight="1" spans="3:13">
      <c r="C263" s="174"/>
      <c r="D263" s="174"/>
      <c r="E263" s="174"/>
      <c r="F263" s="174"/>
      <c r="G263" s="174"/>
      <c r="H263" s="174"/>
      <c r="I263" s="174"/>
      <c r="J263" s="174"/>
      <c r="K263" s="174"/>
      <c r="L263" s="174"/>
      <c r="M263" s="174"/>
    </row>
    <row r="264" ht="14.25" customHeight="1" spans="3:13">
      <c r="C264" s="174"/>
      <c r="D264" s="174"/>
      <c r="E264" s="174"/>
      <c r="F264" s="174"/>
      <c r="G264" s="174"/>
      <c r="H264" s="174"/>
      <c r="I264" s="174"/>
      <c r="J264" s="174"/>
      <c r="K264" s="174"/>
      <c r="L264" s="174"/>
      <c r="M264" s="174"/>
    </row>
    <row r="265" ht="14.25" customHeight="1" spans="3:13"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4"/>
    </row>
    <row r="266" ht="14.25" customHeight="1" spans="3:13"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4"/>
    </row>
    <row r="267" ht="14.25" customHeight="1" spans="3:13"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174"/>
    </row>
    <row r="268" ht="14.25" customHeight="1" spans="3:13"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174"/>
    </row>
    <row r="269" ht="14.25" customHeight="1" spans="3:13"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174"/>
    </row>
    <row r="270" ht="14.25" customHeight="1" spans="3:13"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174"/>
    </row>
    <row r="271" ht="14.25" customHeight="1" spans="3:13"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174"/>
    </row>
    <row r="272" ht="14.25" customHeight="1" spans="3:13"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174"/>
    </row>
    <row r="273" ht="14.25" customHeight="1" spans="3:13">
      <c r="C273" s="174"/>
      <c r="D273" s="174"/>
      <c r="E273" s="174"/>
      <c r="F273" s="174"/>
      <c r="G273" s="174"/>
      <c r="H273" s="174"/>
      <c r="I273" s="174"/>
      <c r="J273" s="174"/>
      <c r="K273" s="174"/>
      <c r="L273" s="174"/>
      <c r="M273" s="174"/>
    </row>
    <row r="274" ht="14.25" customHeight="1" spans="3:13">
      <c r="C274" s="174"/>
      <c r="D274" s="174"/>
      <c r="E274" s="174"/>
      <c r="F274" s="174"/>
      <c r="G274" s="174"/>
      <c r="H274" s="174"/>
      <c r="I274" s="174"/>
      <c r="J274" s="174"/>
      <c r="K274" s="174"/>
      <c r="L274" s="174"/>
      <c r="M274" s="174"/>
    </row>
    <row r="275" ht="14.25" customHeight="1" spans="3:13">
      <c r="C275" s="174"/>
      <c r="D275" s="174"/>
      <c r="E275" s="174"/>
      <c r="F275" s="174"/>
      <c r="G275" s="174"/>
      <c r="H275" s="174"/>
      <c r="I275" s="174"/>
      <c r="J275" s="174"/>
      <c r="K275" s="174"/>
      <c r="L275" s="174"/>
      <c r="M275" s="174"/>
    </row>
    <row r="276" ht="14.25" customHeight="1" spans="3:13">
      <c r="C276" s="174"/>
      <c r="D276" s="174"/>
      <c r="E276" s="174"/>
      <c r="F276" s="174"/>
      <c r="G276" s="174"/>
      <c r="H276" s="174"/>
      <c r="I276" s="174"/>
      <c r="J276" s="174"/>
      <c r="K276" s="174"/>
      <c r="L276" s="174"/>
      <c r="M276" s="174"/>
    </row>
    <row r="277" ht="14.25" customHeight="1" spans="3:13">
      <c r="C277" s="174"/>
      <c r="D277" s="174"/>
      <c r="E277" s="174"/>
      <c r="F277" s="174"/>
      <c r="G277" s="174"/>
      <c r="H277" s="174"/>
      <c r="I277" s="174"/>
      <c r="J277" s="174"/>
      <c r="K277" s="174"/>
      <c r="L277" s="174"/>
      <c r="M277" s="174"/>
    </row>
    <row r="278" ht="14.25" customHeight="1" spans="3:13">
      <c r="C278" s="174"/>
      <c r="D278" s="174"/>
      <c r="E278" s="174"/>
      <c r="F278" s="174"/>
      <c r="G278" s="174"/>
      <c r="H278" s="174"/>
      <c r="I278" s="174"/>
      <c r="J278" s="174"/>
      <c r="K278" s="174"/>
      <c r="L278" s="174"/>
      <c r="M278" s="174"/>
    </row>
    <row r="279" ht="14.25" customHeight="1" spans="3:13">
      <c r="C279" s="174"/>
      <c r="D279" s="174"/>
      <c r="E279" s="174"/>
      <c r="F279" s="174"/>
      <c r="G279" s="174"/>
      <c r="H279" s="174"/>
      <c r="I279" s="174"/>
      <c r="J279" s="174"/>
      <c r="K279" s="174"/>
      <c r="L279" s="174"/>
      <c r="M279" s="174"/>
    </row>
    <row r="280" ht="14.25" customHeight="1" spans="3:13">
      <c r="C280" s="174"/>
      <c r="D280" s="174"/>
      <c r="E280" s="174"/>
      <c r="F280" s="174"/>
      <c r="G280" s="174"/>
      <c r="H280" s="174"/>
      <c r="I280" s="174"/>
      <c r="J280" s="174"/>
      <c r="K280" s="174"/>
      <c r="L280" s="174"/>
      <c r="M280" s="174"/>
    </row>
    <row r="281" ht="14.25" customHeight="1" spans="3:13">
      <c r="C281" s="174"/>
      <c r="D281" s="174"/>
      <c r="E281" s="174"/>
      <c r="F281" s="174"/>
      <c r="G281" s="174"/>
      <c r="H281" s="174"/>
      <c r="I281" s="174"/>
      <c r="J281" s="174"/>
      <c r="K281" s="174"/>
      <c r="L281" s="174"/>
      <c r="M281" s="174"/>
    </row>
    <row r="282" ht="14.25" customHeight="1" spans="3:13">
      <c r="C282" s="174"/>
      <c r="D282" s="174"/>
      <c r="E282" s="174"/>
      <c r="F282" s="174"/>
      <c r="G282" s="174"/>
      <c r="H282" s="174"/>
      <c r="I282" s="174"/>
      <c r="J282" s="174"/>
      <c r="K282" s="174"/>
      <c r="L282" s="174"/>
      <c r="M282" s="174"/>
    </row>
    <row r="283" ht="14.25" customHeight="1" spans="3:13">
      <c r="C283" s="174"/>
      <c r="D283" s="174"/>
      <c r="E283" s="174"/>
      <c r="F283" s="174"/>
      <c r="G283" s="174"/>
      <c r="H283" s="174"/>
      <c r="I283" s="174"/>
      <c r="J283" s="174"/>
      <c r="K283" s="174"/>
      <c r="L283" s="174"/>
      <c r="M283" s="174"/>
    </row>
    <row r="284" ht="14.25" customHeight="1" spans="3:13">
      <c r="C284" s="174"/>
      <c r="D284" s="174"/>
      <c r="E284" s="174"/>
      <c r="F284" s="174"/>
      <c r="G284" s="174"/>
      <c r="H284" s="174"/>
      <c r="I284" s="174"/>
      <c r="J284" s="174"/>
      <c r="K284" s="174"/>
      <c r="L284" s="174"/>
      <c r="M284" s="174"/>
    </row>
    <row r="285" ht="14.25" customHeight="1" spans="3:13">
      <c r="C285" s="174"/>
      <c r="D285" s="174"/>
      <c r="E285" s="174"/>
      <c r="F285" s="174"/>
      <c r="G285" s="174"/>
      <c r="H285" s="174"/>
      <c r="I285" s="174"/>
      <c r="J285" s="174"/>
      <c r="K285" s="174"/>
      <c r="L285" s="174"/>
      <c r="M285" s="174"/>
    </row>
    <row r="286" ht="14.25" customHeight="1" spans="3:13">
      <c r="C286" s="174"/>
      <c r="D286" s="174"/>
      <c r="E286" s="174"/>
      <c r="F286" s="174"/>
      <c r="G286" s="174"/>
      <c r="H286" s="174"/>
      <c r="I286" s="174"/>
      <c r="J286" s="174"/>
      <c r="K286" s="174"/>
      <c r="L286" s="174"/>
      <c r="M286" s="174"/>
    </row>
    <row r="287" ht="14.25" customHeight="1" spans="3:13">
      <c r="C287" s="174"/>
      <c r="D287" s="174"/>
      <c r="E287" s="174"/>
      <c r="F287" s="174"/>
      <c r="G287" s="174"/>
      <c r="H287" s="174"/>
      <c r="I287" s="174"/>
      <c r="J287" s="174"/>
      <c r="K287" s="174"/>
      <c r="L287" s="174"/>
      <c r="M287" s="174"/>
    </row>
    <row r="288" ht="14.25" customHeight="1" spans="3:13">
      <c r="C288" s="174"/>
      <c r="D288" s="174"/>
      <c r="E288" s="174"/>
      <c r="F288" s="174"/>
      <c r="G288" s="174"/>
      <c r="H288" s="174"/>
      <c r="I288" s="174"/>
      <c r="J288" s="174"/>
      <c r="K288" s="174"/>
      <c r="L288" s="174"/>
      <c r="M288" s="174"/>
    </row>
    <row r="289" ht="14.25" customHeight="1" spans="3:13">
      <c r="C289" s="174"/>
      <c r="D289" s="174"/>
      <c r="E289" s="174"/>
      <c r="F289" s="174"/>
      <c r="G289" s="174"/>
      <c r="H289" s="174"/>
      <c r="I289" s="174"/>
      <c r="J289" s="174"/>
      <c r="K289" s="174"/>
      <c r="L289" s="174"/>
      <c r="M289" s="174"/>
    </row>
    <row r="290" ht="14.25" customHeight="1" spans="3:13">
      <c r="C290" s="174"/>
      <c r="D290" s="174"/>
      <c r="E290" s="174"/>
      <c r="F290" s="174"/>
      <c r="G290" s="174"/>
      <c r="H290" s="174"/>
      <c r="I290" s="174"/>
      <c r="J290" s="174"/>
      <c r="K290" s="174"/>
      <c r="L290" s="174"/>
      <c r="M290" s="174"/>
    </row>
    <row r="291" ht="14.25" customHeight="1" spans="3:13">
      <c r="C291" s="174"/>
      <c r="D291" s="174"/>
      <c r="E291" s="174"/>
      <c r="F291" s="174"/>
      <c r="G291" s="174"/>
      <c r="H291" s="174"/>
      <c r="I291" s="174"/>
      <c r="J291" s="174"/>
      <c r="K291" s="174"/>
      <c r="L291" s="174"/>
      <c r="M291" s="174"/>
    </row>
    <row r="292" ht="14.25" customHeight="1" spans="3:13">
      <c r="C292" s="174"/>
      <c r="D292" s="174"/>
      <c r="E292" s="174"/>
      <c r="F292" s="174"/>
      <c r="G292" s="174"/>
      <c r="H292" s="174"/>
      <c r="I292" s="174"/>
      <c r="J292" s="174"/>
      <c r="K292" s="174"/>
      <c r="L292" s="174"/>
      <c r="M292" s="174"/>
    </row>
    <row r="293" ht="14.25" customHeight="1" spans="3:13">
      <c r="C293" s="174"/>
      <c r="D293" s="174"/>
      <c r="E293" s="174"/>
      <c r="F293" s="174"/>
      <c r="G293" s="174"/>
      <c r="H293" s="174"/>
      <c r="I293" s="174"/>
      <c r="J293" s="174"/>
      <c r="K293" s="174"/>
      <c r="L293" s="174"/>
      <c r="M293" s="174"/>
    </row>
    <row r="294" ht="14.25" customHeight="1" spans="3:13">
      <c r="C294" s="174"/>
      <c r="D294" s="174"/>
      <c r="E294" s="174"/>
      <c r="F294" s="174"/>
      <c r="G294" s="174"/>
      <c r="H294" s="174"/>
      <c r="I294" s="174"/>
      <c r="J294" s="174"/>
      <c r="K294" s="174"/>
      <c r="L294" s="174"/>
      <c r="M294" s="174"/>
    </row>
    <row r="295" ht="14.25" customHeight="1" spans="3:13">
      <c r="C295" s="174"/>
      <c r="D295" s="174"/>
      <c r="E295" s="174"/>
      <c r="F295" s="174"/>
      <c r="G295" s="174"/>
      <c r="H295" s="174"/>
      <c r="I295" s="174"/>
      <c r="J295" s="174"/>
      <c r="K295" s="174"/>
      <c r="L295" s="174"/>
      <c r="M295" s="174"/>
    </row>
    <row r="296" ht="14.25" customHeight="1" spans="3:13">
      <c r="C296" s="174"/>
      <c r="D296" s="174"/>
      <c r="E296" s="174"/>
      <c r="F296" s="174"/>
      <c r="G296" s="174"/>
      <c r="H296" s="174"/>
      <c r="I296" s="174"/>
      <c r="J296" s="174"/>
      <c r="K296" s="174"/>
      <c r="L296" s="174"/>
      <c r="M296" s="174"/>
    </row>
    <row r="297" ht="14.25" customHeight="1" spans="3:13">
      <c r="C297" s="174"/>
      <c r="D297" s="174"/>
      <c r="E297" s="174"/>
      <c r="F297" s="174"/>
      <c r="G297" s="174"/>
      <c r="H297" s="174"/>
      <c r="I297" s="174"/>
      <c r="J297" s="174"/>
      <c r="K297" s="174"/>
      <c r="L297" s="174"/>
      <c r="M297" s="174"/>
    </row>
    <row r="298" ht="14.25" customHeight="1" spans="3:13">
      <c r="C298" s="174"/>
      <c r="D298" s="174"/>
      <c r="E298" s="174"/>
      <c r="F298" s="174"/>
      <c r="G298" s="174"/>
      <c r="H298" s="174"/>
      <c r="I298" s="174"/>
      <c r="J298" s="174"/>
      <c r="K298" s="174"/>
      <c r="L298" s="174"/>
      <c r="M298" s="174"/>
    </row>
    <row r="299" ht="14.25" customHeight="1" spans="3:13">
      <c r="C299" s="174"/>
      <c r="D299" s="174"/>
      <c r="E299" s="174"/>
      <c r="F299" s="174"/>
      <c r="G299" s="174"/>
      <c r="H299" s="174"/>
      <c r="I299" s="174"/>
      <c r="J299" s="174"/>
      <c r="K299" s="174"/>
      <c r="L299" s="174"/>
      <c r="M299" s="174"/>
    </row>
    <row r="300" ht="14.25" customHeight="1" spans="3:13">
      <c r="C300" s="174"/>
      <c r="D300" s="174"/>
      <c r="E300" s="174"/>
      <c r="F300" s="174"/>
      <c r="G300" s="174"/>
      <c r="H300" s="174"/>
      <c r="I300" s="174"/>
      <c r="J300" s="174"/>
      <c r="K300" s="174"/>
      <c r="L300" s="174"/>
      <c r="M300" s="174"/>
    </row>
    <row r="301" ht="14.25" customHeight="1" spans="3:13">
      <c r="C301" s="174"/>
      <c r="D301" s="174"/>
      <c r="E301" s="174"/>
      <c r="F301" s="174"/>
      <c r="G301" s="174"/>
      <c r="H301" s="174"/>
      <c r="I301" s="174"/>
      <c r="J301" s="174"/>
      <c r="K301" s="174"/>
      <c r="L301" s="174"/>
      <c r="M301" s="174"/>
    </row>
    <row r="302" ht="14.25" customHeight="1" spans="3:13">
      <c r="C302" s="174"/>
      <c r="D302" s="174"/>
      <c r="E302" s="174"/>
      <c r="F302" s="174"/>
      <c r="G302" s="174"/>
      <c r="H302" s="174"/>
      <c r="I302" s="174"/>
      <c r="J302" s="174"/>
      <c r="K302" s="174"/>
      <c r="L302" s="174"/>
      <c r="M302" s="174"/>
    </row>
    <row r="303" ht="14.25" customHeight="1" spans="3:13">
      <c r="C303" s="174"/>
      <c r="D303" s="174"/>
      <c r="E303" s="174"/>
      <c r="F303" s="174"/>
      <c r="G303" s="174"/>
      <c r="H303" s="174"/>
      <c r="I303" s="174"/>
      <c r="J303" s="174"/>
      <c r="K303" s="174"/>
      <c r="L303" s="174"/>
      <c r="M303" s="174"/>
    </row>
    <row r="304" ht="14.25" customHeight="1" spans="3:13">
      <c r="C304" s="174"/>
      <c r="D304" s="174"/>
      <c r="E304" s="174"/>
      <c r="F304" s="174"/>
      <c r="G304" s="174"/>
      <c r="H304" s="174"/>
      <c r="I304" s="174"/>
      <c r="J304" s="174"/>
      <c r="K304" s="174"/>
      <c r="L304" s="174"/>
      <c r="M304" s="174"/>
    </row>
    <row r="305" ht="14.25" customHeight="1" spans="3:13">
      <c r="C305" s="174"/>
      <c r="D305" s="174"/>
      <c r="E305" s="174"/>
      <c r="F305" s="174"/>
      <c r="G305" s="174"/>
      <c r="H305" s="174"/>
      <c r="I305" s="174"/>
      <c r="J305" s="174"/>
      <c r="K305" s="174"/>
      <c r="L305" s="174"/>
      <c r="M305" s="174"/>
    </row>
    <row r="306" ht="14.25" customHeight="1" spans="3:13">
      <c r="C306" s="174"/>
      <c r="D306" s="174"/>
      <c r="E306" s="174"/>
      <c r="F306" s="174"/>
      <c r="G306" s="174"/>
      <c r="H306" s="174"/>
      <c r="I306" s="174"/>
      <c r="J306" s="174"/>
      <c r="K306" s="174"/>
      <c r="L306" s="174"/>
      <c r="M306" s="174"/>
    </row>
    <row r="307" ht="14.25" customHeight="1" spans="3:13">
      <c r="C307" s="174"/>
      <c r="D307" s="174"/>
      <c r="E307" s="174"/>
      <c r="F307" s="174"/>
      <c r="G307" s="174"/>
      <c r="H307" s="174"/>
      <c r="I307" s="174"/>
      <c r="J307" s="174"/>
      <c r="K307" s="174"/>
      <c r="L307" s="174"/>
      <c r="M307" s="174"/>
    </row>
    <row r="308" ht="14.25" customHeight="1" spans="3:13">
      <c r="C308" s="174"/>
      <c r="D308" s="174"/>
      <c r="E308" s="174"/>
      <c r="F308" s="174"/>
      <c r="G308" s="174"/>
      <c r="H308" s="174"/>
      <c r="I308" s="174"/>
      <c r="J308" s="174"/>
      <c r="K308" s="174"/>
      <c r="L308" s="174"/>
      <c r="M308" s="174"/>
    </row>
    <row r="309" ht="14.25" customHeight="1" spans="3:13">
      <c r="C309" s="174"/>
      <c r="D309" s="174"/>
      <c r="E309" s="174"/>
      <c r="F309" s="174"/>
      <c r="G309" s="174"/>
      <c r="H309" s="174"/>
      <c r="I309" s="174"/>
      <c r="J309" s="174"/>
      <c r="K309" s="174"/>
      <c r="L309" s="174"/>
      <c r="M309" s="174"/>
    </row>
    <row r="310" ht="14.25" customHeight="1" spans="3:13">
      <c r="C310" s="174"/>
      <c r="D310" s="174"/>
      <c r="E310" s="174"/>
      <c r="F310" s="174"/>
      <c r="G310" s="174"/>
      <c r="H310" s="174"/>
      <c r="I310" s="174"/>
      <c r="J310" s="174"/>
      <c r="K310" s="174"/>
      <c r="L310" s="174"/>
      <c r="M310" s="174"/>
    </row>
    <row r="311" ht="14.25" customHeight="1" spans="3:13">
      <c r="C311" s="174"/>
      <c r="D311" s="174"/>
      <c r="E311" s="174"/>
      <c r="F311" s="174"/>
      <c r="G311" s="174"/>
      <c r="H311" s="174"/>
      <c r="I311" s="174"/>
      <c r="J311" s="174"/>
      <c r="K311" s="174"/>
      <c r="L311" s="174"/>
      <c r="M311" s="174"/>
    </row>
    <row r="312" ht="14.25" customHeight="1" spans="3:13">
      <c r="C312" s="174"/>
      <c r="D312" s="174"/>
      <c r="E312" s="174"/>
      <c r="F312" s="174"/>
      <c r="G312" s="174"/>
      <c r="H312" s="174"/>
      <c r="I312" s="174"/>
      <c r="J312" s="174"/>
      <c r="K312" s="174"/>
      <c r="L312" s="174"/>
      <c r="M312" s="174"/>
    </row>
    <row r="313" ht="14.25" customHeight="1" spans="3:13">
      <c r="C313" s="174"/>
      <c r="D313" s="174"/>
      <c r="E313" s="174"/>
      <c r="F313" s="174"/>
      <c r="G313" s="174"/>
      <c r="H313" s="174"/>
      <c r="I313" s="174"/>
      <c r="J313" s="174"/>
      <c r="K313" s="174"/>
      <c r="L313" s="174"/>
      <c r="M313" s="174"/>
    </row>
    <row r="314" ht="14.25" customHeight="1" spans="3:13">
      <c r="C314" s="174"/>
      <c r="D314" s="174"/>
      <c r="E314" s="174"/>
      <c r="F314" s="174"/>
      <c r="G314" s="174"/>
      <c r="H314" s="174"/>
      <c r="I314" s="174"/>
      <c r="J314" s="174"/>
      <c r="K314" s="174"/>
      <c r="L314" s="174"/>
      <c r="M314" s="174"/>
    </row>
    <row r="315" ht="14.25" customHeight="1" spans="3:13">
      <c r="C315" s="174"/>
      <c r="D315" s="174"/>
      <c r="E315" s="174"/>
      <c r="F315" s="174"/>
      <c r="G315" s="174"/>
      <c r="H315" s="174"/>
      <c r="I315" s="174"/>
      <c r="J315" s="174"/>
      <c r="K315" s="174"/>
      <c r="L315" s="174"/>
      <c r="M315" s="174"/>
    </row>
    <row r="316" ht="14.25" customHeight="1" spans="3:13">
      <c r="C316" s="174"/>
      <c r="D316" s="174"/>
      <c r="E316" s="174"/>
      <c r="F316" s="174"/>
      <c r="G316" s="174"/>
      <c r="H316" s="174"/>
      <c r="I316" s="174"/>
      <c r="J316" s="174"/>
      <c r="K316" s="174"/>
      <c r="L316" s="174"/>
      <c r="M316" s="174"/>
    </row>
    <row r="317" ht="14.25" customHeight="1" spans="3:13">
      <c r="C317" s="174"/>
      <c r="D317" s="174"/>
      <c r="E317" s="174"/>
      <c r="F317" s="174"/>
      <c r="G317" s="174"/>
      <c r="H317" s="174"/>
      <c r="I317" s="174"/>
      <c r="J317" s="174"/>
      <c r="K317" s="174"/>
      <c r="L317" s="174"/>
      <c r="M317" s="174"/>
    </row>
    <row r="318" ht="14.25" customHeight="1" spans="3:13">
      <c r="C318" s="174"/>
      <c r="D318" s="174"/>
      <c r="E318" s="174"/>
      <c r="F318" s="174"/>
      <c r="G318" s="174"/>
      <c r="H318" s="174"/>
      <c r="I318" s="174"/>
      <c r="J318" s="174"/>
      <c r="K318" s="174"/>
      <c r="L318" s="174"/>
      <c r="M318" s="174"/>
    </row>
    <row r="319" ht="14.25" customHeight="1" spans="3:13">
      <c r="C319" s="174"/>
      <c r="D319" s="174"/>
      <c r="E319" s="174"/>
      <c r="F319" s="174"/>
      <c r="G319" s="174"/>
      <c r="H319" s="174"/>
      <c r="I319" s="174"/>
      <c r="J319" s="174"/>
      <c r="K319" s="174"/>
      <c r="L319" s="174"/>
      <c r="M319" s="174"/>
    </row>
    <row r="320" ht="14.25" customHeight="1" spans="3:13">
      <c r="C320" s="174"/>
      <c r="D320" s="174"/>
      <c r="E320" s="174"/>
      <c r="F320" s="174"/>
      <c r="G320" s="174"/>
      <c r="H320" s="174"/>
      <c r="I320" s="174"/>
      <c r="J320" s="174"/>
      <c r="K320" s="174"/>
      <c r="L320" s="174"/>
      <c r="M320" s="174"/>
    </row>
    <row r="321" ht="14.25" customHeight="1" spans="3:13">
      <c r="C321" s="174"/>
      <c r="D321" s="174"/>
      <c r="E321" s="174"/>
      <c r="F321" s="174"/>
      <c r="G321" s="174"/>
      <c r="H321" s="174"/>
      <c r="I321" s="174"/>
      <c r="J321" s="174"/>
      <c r="K321" s="174"/>
      <c r="L321" s="174"/>
      <c r="M321" s="174"/>
    </row>
    <row r="322" ht="14.25" customHeight="1" spans="3:13">
      <c r="C322" s="174"/>
      <c r="D322" s="174"/>
      <c r="E322" s="174"/>
      <c r="F322" s="174"/>
      <c r="G322" s="174"/>
      <c r="H322" s="174"/>
      <c r="I322" s="174"/>
      <c r="J322" s="174"/>
      <c r="K322" s="174"/>
      <c r="L322" s="174"/>
      <c r="M322" s="174"/>
    </row>
    <row r="323" ht="14.25" customHeight="1" spans="3:13">
      <c r="C323" s="174"/>
      <c r="D323" s="174"/>
      <c r="E323" s="174"/>
      <c r="F323" s="174"/>
      <c r="G323" s="174"/>
      <c r="H323" s="174"/>
      <c r="I323" s="174"/>
      <c r="J323" s="174"/>
      <c r="K323" s="174"/>
      <c r="L323" s="174"/>
      <c r="M323" s="174"/>
    </row>
    <row r="324" ht="14.25" customHeight="1" spans="3:13">
      <c r="C324" s="174"/>
      <c r="D324" s="174"/>
      <c r="E324" s="174"/>
      <c r="F324" s="174"/>
      <c r="G324" s="174"/>
      <c r="H324" s="174"/>
      <c r="I324" s="174"/>
      <c r="J324" s="174"/>
      <c r="K324" s="174"/>
      <c r="L324" s="174"/>
      <c r="M324" s="174"/>
    </row>
    <row r="325" ht="14.25" customHeight="1" spans="3:13">
      <c r="C325" s="174"/>
      <c r="D325" s="174"/>
      <c r="E325" s="174"/>
      <c r="F325" s="174"/>
      <c r="G325" s="174"/>
      <c r="H325" s="174"/>
      <c r="I325" s="174"/>
      <c r="J325" s="174"/>
      <c r="K325" s="174"/>
      <c r="L325" s="174"/>
      <c r="M325" s="174"/>
    </row>
    <row r="326" ht="14.25" customHeight="1" spans="3:13">
      <c r="C326" s="174"/>
      <c r="D326" s="174"/>
      <c r="E326" s="174"/>
      <c r="F326" s="174"/>
      <c r="G326" s="174"/>
      <c r="H326" s="174"/>
      <c r="I326" s="174"/>
      <c r="J326" s="174"/>
      <c r="K326" s="174"/>
      <c r="L326" s="174"/>
      <c r="M326" s="174"/>
    </row>
    <row r="327" ht="14.25" customHeight="1" spans="3:13">
      <c r="C327" s="174"/>
      <c r="D327" s="174"/>
      <c r="E327" s="174"/>
      <c r="F327" s="174"/>
      <c r="G327" s="174"/>
      <c r="H327" s="174"/>
      <c r="I327" s="174"/>
      <c r="J327" s="174"/>
      <c r="K327" s="174"/>
      <c r="L327" s="174"/>
      <c r="M327" s="174"/>
    </row>
    <row r="328" ht="14.25" customHeight="1" spans="3:13">
      <c r="C328" s="174"/>
      <c r="D328" s="174"/>
      <c r="E328" s="174"/>
      <c r="F328" s="174"/>
      <c r="G328" s="174"/>
      <c r="H328" s="174"/>
      <c r="I328" s="174"/>
      <c r="J328" s="174"/>
      <c r="K328" s="174"/>
      <c r="L328" s="174"/>
      <c r="M328" s="174"/>
    </row>
    <row r="329" ht="14.25" customHeight="1" spans="3:13">
      <c r="C329" s="174"/>
      <c r="D329" s="174"/>
      <c r="E329" s="174"/>
      <c r="F329" s="174"/>
      <c r="G329" s="174"/>
      <c r="H329" s="174"/>
      <c r="I329" s="174"/>
      <c r="J329" s="174"/>
      <c r="K329" s="174"/>
      <c r="L329" s="174"/>
      <c r="M329" s="174"/>
    </row>
    <row r="330" ht="14.25" customHeight="1" spans="3:13">
      <c r="C330" s="174"/>
      <c r="D330" s="174"/>
      <c r="E330" s="174"/>
      <c r="F330" s="174"/>
      <c r="G330" s="174"/>
      <c r="H330" s="174"/>
      <c r="I330" s="174"/>
      <c r="J330" s="174"/>
      <c r="K330" s="174"/>
      <c r="L330" s="174"/>
      <c r="M330" s="174"/>
    </row>
    <row r="331" ht="14.25" customHeight="1" spans="3:13">
      <c r="C331" s="174"/>
      <c r="D331" s="174"/>
      <c r="E331" s="174"/>
      <c r="F331" s="174"/>
      <c r="G331" s="174"/>
      <c r="H331" s="174"/>
      <c r="I331" s="174"/>
      <c r="J331" s="174"/>
      <c r="K331" s="174"/>
      <c r="L331" s="174"/>
      <c r="M331" s="174"/>
    </row>
    <row r="332" ht="14.25" customHeight="1" spans="3:13">
      <c r="C332" s="174"/>
      <c r="D332" s="174"/>
      <c r="E332" s="174"/>
      <c r="F332" s="174"/>
      <c r="G332" s="174"/>
      <c r="H332" s="174"/>
      <c r="I332" s="174"/>
      <c r="J332" s="174"/>
      <c r="K332" s="174"/>
      <c r="L332" s="174"/>
      <c r="M332" s="174"/>
    </row>
    <row r="333" ht="14.25" customHeight="1" spans="3:13">
      <c r="C333" s="174"/>
      <c r="D333" s="174"/>
      <c r="E333" s="174"/>
      <c r="F333" s="174"/>
      <c r="G333" s="174"/>
      <c r="H333" s="174"/>
      <c r="I333" s="174"/>
      <c r="J333" s="174"/>
      <c r="K333" s="174"/>
      <c r="L333" s="174"/>
      <c r="M333" s="174"/>
    </row>
    <row r="334" ht="14.25" customHeight="1" spans="3:13">
      <c r="C334" s="174"/>
      <c r="D334" s="174"/>
      <c r="E334" s="174"/>
      <c r="F334" s="174"/>
      <c r="G334" s="174"/>
      <c r="H334" s="174"/>
      <c r="I334" s="174"/>
      <c r="J334" s="174"/>
      <c r="K334" s="174"/>
      <c r="L334" s="174"/>
      <c r="M334" s="174"/>
    </row>
    <row r="335" ht="14.25" customHeight="1" spans="3:13">
      <c r="C335" s="174"/>
      <c r="D335" s="174"/>
      <c r="E335" s="174"/>
      <c r="F335" s="174"/>
      <c r="G335" s="174"/>
      <c r="H335" s="174"/>
      <c r="I335" s="174"/>
      <c r="J335" s="174"/>
      <c r="K335" s="174"/>
      <c r="L335" s="174"/>
      <c r="M335" s="174"/>
    </row>
    <row r="336" ht="14.25" customHeight="1" spans="3:13">
      <c r="C336" s="174"/>
      <c r="D336" s="174"/>
      <c r="E336" s="174"/>
      <c r="F336" s="174"/>
      <c r="G336" s="174"/>
      <c r="H336" s="174"/>
      <c r="I336" s="174"/>
      <c r="J336" s="174"/>
      <c r="K336" s="174"/>
      <c r="L336" s="174"/>
      <c r="M336" s="174"/>
    </row>
    <row r="337" ht="14.25" customHeight="1" spans="3:13">
      <c r="C337" s="174"/>
      <c r="D337" s="174"/>
      <c r="E337" s="174"/>
      <c r="F337" s="174"/>
      <c r="G337" s="174"/>
      <c r="H337" s="174"/>
      <c r="I337" s="174"/>
      <c r="J337" s="174"/>
      <c r="K337" s="174"/>
      <c r="L337" s="174"/>
      <c r="M337" s="174"/>
    </row>
    <row r="338" ht="14.25" customHeight="1" spans="3:13">
      <c r="C338" s="174"/>
      <c r="D338" s="174"/>
      <c r="E338" s="174"/>
      <c r="F338" s="174"/>
      <c r="G338" s="174"/>
      <c r="H338" s="174"/>
      <c r="I338" s="174"/>
      <c r="J338" s="174"/>
      <c r="K338" s="174"/>
      <c r="L338" s="174"/>
      <c r="M338" s="174"/>
    </row>
    <row r="339" ht="14.25" customHeight="1" spans="3:13">
      <c r="C339" s="174"/>
      <c r="D339" s="174"/>
      <c r="E339" s="174"/>
      <c r="F339" s="174"/>
      <c r="G339" s="174"/>
      <c r="H339" s="174"/>
      <c r="I339" s="174"/>
      <c r="J339" s="174"/>
      <c r="K339" s="174"/>
      <c r="L339" s="174"/>
      <c r="M339" s="174"/>
    </row>
    <row r="340" ht="14.25" customHeight="1" spans="3:13">
      <c r="C340" s="174"/>
      <c r="D340" s="174"/>
      <c r="E340" s="174"/>
      <c r="F340" s="174"/>
      <c r="G340" s="174"/>
      <c r="H340" s="174"/>
      <c r="I340" s="174"/>
      <c r="J340" s="174"/>
      <c r="K340" s="174"/>
      <c r="L340" s="174"/>
      <c r="M340" s="174"/>
    </row>
    <row r="341" ht="14.25" customHeight="1" spans="3:13">
      <c r="C341" s="174"/>
      <c r="D341" s="174"/>
      <c r="E341" s="174"/>
      <c r="F341" s="174"/>
      <c r="G341" s="174"/>
      <c r="H341" s="174"/>
      <c r="I341" s="174"/>
      <c r="J341" s="174"/>
      <c r="K341" s="174"/>
      <c r="L341" s="174"/>
      <c r="M341" s="174"/>
    </row>
    <row r="342" ht="14.25" customHeight="1" spans="3:13">
      <c r="C342" s="174"/>
      <c r="D342" s="174"/>
      <c r="E342" s="174"/>
      <c r="F342" s="174"/>
      <c r="G342" s="174"/>
      <c r="H342" s="174"/>
      <c r="I342" s="174"/>
      <c r="J342" s="174"/>
      <c r="K342" s="174"/>
      <c r="L342" s="174"/>
      <c r="M342" s="174"/>
    </row>
    <row r="343" ht="14.25" customHeight="1" spans="3:13">
      <c r="C343" s="174"/>
      <c r="D343" s="174"/>
      <c r="E343" s="174"/>
      <c r="F343" s="174"/>
      <c r="G343" s="174"/>
      <c r="H343" s="174"/>
      <c r="I343" s="174"/>
      <c r="J343" s="174"/>
      <c r="K343" s="174"/>
      <c r="L343" s="174"/>
      <c r="M343" s="174"/>
    </row>
    <row r="344" ht="14.25" customHeight="1" spans="3:13">
      <c r="C344" s="174"/>
      <c r="D344" s="174"/>
      <c r="E344" s="174"/>
      <c r="F344" s="174"/>
      <c r="G344" s="174"/>
      <c r="H344" s="174"/>
      <c r="I344" s="174"/>
      <c r="J344" s="174"/>
      <c r="K344" s="174"/>
      <c r="L344" s="174"/>
      <c r="M344" s="174"/>
    </row>
    <row r="345" ht="14.25" customHeight="1" spans="3:13">
      <c r="C345" s="174"/>
      <c r="D345" s="174"/>
      <c r="E345" s="174"/>
      <c r="F345" s="174"/>
      <c r="G345" s="174"/>
      <c r="H345" s="174"/>
      <c r="I345" s="174"/>
      <c r="J345" s="174"/>
      <c r="K345" s="174"/>
      <c r="L345" s="174"/>
      <c r="M345" s="174"/>
    </row>
    <row r="346" ht="14.25" customHeight="1" spans="3:13">
      <c r="C346" s="174"/>
      <c r="D346" s="174"/>
      <c r="E346" s="174"/>
      <c r="F346" s="174"/>
      <c r="G346" s="174"/>
      <c r="H346" s="174"/>
      <c r="I346" s="174"/>
      <c r="J346" s="174"/>
      <c r="K346" s="174"/>
      <c r="L346" s="174"/>
      <c r="M346" s="174"/>
    </row>
    <row r="347" ht="14.25" customHeight="1" spans="3:13">
      <c r="C347" s="174"/>
      <c r="D347" s="174"/>
      <c r="E347" s="174"/>
      <c r="F347" s="174"/>
      <c r="G347" s="174"/>
      <c r="H347" s="174"/>
      <c r="I347" s="174"/>
      <c r="J347" s="174"/>
      <c r="K347" s="174"/>
      <c r="L347" s="174"/>
      <c r="M347" s="174"/>
    </row>
    <row r="348" ht="14.25" customHeight="1" spans="3:13">
      <c r="C348" s="174"/>
      <c r="D348" s="174"/>
      <c r="E348" s="174"/>
      <c r="F348" s="174"/>
      <c r="G348" s="174"/>
      <c r="H348" s="174"/>
      <c r="I348" s="174"/>
      <c r="J348" s="174"/>
      <c r="K348" s="174"/>
      <c r="L348" s="174"/>
      <c r="M348" s="174"/>
    </row>
    <row r="349" ht="14.25" customHeight="1" spans="3:13">
      <c r="C349" s="174"/>
      <c r="D349" s="174"/>
      <c r="E349" s="174"/>
      <c r="F349" s="174"/>
      <c r="G349" s="174"/>
      <c r="H349" s="174"/>
      <c r="I349" s="174"/>
      <c r="J349" s="174"/>
      <c r="K349" s="174"/>
      <c r="L349" s="174"/>
      <c r="M349" s="174"/>
    </row>
    <row r="350" ht="14.25" customHeight="1" spans="3:13">
      <c r="C350" s="174"/>
      <c r="D350" s="174"/>
      <c r="E350" s="174"/>
      <c r="F350" s="174"/>
      <c r="G350" s="174"/>
      <c r="H350" s="174"/>
      <c r="I350" s="174"/>
      <c r="J350" s="174"/>
      <c r="K350" s="174"/>
      <c r="L350" s="174"/>
      <c r="M350" s="174"/>
    </row>
    <row r="351" ht="14.25" customHeight="1" spans="3:13">
      <c r="C351" s="174"/>
      <c r="D351" s="174"/>
      <c r="E351" s="174"/>
      <c r="F351" s="174"/>
      <c r="G351" s="174"/>
      <c r="H351" s="174"/>
      <c r="I351" s="174"/>
      <c r="J351" s="174"/>
      <c r="K351" s="174"/>
      <c r="L351" s="174"/>
      <c r="M351" s="174"/>
    </row>
    <row r="352" ht="14.25" customHeight="1" spans="3:13">
      <c r="C352" s="174"/>
      <c r="D352" s="174"/>
      <c r="E352" s="174"/>
      <c r="F352" s="174"/>
      <c r="G352" s="174"/>
      <c r="H352" s="174"/>
      <c r="I352" s="174"/>
      <c r="J352" s="174"/>
      <c r="K352" s="174"/>
      <c r="L352" s="174"/>
      <c r="M352" s="174"/>
    </row>
    <row r="353" ht="14.25" customHeight="1" spans="3:13">
      <c r="C353" s="174"/>
      <c r="D353" s="174"/>
      <c r="E353" s="174"/>
      <c r="F353" s="174"/>
      <c r="G353" s="174"/>
      <c r="H353" s="174"/>
      <c r="I353" s="174"/>
      <c r="J353" s="174"/>
      <c r="K353" s="174"/>
      <c r="L353" s="174"/>
      <c r="M353" s="174"/>
    </row>
    <row r="354" ht="14.25" customHeight="1" spans="3:13">
      <c r="C354" s="174"/>
      <c r="D354" s="174"/>
      <c r="E354" s="174"/>
      <c r="F354" s="174"/>
      <c r="G354" s="174"/>
      <c r="H354" s="174"/>
      <c r="I354" s="174"/>
      <c r="J354" s="174"/>
      <c r="K354" s="174"/>
      <c r="L354" s="174"/>
      <c r="M354" s="174"/>
    </row>
    <row r="355" ht="14.25" customHeight="1" spans="3:13">
      <c r="C355" s="174"/>
      <c r="D355" s="174"/>
      <c r="E355" s="174"/>
      <c r="F355" s="174"/>
      <c r="G355" s="174"/>
      <c r="H355" s="174"/>
      <c r="I355" s="174"/>
      <c r="J355" s="174"/>
      <c r="K355" s="174"/>
      <c r="L355" s="174"/>
      <c r="M355" s="174"/>
    </row>
    <row r="356" ht="14.25" customHeight="1" spans="3:13">
      <c r="C356" s="174"/>
      <c r="D356" s="174"/>
      <c r="E356" s="174"/>
      <c r="F356" s="174"/>
      <c r="G356" s="174"/>
      <c r="H356" s="174"/>
      <c r="I356" s="174"/>
      <c r="J356" s="174"/>
      <c r="K356" s="174"/>
      <c r="L356" s="174"/>
      <c r="M356" s="174"/>
    </row>
    <row r="357" ht="14.25" customHeight="1" spans="3:13">
      <c r="C357" s="174"/>
      <c r="D357" s="174"/>
      <c r="E357" s="174"/>
      <c r="F357" s="174"/>
      <c r="G357" s="174"/>
      <c r="H357" s="174"/>
      <c r="I357" s="174"/>
      <c r="J357" s="174"/>
      <c r="K357" s="174"/>
      <c r="L357" s="174"/>
      <c r="M357" s="174"/>
    </row>
    <row r="358" ht="14.25" customHeight="1" spans="3:13">
      <c r="C358" s="174"/>
      <c r="D358" s="174"/>
      <c r="E358" s="174"/>
      <c r="F358" s="174"/>
      <c r="G358" s="174"/>
      <c r="H358" s="174"/>
      <c r="I358" s="174"/>
      <c r="J358" s="174"/>
      <c r="K358" s="174"/>
      <c r="L358" s="174"/>
      <c r="M358" s="174"/>
    </row>
    <row r="359" ht="14.25" customHeight="1" spans="3:13">
      <c r="C359" s="174"/>
      <c r="D359" s="174"/>
      <c r="E359" s="174"/>
      <c r="F359" s="174"/>
      <c r="G359" s="174"/>
      <c r="H359" s="174"/>
      <c r="I359" s="174"/>
      <c r="J359" s="174"/>
      <c r="K359" s="174"/>
      <c r="L359" s="174"/>
      <c r="M359" s="174"/>
    </row>
    <row r="360" ht="14.25" customHeight="1" spans="3:13">
      <c r="C360" s="174"/>
      <c r="D360" s="174"/>
      <c r="E360" s="174"/>
      <c r="F360" s="174"/>
      <c r="G360" s="174"/>
      <c r="H360" s="174"/>
      <c r="I360" s="174"/>
      <c r="J360" s="174"/>
      <c r="K360" s="174"/>
      <c r="L360" s="174"/>
      <c r="M360" s="174"/>
    </row>
    <row r="361" ht="14.25" customHeight="1" spans="3:13">
      <c r="C361" s="174"/>
      <c r="D361" s="174"/>
      <c r="E361" s="174"/>
      <c r="F361" s="174"/>
      <c r="G361" s="174"/>
      <c r="H361" s="174"/>
      <c r="I361" s="174"/>
      <c r="J361" s="174"/>
      <c r="K361" s="174"/>
      <c r="L361" s="174"/>
      <c r="M361" s="174"/>
    </row>
    <row r="362" ht="14.25" customHeight="1" spans="3:13">
      <c r="C362" s="174"/>
      <c r="D362" s="174"/>
      <c r="E362" s="174"/>
      <c r="F362" s="174"/>
      <c r="G362" s="174"/>
      <c r="H362" s="174"/>
      <c r="I362" s="174"/>
      <c r="J362" s="174"/>
      <c r="K362" s="174"/>
      <c r="L362" s="174"/>
      <c r="M362" s="174"/>
    </row>
    <row r="363" ht="14.25" customHeight="1" spans="3:13">
      <c r="C363" s="174"/>
      <c r="D363" s="174"/>
      <c r="E363" s="174"/>
      <c r="F363" s="174"/>
      <c r="G363" s="174"/>
      <c r="H363" s="174"/>
      <c r="I363" s="174"/>
      <c r="J363" s="174"/>
      <c r="K363" s="174"/>
      <c r="L363" s="174"/>
      <c r="M363" s="174"/>
    </row>
    <row r="364" ht="14.25" customHeight="1" spans="3:13">
      <c r="C364" s="174"/>
      <c r="D364" s="174"/>
      <c r="E364" s="174"/>
      <c r="F364" s="174"/>
      <c r="G364" s="174"/>
      <c r="H364" s="174"/>
      <c r="I364" s="174"/>
      <c r="J364" s="174"/>
      <c r="K364" s="174"/>
      <c r="L364" s="174"/>
      <c r="M364" s="174"/>
    </row>
    <row r="365" ht="14.25" customHeight="1" spans="3:13">
      <c r="C365" s="174"/>
      <c r="D365" s="174"/>
      <c r="E365" s="174"/>
      <c r="F365" s="174"/>
      <c r="G365" s="174"/>
      <c r="H365" s="174"/>
      <c r="I365" s="174"/>
      <c r="J365" s="174"/>
      <c r="K365" s="174"/>
      <c r="L365" s="174"/>
      <c r="M365" s="174"/>
    </row>
    <row r="366" ht="14.25" customHeight="1" spans="3:13">
      <c r="C366" s="174"/>
      <c r="D366" s="174"/>
      <c r="E366" s="174"/>
      <c r="F366" s="174"/>
      <c r="G366" s="174"/>
      <c r="H366" s="174"/>
      <c r="I366" s="174"/>
      <c r="J366" s="174"/>
      <c r="K366" s="174"/>
      <c r="L366" s="174"/>
      <c r="M366" s="174"/>
    </row>
    <row r="367" ht="14.25" customHeight="1" spans="3:13">
      <c r="C367" s="174"/>
      <c r="D367" s="174"/>
      <c r="E367" s="174"/>
      <c r="F367" s="174"/>
      <c r="G367" s="174"/>
      <c r="H367" s="174"/>
      <c r="I367" s="174"/>
      <c r="J367" s="174"/>
      <c r="K367" s="174"/>
      <c r="L367" s="174"/>
      <c r="M367" s="174"/>
    </row>
    <row r="368" ht="14.25" customHeight="1" spans="3:13">
      <c r="C368" s="174"/>
      <c r="D368" s="174"/>
      <c r="E368" s="174"/>
      <c r="F368" s="174"/>
      <c r="G368" s="174"/>
      <c r="H368" s="174"/>
      <c r="I368" s="174"/>
      <c r="J368" s="174"/>
      <c r="K368" s="174"/>
      <c r="L368" s="174"/>
      <c r="M368" s="174"/>
    </row>
    <row r="369" ht="14.25" customHeight="1" spans="3:13">
      <c r="C369" s="174"/>
      <c r="D369" s="174"/>
      <c r="E369" s="174"/>
      <c r="F369" s="174"/>
      <c r="G369" s="174"/>
      <c r="H369" s="174"/>
      <c r="I369" s="174"/>
      <c r="J369" s="174"/>
      <c r="K369" s="174"/>
      <c r="L369" s="174"/>
      <c r="M369" s="174"/>
    </row>
    <row r="370" ht="14.25" customHeight="1" spans="3:13">
      <c r="C370" s="174"/>
      <c r="D370" s="174"/>
      <c r="E370" s="174"/>
      <c r="F370" s="174"/>
      <c r="G370" s="174"/>
      <c r="H370" s="174"/>
      <c r="I370" s="174"/>
      <c r="J370" s="174"/>
      <c r="K370" s="174"/>
      <c r="L370" s="174"/>
      <c r="M370" s="174"/>
    </row>
    <row r="371" ht="14.25" customHeight="1" spans="3:13">
      <c r="C371" s="174"/>
      <c r="D371" s="174"/>
      <c r="E371" s="174"/>
      <c r="F371" s="174"/>
      <c r="G371" s="174"/>
      <c r="H371" s="174"/>
      <c r="I371" s="174"/>
      <c r="J371" s="174"/>
      <c r="K371" s="174"/>
      <c r="L371" s="174"/>
      <c r="M371" s="174"/>
    </row>
    <row r="372" ht="14.25" customHeight="1" spans="3:13">
      <c r="C372" s="174"/>
      <c r="D372" s="174"/>
      <c r="E372" s="174"/>
      <c r="F372" s="174"/>
      <c r="G372" s="174"/>
      <c r="H372" s="174"/>
      <c r="I372" s="174"/>
      <c r="J372" s="174"/>
      <c r="K372" s="174"/>
      <c r="L372" s="174"/>
      <c r="M372" s="174"/>
    </row>
    <row r="373" ht="14.25" customHeight="1" spans="3:13">
      <c r="C373" s="174"/>
      <c r="D373" s="174"/>
      <c r="E373" s="174"/>
      <c r="F373" s="174"/>
      <c r="G373" s="174"/>
      <c r="H373" s="174"/>
      <c r="I373" s="174"/>
      <c r="J373" s="174"/>
      <c r="K373" s="174"/>
      <c r="L373" s="174"/>
      <c r="M373" s="174"/>
    </row>
    <row r="374" ht="14.25" customHeight="1" spans="3:13">
      <c r="C374" s="174"/>
      <c r="D374" s="174"/>
      <c r="E374" s="174"/>
      <c r="F374" s="174"/>
      <c r="G374" s="174"/>
      <c r="H374" s="174"/>
      <c r="I374" s="174"/>
      <c r="J374" s="174"/>
      <c r="K374" s="174"/>
      <c r="L374" s="174"/>
      <c r="M374" s="174"/>
    </row>
    <row r="375" ht="14.25" customHeight="1" spans="3:13">
      <c r="C375" s="174"/>
      <c r="D375" s="174"/>
      <c r="E375" s="174"/>
      <c r="F375" s="174"/>
      <c r="G375" s="174"/>
      <c r="H375" s="174"/>
      <c r="I375" s="174"/>
      <c r="J375" s="174"/>
      <c r="K375" s="174"/>
      <c r="L375" s="174"/>
      <c r="M375" s="174"/>
    </row>
    <row r="376" ht="14.25" customHeight="1" spans="3:13">
      <c r="C376" s="174"/>
      <c r="D376" s="174"/>
      <c r="E376" s="174"/>
      <c r="F376" s="174"/>
      <c r="G376" s="174"/>
      <c r="H376" s="174"/>
      <c r="I376" s="174"/>
      <c r="J376" s="174"/>
      <c r="K376" s="174"/>
      <c r="L376" s="174"/>
      <c r="M376" s="174"/>
    </row>
    <row r="377" ht="14.25" customHeight="1" spans="3:13">
      <c r="C377" s="174"/>
      <c r="D377" s="174"/>
      <c r="E377" s="174"/>
      <c r="F377" s="174"/>
      <c r="G377" s="174"/>
      <c r="H377" s="174"/>
      <c r="I377" s="174"/>
      <c r="J377" s="174"/>
      <c r="K377" s="174"/>
      <c r="L377" s="174"/>
      <c r="M377" s="174"/>
    </row>
    <row r="378" ht="14.25" customHeight="1" spans="3:13">
      <c r="C378" s="174"/>
      <c r="D378" s="174"/>
      <c r="E378" s="174"/>
      <c r="F378" s="174"/>
      <c r="G378" s="174"/>
      <c r="H378" s="174"/>
      <c r="I378" s="174"/>
      <c r="J378" s="174"/>
      <c r="K378" s="174"/>
      <c r="L378" s="174"/>
      <c r="M378" s="174"/>
    </row>
    <row r="379" ht="14.25" customHeight="1" spans="3:13">
      <c r="C379" s="174"/>
      <c r="D379" s="174"/>
      <c r="E379" s="174"/>
      <c r="F379" s="174"/>
      <c r="G379" s="174"/>
      <c r="H379" s="174"/>
      <c r="I379" s="174"/>
      <c r="J379" s="174"/>
      <c r="K379" s="174"/>
      <c r="L379" s="174"/>
      <c r="M379" s="174"/>
    </row>
    <row r="380" ht="14.25" customHeight="1" spans="3:13">
      <c r="C380" s="174"/>
      <c r="D380" s="174"/>
      <c r="E380" s="174"/>
      <c r="F380" s="174"/>
      <c r="G380" s="174"/>
      <c r="H380" s="174"/>
      <c r="I380" s="174"/>
      <c r="J380" s="174"/>
      <c r="K380" s="174"/>
      <c r="L380" s="174"/>
      <c r="M380" s="174"/>
    </row>
    <row r="381" ht="14.25" customHeight="1" spans="3:13">
      <c r="C381" s="174"/>
      <c r="D381" s="174"/>
      <c r="E381" s="174"/>
      <c r="F381" s="174"/>
      <c r="G381" s="174"/>
      <c r="H381" s="174"/>
      <c r="I381" s="174"/>
      <c r="J381" s="174"/>
      <c r="K381" s="174"/>
      <c r="L381" s="174"/>
      <c r="M381" s="174"/>
    </row>
    <row r="382" ht="14.25" customHeight="1" spans="3:13">
      <c r="C382" s="174"/>
      <c r="D382" s="174"/>
      <c r="E382" s="174"/>
      <c r="F382" s="174"/>
      <c r="G382" s="174"/>
      <c r="H382" s="174"/>
      <c r="I382" s="174"/>
      <c r="J382" s="174"/>
      <c r="K382" s="174"/>
      <c r="L382" s="174"/>
      <c r="M382" s="174"/>
    </row>
    <row r="383" ht="14.25" customHeight="1" spans="3:13">
      <c r="C383" s="174"/>
      <c r="D383" s="174"/>
      <c r="E383" s="174"/>
      <c r="F383" s="174"/>
      <c r="G383" s="174"/>
      <c r="H383" s="174"/>
      <c r="I383" s="174"/>
      <c r="J383" s="174"/>
      <c r="K383" s="174"/>
      <c r="L383" s="174"/>
      <c r="M383" s="174"/>
    </row>
    <row r="384" ht="14.25" customHeight="1" spans="3:13">
      <c r="C384" s="174"/>
      <c r="D384" s="174"/>
      <c r="E384" s="174"/>
      <c r="F384" s="174"/>
      <c r="G384" s="174"/>
      <c r="H384" s="174"/>
      <c r="I384" s="174"/>
      <c r="J384" s="174"/>
      <c r="K384" s="174"/>
      <c r="L384" s="174"/>
      <c r="M384" s="174"/>
    </row>
    <row r="385" ht="14.25" customHeight="1" spans="3:13">
      <c r="C385" s="174"/>
      <c r="D385" s="174"/>
      <c r="E385" s="174"/>
      <c r="F385" s="174"/>
      <c r="G385" s="174"/>
      <c r="H385" s="174"/>
      <c r="I385" s="174"/>
      <c r="J385" s="174"/>
      <c r="K385" s="174"/>
      <c r="L385" s="174"/>
      <c r="M385" s="174"/>
    </row>
    <row r="386" ht="14.25" customHeight="1" spans="3:13">
      <c r="C386" s="174"/>
      <c r="D386" s="174"/>
      <c r="E386" s="174"/>
      <c r="F386" s="174"/>
      <c r="G386" s="174"/>
      <c r="H386" s="174"/>
      <c r="I386" s="174"/>
      <c r="J386" s="174"/>
      <c r="K386" s="174"/>
      <c r="L386" s="174"/>
      <c r="M386" s="174"/>
    </row>
    <row r="387" ht="14.25" customHeight="1" spans="3:13">
      <c r="C387" s="174"/>
      <c r="D387" s="174"/>
      <c r="E387" s="174"/>
      <c r="F387" s="174"/>
      <c r="G387" s="174"/>
      <c r="H387" s="174"/>
      <c r="I387" s="174"/>
      <c r="J387" s="174"/>
      <c r="K387" s="174"/>
      <c r="L387" s="174"/>
      <c r="M387" s="174"/>
    </row>
    <row r="388" ht="14.25" customHeight="1" spans="3:13">
      <c r="C388" s="174"/>
      <c r="D388" s="174"/>
      <c r="E388" s="174"/>
      <c r="F388" s="174"/>
      <c r="G388" s="174"/>
      <c r="H388" s="174"/>
      <c r="I388" s="174"/>
      <c r="J388" s="174"/>
      <c r="K388" s="174"/>
      <c r="L388" s="174"/>
      <c r="M388" s="174"/>
    </row>
    <row r="389" ht="14.25" customHeight="1" spans="3:13">
      <c r="C389" s="174"/>
      <c r="D389" s="174"/>
      <c r="E389" s="174"/>
      <c r="F389" s="174"/>
      <c r="G389" s="174"/>
      <c r="H389" s="174"/>
      <c r="I389" s="174"/>
      <c r="J389" s="174"/>
      <c r="K389" s="174"/>
      <c r="L389" s="174"/>
      <c r="M389" s="174"/>
    </row>
    <row r="390" ht="14.25" customHeight="1" spans="3:13">
      <c r="C390" s="174"/>
      <c r="D390" s="174"/>
      <c r="E390" s="174"/>
      <c r="F390" s="174"/>
      <c r="G390" s="174"/>
      <c r="H390" s="174"/>
      <c r="I390" s="174"/>
      <c r="J390" s="174"/>
      <c r="K390" s="174"/>
      <c r="L390" s="174"/>
      <c r="M390" s="174"/>
    </row>
    <row r="391" ht="14.25" customHeight="1" spans="3:13">
      <c r="C391" s="174"/>
      <c r="D391" s="174"/>
      <c r="E391" s="174"/>
      <c r="F391" s="174"/>
      <c r="G391" s="174"/>
      <c r="H391" s="174"/>
      <c r="I391" s="174"/>
      <c r="J391" s="174"/>
      <c r="K391" s="174"/>
      <c r="L391" s="174"/>
      <c r="M391" s="174"/>
    </row>
    <row r="392" ht="14.25" customHeight="1" spans="3:13">
      <c r="C392" s="174"/>
      <c r="D392" s="174"/>
      <c r="E392" s="174"/>
      <c r="F392" s="174"/>
      <c r="G392" s="174"/>
      <c r="H392" s="174"/>
      <c r="I392" s="174"/>
      <c r="J392" s="174"/>
      <c r="K392" s="174"/>
      <c r="L392" s="174"/>
      <c r="M392" s="174"/>
    </row>
    <row r="393" ht="14.25" customHeight="1" spans="3:13">
      <c r="C393" s="174"/>
      <c r="D393" s="174"/>
      <c r="E393" s="174"/>
      <c r="F393" s="174"/>
      <c r="G393" s="174"/>
      <c r="H393" s="174"/>
      <c r="I393" s="174"/>
      <c r="J393" s="174"/>
      <c r="K393" s="174"/>
      <c r="L393" s="174"/>
      <c r="M393" s="174"/>
    </row>
    <row r="394" ht="14.25" customHeight="1" spans="3:13">
      <c r="C394" s="174"/>
      <c r="D394" s="174"/>
      <c r="E394" s="174"/>
      <c r="F394" s="174"/>
      <c r="G394" s="174"/>
      <c r="H394" s="174"/>
      <c r="I394" s="174"/>
      <c r="J394" s="174"/>
      <c r="K394" s="174"/>
      <c r="L394" s="174"/>
      <c r="M394" s="174"/>
    </row>
    <row r="395" ht="14.25" customHeight="1" spans="3:13">
      <c r="C395" s="174"/>
      <c r="D395" s="174"/>
      <c r="E395" s="174"/>
      <c r="F395" s="174"/>
      <c r="G395" s="174"/>
      <c r="H395" s="174"/>
      <c r="I395" s="174"/>
      <c r="J395" s="174"/>
      <c r="K395" s="174"/>
      <c r="L395" s="174"/>
      <c r="M395" s="174"/>
    </row>
    <row r="396" ht="14.25" customHeight="1" spans="3:13">
      <c r="C396" s="174"/>
      <c r="D396" s="174"/>
      <c r="E396" s="174"/>
      <c r="F396" s="174"/>
      <c r="G396" s="174"/>
      <c r="H396" s="174"/>
      <c r="I396" s="174"/>
      <c r="J396" s="174"/>
      <c r="K396" s="174"/>
      <c r="L396" s="174"/>
      <c r="M396" s="174"/>
    </row>
    <row r="397" ht="14.25" customHeight="1" spans="3:13">
      <c r="C397" s="174"/>
      <c r="D397" s="174"/>
      <c r="E397" s="174"/>
      <c r="F397" s="174"/>
      <c r="G397" s="174"/>
      <c r="H397" s="174"/>
      <c r="I397" s="174"/>
      <c r="J397" s="174"/>
      <c r="K397" s="174"/>
      <c r="L397" s="174"/>
      <c r="M397" s="174"/>
    </row>
    <row r="398" ht="14.25" customHeight="1" spans="3:13">
      <c r="C398" s="174"/>
      <c r="D398" s="174"/>
      <c r="E398" s="174"/>
      <c r="F398" s="174"/>
      <c r="G398" s="174"/>
      <c r="H398" s="174"/>
      <c r="I398" s="174"/>
      <c r="J398" s="174"/>
      <c r="K398" s="174"/>
      <c r="L398" s="174"/>
      <c r="M398" s="174"/>
    </row>
    <row r="399" ht="14.25" customHeight="1" spans="3:13">
      <c r="C399" s="174"/>
      <c r="D399" s="174"/>
      <c r="E399" s="174"/>
      <c r="F399" s="174"/>
      <c r="G399" s="174"/>
      <c r="H399" s="174"/>
      <c r="I399" s="174"/>
      <c r="J399" s="174"/>
      <c r="K399" s="174"/>
      <c r="L399" s="174"/>
      <c r="M399" s="174"/>
    </row>
    <row r="400" ht="14.25" customHeight="1" spans="3:13">
      <c r="C400" s="174"/>
      <c r="D400" s="174"/>
      <c r="E400" s="174"/>
      <c r="F400" s="174"/>
      <c r="G400" s="174"/>
      <c r="H400" s="174"/>
      <c r="I400" s="174"/>
      <c r="J400" s="174"/>
      <c r="K400" s="174"/>
      <c r="L400" s="174"/>
      <c r="M400" s="174"/>
    </row>
    <row r="401" ht="14.25" customHeight="1" spans="3:13">
      <c r="C401" s="174"/>
      <c r="D401" s="174"/>
      <c r="E401" s="174"/>
      <c r="F401" s="174"/>
      <c r="G401" s="174"/>
      <c r="H401" s="174"/>
      <c r="I401" s="174"/>
      <c r="J401" s="174"/>
      <c r="K401" s="174"/>
      <c r="L401" s="174"/>
      <c r="M401" s="174"/>
    </row>
    <row r="402" ht="14.25" customHeight="1" spans="3:13">
      <c r="C402" s="174"/>
      <c r="D402" s="174"/>
      <c r="E402" s="174"/>
      <c r="F402" s="174"/>
      <c r="G402" s="174"/>
      <c r="H402" s="174"/>
      <c r="I402" s="174"/>
      <c r="J402" s="174"/>
      <c r="K402" s="174"/>
      <c r="L402" s="174"/>
      <c r="M402" s="174"/>
    </row>
    <row r="403" ht="14.25" customHeight="1" spans="3:13">
      <c r="C403" s="174"/>
      <c r="D403" s="174"/>
      <c r="E403" s="174"/>
      <c r="F403" s="174"/>
      <c r="G403" s="174"/>
      <c r="H403" s="174"/>
      <c r="I403" s="174"/>
      <c r="J403" s="174"/>
      <c r="K403" s="174"/>
      <c r="L403" s="174"/>
      <c r="M403" s="174"/>
    </row>
    <row r="404" ht="14.25" customHeight="1" spans="3:13">
      <c r="C404" s="174"/>
      <c r="D404" s="174"/>
      <c r="E404" s="174"/>
      <c r="F404" s="174"/>
      <c r="G404" s="174"/>
      <c r="H404" s="174"/>
      <c r="I404" s="174"/>
      <c r="J404" s="174"/>
      <c r="K404" s="174"/>
      <c r="L404" s="174"/>
      <c r="M404" s="174"/>
    </row>
    <row r="405" ht="14.25" customHeight="1" spans="3:13">
      <c r="C405" s="174"/>
      <c r="D405" s="174"/>
      <c r="E405" s="174"/>
      <c r="F405" s="174"/>
      <c r="G405" s="174"/>
      <c r="H405" s="174"/>
      <c r="I405" s="174"/>
      <c r="J405" s="174"/>
      <c r="K405" s="174"/>
      <c r="L405" s="174"/>
      <c r="M405" s="174"/>
    </row>
    <row r="406" ht="14.25" customHeight="1" spans="3:13">
      <c r="C406" s="174"/>
      <c r="D406" s="174"/>
      <c r="E406" s="174"/>
      <c r="F406" s="174"/>
      <c r="G406" s="174"/>
      <c r="H406" s="174"/>
      <c r="I406" s="174"/>
      <c r="J406" s="174"/>
      <c r="K406" s="174"/>
      <c r="L406" s="174"/>
      <c r="M406" s="174"/>
    </row>
    <row r="407" ht="14.25" customHeight="1" spans="3:13">
      <c r="C407" s="174"/>
      <c r="D407" s="174"/>
      <c r="E407" s="174"/>
      <c r="F407" s="174"/>
      <c r="G407" s="174"/>
      <c r="H407" s="174"/>
      <c r="I407" s="174"/>
      <c r="J407" s="174"/>
      <c r="K407" s="174"/>
      <c r="L407" s="174"/>
      <c r="M407" s="174"/>
    </row>
    <row r="408" ht="14.25" customHeight="1" spans="3:13">
      <c r="C408" s="174"/>
      <c r="D408" s="174"/>
      <c r="E408" s="174"/>
      <c r="F408" s="174"/>
      <c r="G408" s="174"/>
      <c r="H408" s="174"/>
      <c r="I408" s="174"/>
      <c r="J408" s="174"/>
      <c r="K408" s="174"/>
      <c r="L408" s="174"/>
      <c r="M408" s="174"/>
    </row>
    <row r="409" ht="14.25" customHeight="1" spans="3:13">
      <c r="C409" s="174"/>
      <c r="D409" s="174"/>
      <c r="E409" s="174"/>
      <c r="F409" s="174"/>
      <c r="G409" s="174"/>
      <c r="H409" s="174"/>
      <c r="I409" s="174"/>
      <c r="J409" s="174"/>
      <c r="K409" s="174"/>
      <c r="L409" s="174"/>
      <c r="M409" s="174"/>
    </row>
    <row r="410" ht="14.25" customHeight="1" spans="3:13">
      <c r="C410" s="174"/>
      <c r="D410" s="174"/>
      <c r="E410" s="174"/>
      <c r="F410" s="174"/>
      <c r="G410" s="174"/>
      <c r="H410" s="174"/>
      <c r="I410" s="174"/>
      <c r="J410" s="174"/>
      <c r="K410" s="174"/>
      <c r="L410" s="174"/>
      <c r="M410" s="174"/>
    </row>
    <row r="411" ht="14.25" customHeight="1" spans="3:13">
      <c r="C411" s="174"/>
      <c r="D411" s="174"/>
      <c r="E411" s="174"/>
      <c r="F411" s="174"/>
      <c r="G411" s="174"/>
      <c r="H411" s="174"/>
      <c r="I411" s="174"/>
      <c r="J411" s="174"/>
      <c r="K411" s="174"/>
      <c r="L411" s="174"/>
      <c r="M411" s="174"/>
    </row>
    <row r="412" ht="14.25" customHeight="1" spans="3:13">
      <c r="C412" s="174"/>
      <c r="D412" s="174"/>
      <c r="E412" s="174"/>
      <c r="F412" s="174"/>
      <c r="G412" s="174"/>
      <c r="H412" s="174"/>
      <c r="I412" s="174"/>
      <c r="J412" s="174"/>
      <c r="K412" s="174"/>
      <c r="L412" s="174"/>
      <c r="M412" s="174"/>
    </row>
    <row r="413" ht="14.25" customHeight="1" spans="3:13">
      <c r="C413" s="174"/>
      <c r="D413" s="174"/>
      <c r="E413" s="174"/>
      <c r="F413" s="174"/>
      <c r="G413" s="174"/>
      <c r="H413" s="174"/>
      <c r="I413" s="174"/>
      <c r="J413" s="174"/>
      <c r="K413" s="174"/>
      <c r="L413" s="174"/>
      <c r="M413" s="174"/>
    </row>
    <row r="414" ht="14.25" customHeight="1" spans="3:13">
      <c r="C414" s="174"/>
      <c r="D414" s="174"/>
      <c r="E414" s="174"/>
      <c r="F414" s="174"/>
      <c r="G414" s="174"/>
      <c r="H414" s="174"/>
      <c r="I414" s="174"/>
      <c r="J414" s="174"/>
      <c r="K414" s="174"/>
      <c r="L414" s="174"/>
      <c r="M414" s="174"/>
    </row>
    <row r="415" ht="14.25" customHeight="1" spans="3:13">
      <c r="C415" s="174"/>
      <c r="D415" s="174"/>
      <c r="E415" s="174"/>
      <c r="F415" s="174"/>
      <c r="G415" s="174"/>
      <c r="H415" s="174"/>
      <c r="I415" s="174"/>
      <c r="J415" s="174"/>
      <c r="K415" s="174"/>
      <c r="L415" s="174"/>
      <c r="M415" s="174"/>
    </row>
    <row r="416" ht="14.25" customHeight="1" spans="3:13">
      <c r="C416" s="174"/>
      <c r="D416" s="174"/>
      <c r="E416" s="174"/>
      <c r="F416" s="174"/>
      <c r="G416" s="174"/>
      <c r="H416" s="174"/>
      <c r="I416" s="174"/>
      <c r="J416" s="174"/>
      <c r="K416" s="174"/>
      <c r="L416" s="174"/>
      <c r="M416" s="174"/>
    </row>
    <row r="417" ht="14.25" customHeight="1" spans="3:13">
      <c r="C417" s="174"/>
      <c r="D417" s="174"/>
      <c r="E417" s="174"/>
      <c r="F417" s="174"/>
      <c r="G417" s="174"/>
      <c r="H417" s="174"/>
      <c r="I417" s="174"/>
      <c r="J417" s="174"/>
      <c r="K417" s="174"/>
      <c r="L417" s="174"/>
      <c r="M417" s="174"/>
    </row>
    <row r="418" ht="14.25" customHeight="1" spans="3:13">
      <c r="C418" s="174"/>
      <c r="D418" s="174"/>
      <c r="E418" s="174"/>
      <c r="F418" s="174"/>
      <c r="G418" s="174"/>
      <c r="H418" s="174"/>
      <c r="I418" s="174"/>
      <c r="J418" s="174"/>
      <c r="K418" s="174"/>
      <c r="L418" s="174"/>
      <c r="M418" s="174"/>
    </row>
    <row r="419" ht="14.25" customHeight="1" spans="3:13">
      <c r="C419" s="174"/>
      <c r="D419" s="174"/>
      <c r="E419" s="174"/>
      <c r="F419" s="174"/>
      <c r="G419" s="174"/>
      <c r="H419" s="174"/>
      <c r="I419" s="174"/>
      <c r="J419" s="174"/>
      <c r="K419" s="174"/>
      <c r="L419" s="174"/>
      <c r="M419" s="174"/>
    </row>
    <row r="420" ht="14.25" customHeight="1" spans="3:13">
      <c r="C420" s="174"/>
      <c r="D420" s="174"/>
      <c r="E420" s="174"/>
      <c r="F420" s="174"/>
      <c r="G420" s="174"/>
      <c r="H420" s="174"/>
      <c r="I420" s="174"/>
      <c r="J420" s="174"/>
      <c r="K420" s="174"/>
      <c r="L420" s="174"/>
      <c r="M420" s="174"/>
    </row>
    <row r="421" ht="14.25" customHeight="1" spans="3:13">
      <c r="C421" s="174"/>
      <c r="D421" s="174"/>
      <c r="E421" s="174"/>
      <c r="F421" s="174"/>
      <c r="G421" s="174"/>
      <c r="H421" s="174"/>
      <c r="I421" s="174"/>
      <c r="J421" s="174"/>
      <c r="K421" s="174"/>
      <c r="L421" s="174"/>
      <c r="M421" s="174"/>
    </row>
    <row r="422" ht="14.25" customHeight="1" spans="3:13">
      <c r="C422" s="174"/>
      <c r="D422" s="174"/>
      <c r="E422" s="174"/>
      <c r="F422" s="174"/>
      <c r="G422" s="174"/>
      <c r="H422" s="174"/>
      <c r="I422" s="174"/>
      <c r="J422" s="174"/>
      <c r="K422" s="174"/>
      <c r="L422" s="174"/>
      <c r="M422" s="174"/>
    </row>
    <row r="423" ht="14.25" customHeight="1" spans="3:13">
      <c r="C423" s="174"/>
      <c r="D423" s="174"/>
      <c r="E423" s="174"/>
      <c r="F423" s="174"/>
      <c r="G423" s="174"/>
      <c r="H423" s="174"/>
      <c r="I423" s="174"/>
      <c r="J423" s="174"/>
      <c r="K423" s="174"/>
      <c r="L423" s="174"/>
      <c r="M423" s="174"/>
    </row>
    <row r="424" ht="14.25" customHeight="1" spans="3:13">
      <c r="C424" s="174"/>
      <c r="D424" s="174"/>
      <c r="E424" s="174"/>
      <c r="F424" s="174"/>
      <c r="G424" s="174"/>
      <c r="H424" s="174"/>
      <c r="I424" s="174"/>
      <c r="J424" s="174"/>
      <c r="K424" s="174"/>
      <c r="L424" s="174"/>
      <c r="M424" s="174"/>
    </row>
    <row r="425" ht="14.25" customHeight="1" spans="3:13">
      <c r="C425" s="174"/>
      <c r="D425" s="174"/>
      <c r="E425" s="174"/>
      <c r="F425" s="174"/>
      <c r="G425" s="174"/>
      <c r="H425" s="174"/>
      <c r="I425" s="174"/>
      <c r="J425" s="174"/>
      <c r="K425" s="174"/>
      <c r="L425" s="174"/>
      <c r="M425" s="174"/>
    </row>
    <row r="426" ht="14.25" customHeight="1" spans="3:13">
      <c r="C426" s="174"/>
      <c r="D426" s="174"/>
      <c r="E426" s="174"/>
      <c r="F426" s="174"/>
      <c r="G426" s="174"/>
      <c r="H426" s="174"/>
      <c r="I426" s="174"/>
      <c r="J426" s="174"/>
      <c r="K426" s="174"/>
      <c r="L426" s="174"/>
      <c r="M426" s="174"/>
    </row>
    <row r="427" ht="14.25" customHeight="1" spans="3:13">
      <c r="C427" s="174"/>
      <c r="D427" s="174"/>
      <c r="E427" s="174"/>
      <c r="F427" s="174"/>
      <c r="G427" s="174"/>
      <c r="H427" s="174"/>
      <c r="I427" s="174"/>
      <c r="J427" s="174"/>
      <c r="K427" s="174"/>
      <c r="L427" s="174"/>
      <c r="M427" s="174"/>
    </row>
    <row r="428" ht="14.25" customHeight="1" spans="3:13">
      <c r="C428" s="174"/>
      <c r="D428" s="174"/>
      <c r="E428" s="174"/>
      <c r="F428" s="174"/>
      <c r="G428" s="174"/>
      <c r="H428" s="174"/>
      <c r="I428" s="174"/>
      <c r="J428" s="174"/>
      <c r="K428" s="174"/>
      <c r="L428" s="174"/>
      <c r="M428" s="174"/>
    </row>
    <row r="429" ht="14.25" customHeight="1" spans="3:13">
      <c r="C429" s="174"/>
      <c r="D429" s="174"/>
      <c r="E429" s="174"/>
      <c r="F429" s="174"/>
      <c r="G429" s="174"/>
      <c r="H429" s="174"/>
      <c r="I429" s="174"/>
      <c r="J429" s="174"/>
      <c r="K429" s="174"/>
      <c r="L429" s="174"/>
      <c r="M429" s="174"/>
    </row>
    <row r="430" ht="14.25" customHeight="1" spans="3:13">
      <c r="C430" s="174"/>
      <c r="D430" s="174"/>
      <c r="E430" s="174"/>
      <c r="F430" s="174"/>
      <c r="G430" s="174"/>
      <c r="H430" s="174"/>
      <c r="I430" s="174"/>
      <c r="J430" s="174"/>
      <c r="K430" s="174"/>
      <c r="L430" s="174"/>
      <c r="M430" s="174"/>
    </row>
    <row r="431" ht="14.25" customHeight="1" spans="3:13">
      <c r="C431" s="174"/>
      <c r="D431" s="174"/>
      <c r="E431" s="174"/>
      <c r="F431" s="174"/>
      <c r="G431" s="174"/>
      <c r="H431" s="174"/>
      <c r="I431" s="174"/>
      <c r="J431" s="174"/>
      <c r="K431" s="174"/>
      <c r="L431" s="174"/>
      <c r="M431" s="174"/>
    </row>
    <row r="432" ht="14.25" customHeight="1" spans="3:13">
      <c r="C432" s="174"/>
      <c r="D432" s="174"/>
      <c r="E432" s="174"/>
      <c r="F432" s="174"/>
      <c r="G432" s="174"/>
      <c r="H432" s="174"/>
      <c r="I432" s="174"/>
      <c r="J432" s="174"/>
      <c r="K432" s="174"/>
      <c r="L432" s="174"/>
      <c r="M432" s="174"/>
    </row>
    <row r="433" ht="14.25" customHeight="1" spans="3:13">
      <c r="C433" s="174"/>
      <c r="D433" s="174"/>
      <c r="E433" s="174"/>
      <c r="F433" s="174"/>
      <c r="G433" s="174"/>
      <c r="H433" s="174"/>
      <c r="I433" s="174"/>
      <c r="J433" s="174"/>
      <c r="K433" s="174"/>
      <c r="L433" s="174"/>
      <c r="M433" s="174"/>
    </row>
    <row r="434" ht="14.25" customHeight="1" spans="3:13">
      <c r="C434" s="174"/>
      <c r="D434" s="174"/>
      <c r="E434" s="174"/>
      <c r="F434" s="174"/>
      <c r="G434" s="174"/>
      <c r="H434" s="174"/>
      <c r="I434" s="174"/>
      <c r="J434" s="174"/>
      <c r="K434" s="174"/>
      <c r="L434" s="174"/>
      <c r="M434" s="174"/>
    </row>
    <row r="435" ht="14.25" customHeight="1" spans="3:13">
      <c r="C435" s="174"/>
      <c r="D435" s="174"/>
      <c r="E435" s="174"/>
      <c r="F435" s="174"/>
      <c r="G435" s="174"/>
      <c r="H435" s="174"/>
      <c r="I435" s="174"/>
      <c r="J435" s="174"/>
      <c r="K435" s="174"/>
      <c r="L435" s="174"/>
      <c r="M435" s="174"/>
    </row>
    <row r="436" ht="14.25" customHeight="1" spans="3:13">
      <c r="C436" s="174"/>
      <c r="D436" s="174"/>
      <c r="E436" s="174"/>
      <c r="F436" s="174"/>
      <c r="G436" s="174"/>
      <c r="H436" s="174"/>
      <c r="I436" s="174"/>
      <c r="J436" s="174"/>
      <c r="K436" s="174"/>
      <c r="L436" s="174"/>
      <c r="M436" s="174"/>
    </row>
    <row r="437" ht="14.25" customHeight="1" spans="3:13">
      <c r="C437" s="174"/>
      <c r="D437" s="174"/>
      <c r="E437" s="174"/>
      <c r="F437" s="174"/>
      <c r="G437" s="174"/>
      <c r="H437" s="174"/>
      <c r="I437" s="174"/>
      <c r="J437" s="174"/>
      <c r="K437" s="174"/>
      <c r="L437" s="174"/>
      <c r="M437" s="174"/>
    </row>
    <row r="438" ht="14.25" customHeight="1" spans="3:13">
      <c r="C438" s="174"/>
      <c r="D438" s="174"/>
      <c r="E438" s="174"/>
      <c r="F438" s="174"/>
      <c r="G438" s="174"/>
      <c r="H438" s="174"/>
      <c r="I438" s="174"/>
      <c r="J438" s="174"/>
      <c r="K438" s="174"/>
      <c r="L438" s="174"/>
      <c r="M438" s="174"/>
    </row>
    <row r="439" ht="14.25" customHeight="1" spans="3:13">
      <c r="C439" s="174"/>
      <c r="D439" s="174"/>
      <c r="E439" s="174"/>
      <c r="F439" s="174"/>
      <c r="G439" s="174"/>
      <c r="H439" s="174"/>
      <c r="I439" s="174"/>
      <c r="J439" s="174"/>
      <c r="K439" s="174"/>
      <c r="L439" s="174"/>
      <c r="M439" s="174"/>
    </row>
    <row r="440" ht="14.25" customHeight="1" spans="3:13">
      <c r="C440" s="174"/>
      <c r="D440" s="174"/>
      <c r="E440" s="174"/>
      <c r="F440" s="174"/>
      <c r="G440" s="174"/>
      <c r="H440" s="174"/>
      <c r="I440" s="174"/>
      <c r="J440" s="174"/>
      <c r="K440" s="174"/>
      <c r="L440" s="174"/>
      <c r="M440" s="174"/>
    </row>
    <row r="441" ht="14.25" customHeight="1" spans="3:13">
      <c r="C441" s="174"/>
      <c r="D441" s="174"/>
      <c r="E441" s="174"/>
      <c r="F441" s="174"/>
      <c r="G441" s="174"/>
      <c r="H441" s="174"/>
      <c r="I441" s="174"/>
      <c r="J441" s="174"/>
      <c r="K441" s="174"/>
      <c r="L441" s="174"/>
      <c r="M441" s="174"/>
    </row>
    <row r="442" ht="14.25" customHeight="1" spans="3:13">
      <c r="C442" s="174"/>
      <c r="D442" s="174"/>
      <c r="E442" s="174"/>
      <c r="F442" s="174"/>
      <c r="G442" s="174"/>
      <c r="H442" s="174"/>
      <c r="I442" s="174"/>
      <c r="J442" s="174"/>
      <c r="K442" s="174"/>
      <c r="L442" s="174"/>
      <c r="M442" s="174"/>
    </row>
    <row r="443" ht="14.25" customHeight="1" spans="3:13">
      <c r="C443" s="174"/>
      <c r="D443" s="174"/>
      <c r="E443" s="174"/>
      <c r="F443" s="174"/>
      <c r="G443" s="174"/>
      <c r="H443" s="174"/>
      <c r="I443" s="174"/>
      <c r="J443" s="174"/>
      <c r="K443" s="174"/>
      <c r="L443" s="174"/>
      <c r="M443" s="174"/>
    </row>
    <row r="444" ht="14.25" customHeight="1" spans="3:13">
      <c r="C444" s="174"/>
      <c r="D444" s="174"/>
      <c r="E444" s="174"/>
      <c r="F444" s="174"/>
      <c r="G444" s="174"/>
      <c r="H444" s="174"/>
      <c r="I444" s="174"/>
      <c r="J444" s="174"/>
      <c r="K444" s="174"/>
      <c r="L444" s="174"/>
      <c r="M444" s="174"/>
    </row>
    <row r="445" ht="14.25" customHeight="1" spans="3:13">
      <c r="C445" s="174"/>
      <c r="D445" s="174"/>
      <c r="E445" s="174"/>
      <c r="F445" s="174"/>
      <c r="G445" s="174"/>
      <c r="H445" s="174"/>
      <c r="I445" s="174"/>
      <c r="J445" s="174"/>
      <c r="K445" s="174"/>
      <c r="L445" s="174"/>
      <c r="M445" s="174"/>
    </row>
    <row r="446" ht="14.25" customHeight="1" spans="3:13">
      <c r="C446" s="174"/>
      <c r="D446" s="174"/>
      <c r="E446" s="174"/>
      <c r="F446" s="174"/>
      <c r="G446" s="174"/>
      <c r="H446" s="174"/>
      <c r="I446" s="174"/>
      <c r="J446" s="174"/>
      <c r="K446" s="174"/>
      <c r="L446" s="174"/>
      <c r="M446" s="174"/>
    </row>
    <row r="447" ht="14.25" customHeight="1" spans="3:13">
      <c r="C447" s="174"/>
      <c r="D447" s="174"/>
      <c r="E447" s="174"/>
      <c r="F447" s="174"/>
      <c r="G447" s="174"/>
      <c r="H447" s="174"/>
      <c r="I447" s="174"/>
      <c r="J447" s="174"/>
      <c r="K447" s="174"/>
      <c r="L447" s="174"/>
      <c r="M447" s="174"/>
    </row>
    <row r="448" ht="14.25" customHeight="1" spans="3:13">
      <c r="C448" s="174"/>
      <c r="D448" s="174"/>
      <c r="E448" s="174"/>
      <c r="F448" s="174"/>
      <c r="G448" s="174"/>
      <c r="H448" s="174"/>
      <c r="I448" s="174"/>
      <c r="J448" s="174"/>
      <c r="K448" s="174"/>
      <c r="L448" s="174"/>
      <c r="M448" s="174"/>
    </row>
    <row r="449" ht="14.25" customHeight="1" spans="3:13">
      <c r="C449" s="174"/>
      <c r="D449" s="174"/>
      <c r="E449" s="174"/>
      <c r="F449" s="174"/>
      <c r="G449" s="174"/>
      <c r="H449" s="174"/>
      <c r="I449" s="174"/>
      <c r="J449" s="174"/>
      <c r="K449" s="174"/>
      <c r="L449" s="174"/>
      <c r="M449" s="174"/>
    </row>
    <row r="450" ht="14.25" customHeight="1" spans="3:13">
      <c r="C450" s="174"/>
      <c r="D450" s="174"/>
      <c r="E450" s="174"/>
      <c r="F450" s="174"/>
      <c r="G450" s="174"/>
      <c r="H450" s="174"/>
      <c r="I450" s="174"/>
      <c r="J450" s="174"/>
      <c r="K450" s="174"/>
      <c r="L450" s="174"/>
      <c r="M450" s="174"/>
    </row>
    <row r="451" ht="14.25" customHeight="1" spans="3:13">
      <c r="C451" s="174"/>
      <c r="D451" s="174"/>
      <c r="E451" s="174"/>
      <c r="F451" s="174"/>
      <c r="G451" s="174"/>
      <c r="H451" s="174"/>
      <c r="I451" s="174"/>
      <c r="J451" s="174"/>
      <c r="K451" s="174"/>
      <c r="L451" s="174"/>
      <c r="M451" s="174"/>
    </row>
    <row r="452" ht="14.25" customHeight="1" spans="3:13">
      <c r="C452" s="174"/>
      <c r="D452" s="174"/>
      <c r="E452" s="174"/>
      <c r="F452" s="174"/>
      <c r="G452" s="174"/>
      <c r="H452" s="174"/>
      <c r="I452" s="174"/>
      <c r="J452" s="174"/>
      <c r="K452" s="174"/>
      <c r="L452" s="174"/>
      <c r="M452" s="174"/>
    </row>
    <row r="453" ht="14.25" customHeight="1" spans="3:13">
      <c r="C453" s="174"/>
      <c r="D453" s="174"/>
      <c r="E453" s="174"/>
      <c r="F453" s="174"/>
      <c r="G453" s="174"/>
      <c r="H453" s="174"/>
      <c r="I453" s="174"/>
      <c r="J453" s="174"/>
      <c r="K453" s="174"/>
      <c r="L453" s="174"/>
      <c r="M453" s="174"/>
    </row>
    <row r="454" ht="14.25" customHeight="1" spans="3:13">
      <c r="C454" s="174"/>
      <c r="D454" s="174"/>
      <c r="E454" s="174"/>
      <c r="F454" s="174"/>
      <c r="G454" s="174"/>
      <c r="H454" s="174"/>
      <c r="I454" s="174"/>
      <c r="J454" s="174"/>
      <c r="K454" s="174"/>
      <c r="L454" s="174"/>
      <c r="M454" s="174"/>
    </row>
    <row r="455" ht="14.25" customHeight="1" spans="3:13">
      <c r="C455" s="174"/>
      <c r="D455" s="174"/>
      <c r="E455" s="174"/>
      <c r="F455" s="174"/>
      <c r="G455" s="174"/>
      <c r="H455" s="174"/>
      <c r="I455" s="174"/>
      <c r="J455" s="174"/>
      <c r="K455" s="174"/>
      <c r="L455" s="174"/>
      <c r="M455" s="174"/>
    </row>
    <row r="456" ht="14.25" customHeight="1" spans="3:13">
      <c r="C456" s="174"/>
      <c r="D456" s="174"/>
      <c r="E456" s="174"/>
      <c r="F456" s="174"/>
      <c r="G456" s="174"/>
      <c r="H456" s="174"/>
      <c r="I456" s="174"/>
      <c r="J456" s="174"/>
      <c r="K456" s="174"/>
      <c r="L456" s="174"/>
      <c r="M456" s="174"/>
    </row>
    <row r="457" ht="14.25" customHeight="1" spans="3:13">
      <c r="C457" s="174"/>
      <c r="D457" s="174"/>
      <c r="E457" s="174"/>
      <c r="F457" s="174"/>
      <c r="G457" s="174"/>
      <c r="H457" s="174"/>
      <c r="I457" s="174"/>
      <c r="J457" s="174"/>
      <c r="K457" s="174"/>
      <c r="L457" s="174"/>
      <c r="M457" s="174"/>
    </row>
    <row r="458" ht="14.25" customHeight="1" spans="3:13">
      <c r="C458" s="174"/>
      <c r="D458" s="174"/>
      <c r="E458" s="174"/>
      <c r="F458" s="174"/>
      <c r="G458" s="174"/>
      <c r="H458" s="174"/>
      <c r="I458" s="174"/>
      <c r="J458" s="174"/>
      <c r="K458" s="174"/>
      <c r="L458" s="174"/>
      <c r="M458" s="174"/>
    </row>
    <row r="459" ht="14.25" customHeight="1" spans="3:13">
      <c r="C459" s="174"/>
      <c r="D459" s="174"/>
      <c r="E459" s="174"/>
      <c r="F459" s="174"/>
      <c r="G459" s="174"/>
      <c r="H459" s="174"/>
      <c r="I459" s="174"/>
      <c r="J459" s="174"/>
      <c r="K459" s="174"/>
      <c r="L459" s="174"/>
      <c r="M459" s="174"/>
    </row>
    <row r="460" ht="14.25" customHeight="1" spans="3:13">
      <c r="C460" s="174"/>
      <c r="D460" s="174"/>
      <c r="E460" s="174"/>
      <c r="F460" s="174"/>
      <c r="G460" s="174"/>
      <c r="H460" s="174"/>
      <c r="I460" s="174"/>
      <c r="J460" s="174"/>
      <c r="K460" s="174"/>
      <c r="L460" s="174"/>
      <c r="M460" s="174"/>
    </row>
    <row r="461" ht="14.25" customHeight="1" spans="3:13">
      <c r="C461" s="174"/>
      <c r="D461" s="174"/>
      <c r="E461" s="174"/>
      <c r="F461" s="174"/>
      <c r="G461" s="174"/>
      <c r="H461" s="174"/>
      <c r="I461" s="174"/>
      <c r="J461" s="174"/>
      <c r="K461" s="174"/>
      <c r="L461" s="174"/>
      <c r="M461" s="174"/>
    </row>
    <row r="462" ht="14.25" customHeight="1" spans="3:13">
      <c r="C462" s="174"/>
      <c r="D462" s="174"/>
      <c r="E462" s="174"/>
      <c r="F462" s="174"/>
      <c r="G462" s="174"/>
      <c r="H462" s="174"/>
      <c r="I462" s="174"/>
      <c r="J462" s="174"/>
      <c r="K462" s="174"/>
      <c r="L462" s="174"/>
      <c r="M462" s="174"/>
    </row>
    <row r="463" ht="14.25" customHeight="1" spans="3:13">
      <c r="C463" s="174"/>
      <c r="D463" s="174"/>
      <c r="E463" s="174"/>
      <c r="F463" s="174"/>
      <c r="G463" s="174"/>
      <c r="H463" s="174"/>
      <c r="I463" s="174"/>
      <c r="J463" s="174"/>
      <c r="K463" s="174"/>
      <c r="L463" s="174"/>
      <c r="M463" s="174"/>
    </row>
    <row r="464" ht="14.25" customHeight="1" spans="3:13">
      <c r="C464" s="174"/>
      <c r="D464" s="174"/>
      <c r="E464" s="174"/>
      <c r="F464" s="174"/>
      <c r="G464" s="174"/>
      <c r="H464" s="174"/>
      <c r="I464" s="174"/>
      <c r="J464" s="174"/>
      <c r="K464" s="174"/>
      <c r="L464" s="174"/>
      <c r="M464" s="174"/>
    </row>
    <row r="465" ht="14.25" customHeight="1" spans="3:13">
      <c r="C465" s="174"/>
      <c r="D465" s="174"/>
      <c r="E465" s="174"/>
      <c r="F465" s="174"/>
      <c r="G465" s="174"/>
      <c r="H465" s="174"/>
      <c r="I465" s="174"/>
      <c r="J465" s="174"/>
      <c r="K465" s="174"/>
      <c r="L465" s="174"/>
      <c r="M465" s="174"/>
    </row>
    <row r="466" ht="14.25" customHeight="1" spans="3:13">
      <c r="C466" s="174"/>
      <c r="D466" s="174"/>
      <c r="E466" s="174"/>
      <c r="F466" s="174"/>
      <c r="G466" s="174"/>
      <c r="H466" s="174"/>
      <c r="I466" s="174"/>
      <c r="J466" s="174"/>
      <c r="K466" s="174"/>
      <c r="L466" s="174"/>
      <c r="M466" s="174"/>
    </row>
    <row r="467" ht="14.25" customHeight="1" spans="3:13">
      <c r="C467" s="174"/>
      <c r="D467" s="174"/>
      <c r="E467" s="174"/>
      <c r="F467" s="174"/>
      <c r="G467" s="174"/>
      <c r="H467" s="174"/>
      <c r="I467" s="174"/>
      <c r="J467" s="174"/>
      <c r="K467" s="174"/>
      <c r="L467" s="174"/>
      <c r="M467" s="174"/>
    </row>
    <row r="468" ht="14.25" customHeight="1" spans="3:13">
      <c r="C468" s="174"/>
      <c r="D468" s="174"/>
      <c r="E468" s="174"/>
      <c r="F468" s="174"/>
      <c r="G468" s="174"/>
      <c r="H468" s="174"/>
      <c r="I468" s="174"/>
      <c r="J468" s="174"/>
      <c r="K468" s="174"/>
      <c r="L468" s="174"/>
      <c r="M468" s="174"/>
    </row>
    <row r="469" ht="14.25" customHeight="1" spans="3:13">
      <c r="C469" s="174"/>
      <c r="D469" s="174"/>
      <c r="E469" s="174"/>
      <c r="F469" s="174"/>
      <c r="G469" s="174"/>
      <c r="H469" s="174"/>
      <c r="I469" s="174"/>
      <c r="J469" s="174"/>
      <c r="K469" s="174"/>
      <c r="L469" s="174"/>
      <c r="M469" s="174"/>
    </row>
    <row r="470" ht="14.25" customHeight="1" spans="3:13">
      <c r="C470" s="174"/>
      <c r="D470" s="174"/>
      <c r="E470" s="174"/>
      <c r="F470" s="174"/>
      <c r="G470" s="174"/>
      <c r="H470" s="174"/>
      <c r="I470" s="174"/>
      <c r="J470" s="174"/>
      <c r="K470" s="174"/>
      <c r="L470" s="174"/>
      <c r="M470" s="174"/>
    </row>
    <row r="471" ht="14.25" customHeight="1" spans="3:13">
      <c r="C471" s="174"/>
      <c r="D471" s="174"/>
      <c r="E471" s="174"/>
      <c r="F471" s="174"/>
      <c r="G471" s="174"/>
      <c r="H471" s="174"/>
      <c r="I471" s="174"/>
      <c r="J471" s="174"/>
      <c r="K471" s="174"/>
      <c r="L471" s="174"/>
      <c r="M471" s="174"/>
    </row>
    <row r="472" ht="14.25" customHeight="1" spans="3:13">
      <c r="C472" s="174"/>
      <c r="D472" s="174"/>
      <c r="E472" s="174"/>
      <c r="F472" s="174"/>
      <c r="G472" s="174"/>
      <c r="H472" s="174"/>
      <c r="I472" s="174"/>
      <c r="J472" s="174"/>
      <c r="K472" s="174"/>
      <c r="L472" s="174"/>
      <c r="M472" s="174"/>
    </row>
    <row r="473" ht="14.25" customHeight="1" spans="3:13">
      <c r="C473" s="174"/>
      <c r="D473" s="174"/>
      <c r="E473" s="174"/>
      <c r="F473" s="174"/>
      <c r="G473" s="174"/>
      <c r="H473" s="174"/>
      <c r="I473" s="174"/>
      <c r="J473" s="174"/>
      <c r="K473" s="174"/>
      <c r="L473" s="174"/>
      <c r="M473" s="174"/>
    </row>
    <row r="474" ht="14.25" customHeight="1" spans="3:13">
      <c r="C474" s="174"/>
      <c r="D474" s="174"/>
      <c r="E474" s="174"/>
      <c r="F474" s="174"/>
      <c r="G474" s="174"/>
      <c r="H474" s="174"/>
      <c r="I474" s="174"/>
      <c r="J474" s="174"/>
      <c r="K474" s="174"/>
      <c r="L474" s="174"/>
      <c r="M474" s="174"/>
    </row>
    <row r="475" ht="14.25" customHeight="1" spans="3:13">
      <c r="C475" s="174"/>
      <c r="D475" s="174"/>
      <c r="E475" s="174"/>
      <c r="F475" s="174"/>
      <c r="G475" s="174"/>
      <c r="H475" s="174"/>
      <c r="I475" s="174"/>
      <c r="J475" s="174"/>
      <c r="K475" s="174"/>
      <c r="L475" s="174"/>
      <c r="M475" s="174"/>
    </row>
    <row r="476" ht="14.25" customHeight="1" spans="3:13">
      <c r="C476" s="174"/>
      <c r="D476" s="174"/>
      <c r="E476" s="174"/>
      <c r="F476" s="174"/>
      <c r="G476" s="174"/>
      <c r="H476" s="174"/>
      <c r="I476" s="174"/>
      <c r="J476" s="174"/>
      <c r="K476" s="174"/>
      <c r="L476" s="174"/>
      <c r="M476" s="174"/>
    </row>
    <row r="477" ht="14.25" customHeight="1" spans="3:13">
      <c r="C477" s="174"/>
      <c r="D477" s="174"/>
      <c r="E477" s="174"/>
      <c r="F477" s="174"/>
      <c r="G477" s="174"/>
      <c r="H477" s="174"/>
      <c r="I477" s="174"/>
      <c r="J477" s="174"/>
      <c r="K477" s="174"/>
      <c r="L477" s="174"/>
      <c r="M477" s="174"/>
    </row>
    <row r="478" ht="14.25" customHeight="1" spans="3:13">
      <c r="C478" s="174"/>
      <c r="D478" s="174"/>
      <c r="E478" s="174"/>
      <c r="F478" s="174"/>
      <c r="G478" s="174"/>
      <c r="H478" s="174"/>
      <c r="I478" s="174"/>
      <c r="J478" s="174"/>
      <c r="K478" s="174"/>
      <c r="L478" s="174"/>
      <c r="M478" s="174"/>
    </row>
    <row r="479" ht="14.25" customHeight="1" spans="3:13">
      <c r="C479" s="174"/>
      <c r="D479" s="174"/>
      <c r="E479" s="174"/>
      <c r="F479" s="174"/>
      <c r="G479" s="174"/>
      <c r="H479" s="174"/>
      <c r="I479" s="174"/>
      <c r="J479" s="174"/>
      <c r="K479" s="174"/>
      <c r="L479" s="174"/>
      <c r="M479" s="174"/>
    </row>
    <row r="480" ht="14.25" customHeight="1" spans="3:13">
      <c r="C480" s="174"/>
      <c r="D480" s="174"/>
      <c r="E480" s="174"/>
      <c r="F480" s="174"/>
      <c r="G480" s="174"/>
      <c r="H480" s="174"/>
      <c r="I480" s="174"/>
      <c r="J480" s="174"/>
      <c r="K480" s="174"/>
      <c r="L480" s="174"/>
      <c r="M480" s="174"/>
    </row>
    <row r="481" ht="14.25" customHeight="1" spans="3:13">
      <c r="C481" s="174"/>
      <c r="D481" s="174"/>
      <c r="E481" s="174"/>
      <c r="F481" s="174"/>
      <c r="G481" s="174"/>
      <c r="H481" s="174"/>
      <c r="I481" s="174"/>
      <c r="J481" s="174"/>
      <c r="K481" s="174"/>
      <c r="L481" s="174"/>
      <c r="M481" s="174"/>
    </row>
    <row r="482" ht="14.25" customHeight="1" spans="3:13">
      <c r="C482" s="174"/>
      <c r="D482" s="174"/>
      <c r="E482" s="174"/>
      <c r="F482" s="174"/>
      <c r="G482" s="174"/>
      <c r="H482" s="174"/>
      <c r="I482" s="174"/>
      <c r="J482" s="174"/>
      <c r="K482" s="174"/>
      <c r="L482" s="174"/>
      <c r="M482" s="174"/>
    </row>
    <row r="483" ht="14.25" customHeight="1" spans="3:13">
      <c r="C483" s="174"/>
      <c r="D483" s="174"/>
      <c r="E483" s="174"/>
      <c r="F483" s="174"/>
      <c r="G483" s="174"/>
      <c r="H483" s="174"/>
      <c r="I483" s="174"/>
      <c r="J483" s="174"/>
      <c r="K483" s="174"/>
      <c r="L483" s="174"/>
      <c r="M483" s="174"/>
    </row>
    <row r="484" ht="14.25" customHeight="1" spans="3:13">
      <c r="C484" s="174"/>
      <c r="D484" s="174"/>
      <c r="E484" s="174"/>
      <c r="F484" s="174"/>
      <c r="G484" s="174"/>
      <c r="H484" s="174"/>
      <c r="I484" s="174"/>
      <c r="J484" s="174"/>
      <c r="K484" s="174"/>
      <c r="L484" s="174"/>
      <c r="M484" s="174"/>
    </row>
    <row r="485" ht="14.25" customHeight="1" spans="3:13">
      <c r="C485" s="174"/>
      <c r="D485" s="174"/>
      <c r="E485" s="174"/>
      <c r="F485" s="174"/>
      <c r="G485" s="174"/>
      <c r="H485" s="174"/>
      <c r="I485" s="174"/>
      <c r="J485" s="174"/>
      <c r="K485" s="174"/>
      <c r="L485" s="174"/>
      <c r="M485" s="174"/>
    </row>
    <row r="486" ht="14.25" customHeight="1" spans="3:13">
      <c r="C486" s="174"/>
      <c r="D486" s="174"/>
      <c r="E486" s="174"/>
      <c r="F486" s="174"/>
      <c r="G486" s="174"/>
      <c r="H486" s="174"/>
      <c r="I486" s="174"/>
      <c r="J486" s="174"/>
      <c r="K486" s="174"/>
      <c r="L486" s="174"/>
      <c r="M486" s="174"/>
    </row>
    <row r="487" ht="14.25" customHeight="1" spans="3:13">
      <c r="C487" s="174"/>
      <c r="D487" s="174"/>
      <c r="E487" s="174"/>
      <c r="F487" s="174"/>
      <c r="G487" s="174"/>
      <c r="H487" s="174"/>
      <c r="I487" s="174"/>
      <c r="J487" s="174"/>
      <c r="K487" s="174"/>
      <c r="L487" s="174"/>
      <c r="M487" s="174"/>
    </row>
    <row r="488" ht="14.25" customHeight="1" spans="3:13">
      <c r="C488" s="174"/>
      <c r="D488" s="174"/>
      <c r="E488" s="174"/>
      <c r="F488" s="174"/>
      <c r="G488" s="174"/>
      <c r="H488" s="174"/>
      <c r="I488" s="174"/>
      <c r="J488" s="174"/>
      <c r="K488" s="174"/>
      <c r="L488" s="174"/>
      <c r="M488" s="174"/>
    </row>
    <row r="489" ht="14.25" customHeight="1" spans="3:13">
      <c r="C489" s="174"/>
      <c r="D489" s="174"/>
      <c r="E489" s="174"/>
      <c r="F489" s="174"/>
      <c r="G489" s="174"/>
      <c r="H489" s="174"/>
      <c r="I489" s="174"/>
      <c r="J489" s="174"/>
      <c r="K489" s="174"/>
      <c r="L489" s="174"/>
      <c r="M489" s="174"/>
    </row>
    <row r="490" ht="14.25" customHeight="1" spans="3:13">
      <c r="C490" s="174"/>
      <c r="D490" s="174"/>
      <c r="E490" s="174"/>
      <c r="F490" s="174"/>
      <c r="G490" s="174"/>
      <c r="H490" s="174"/>
      <c r="I490" s="174"/>
      <c r="J490" s="174"/>
      <c r="K490" s="174"/>
      <c r="L490" s="174"/>
      <c r="M490" s="174"/>
    </row>
    <row r="491" ht="14.25" customHeight="1" spans="3:13">
      <c r="C491" s="174"/>
      <c r="D491" s="174"/>
      <c r="E491" s="174"/>
      <c r="F491" s="174"/>
      <c r="G491" s="174"/>
      <c r="H491" s="174"/>
      <c r="I491" s="174"/>
      <c r="J491" s="174"/>
      <c r="K491" s="174"/>
      <c r="L491" s="174"/>
      <c r="M491" s="174"/>
    </row>
    <row r="492" ht="14.25" customHeight="1" spans="3:13">
      <c r="C492" s="174"/>
      <c r="D492" s="174"/>
      <c r="E492" s="174"/>
      <c r="F492" s="174"/>
      <c r="G492" s="174"/>
      <c r="H492" s="174"/>
      <c r="I492" s="174"/>
      <c r="J492" s="174"/>
      <c r="K492" s="174"/>
      <c r="L492" s="174"/>
      <c r="M492" s="174"/>
    </row>
    <row r="493" ht="14.25" customHeight="1" spans="3:13">
      <c r="C493" s="174"/>
      <c r="D493" s="174"/>
      <c r="E493" s="174"/>
      <c r="F493" s="174"/>
      <c r="G493" s="174"/>
      <c r="H493" s="174"/>
      <c r="I493" s="174"/>
      <c r="J493" s="174"/>
      <c r="K493" s="174"/>
      <c r="L493" s="174"/>
      <c r="M493" s="174"/>
    </row>
    <row r="494" ht="14.25" customHeight="1" spans="3:13">
      <c r="C494" s="174"/>
      <c r="D494" s="174"/>
      <c r="E494" s="174"/>
      <c r="F494" s="174"/>
      <c r="G494" s="174"/>
      <c r="H494" s="174"/>
      <c r="I494" s="174"/>
      <c r="J494" s="174"/>
      <c r="K494" s="174"/>
      <c r="L494" s="174"/>
      <c r="M494" s="174"/>
    </row>
    <row r="495" ht="14.25" customHeight="1" spans="3:13">
      <c r="C495" s="174"/>
      <c r="D495" s="174"/>
      <c r="E495" s="174"/>
      <c r="F495" s="174"/>
      <c r="G495" s="174"/>
      <c r="H495" s="174"/>
      <c r="I495" s="174"/>
      <c r="J495" s="174"/>
      <c r="K495" s="174"/>
      <c r="L495" s="174"/>
      <c r="M495" s="174"/>
    </row>
    <row r="496" ht="14.25" customHeight="1" spans="3:13">
      <c r="C496" s="174"/>
      <c r="D496" s="174"/>
      <c r="E496" s="174"/>
      <c r="F496" s="174"/>
      <c r="G496" s="174"/>
      <c r="H496" s="174"/>
      <c r="I496" s="174"/>
      <c r="J496" s="174"/>
      <c r="K496" s="174"/>
      <c r="L496" s="174"/>
      <c r="M496" s="174"/>
    </row>
    <row r="497" ht="14.25" customHeight="1" spans="3:13">
      <c r="C497" s="174"/>
      <c r="D497" s="174"/>
      <c r="E497" s="174"/>
      <c r="F497" s="174"/>
      <c r="G497" s="174"/>
      <c r="H497" s="174"/>
      <c r="I497" s="174"/>
      <c r="J497" s="174"/>
      <c r="K497" s="174"/>
      <c r="L497" s="174"/>
      <c r="M497" s="174"/>
    </row>
    <row r="498" ht="14.25" customHeight="1" spans="3:13">
      <c r="C498" s="174"/>
      <c r="D498" s="174"/>
      <c r="E498" s="174"/>
      <c r="F498" s="174"/>
      <c r="G498" s="174"/>
      <c r="H498" s="174"/>
      <c r="I498" s="174"/>
      <c r="J498" s="174"/>
      <c r="K498" s="174"/>
      <c r="L498" s="174"/>
      <c r="M498" s="174"/>
    </row>
    <row r="499" ht="14.25" customHeight="1" spans="3:13">
      <c r="C499" s="174"/>
      <c r="D499" s="174"/>
      <c r="E499" s="174"/>
      <c r="F499" s="174"/>
      <c r="G499" s="174"/>
      <c r="H499" s="174"/>
      <c r="I499" s="174"/>
      <c r="J499" s="174"/>
      <c r="K499" s="174"/>
      <c r="L499" s="174"/>
      <c r="M499" s="174"/>
    </row>
    <row r="500" ht="14.25" customHeight="1" spans="3:13">
      <c r="C500" s="174"/>
      <c r="D500" s="174"/>
      <c r="E500" s="174"/>
      <c r="F500" s="174"/>
      <c r="G500" s="174"/>
      <c r="H500" s="174"/>
      <c r="I500" s="174"/>
      <c r="J500" s="174"/>
      <c r="K500" s="174"/>
      <c r="L500" s="174"/>
      <c r="M500" s="174"/>
    </row>
    <row r="501" ht="14.25" customHeight="1" spans="3:13">
      <c r="C501" s="174"/>
      <c r="D501" s="174"/>
      <c r="E501" s="174"/>
      <c r="F501" s="174"/>
      <c r="G501" s="174"/>
      <c r="H501" s="174"/>
      <c r="I501" s="174"/>
      <c r="J501" s="174"/>
      <c r="K501" s="174"/>
      <c r="L501" s="174"/>
      <c r="M501" s="174"/>
    </row>
    <row r="502" ht="14.25" customHeight="1" spans="3:13">
      <c r="C502" s="174"/>
      <c r="D502" s="174"/>
      <c r="E502" s="174"/>
      <c r="F502" s="174"/>
      <c r="G502" s="174"/>
      <c r="H502" s="174"/>
      <c r="I502" s="174"/>
      <c r="J502" s="174"/>
      <c r="K502" s="174"/>
      <c r="L502" s="174"/>
      <c r="M502" s="174"/>
    </row>
    <row r="503" ht="14.25" customHeight="1" spans="3:13">
      <c r="C503" s="174"/>
      <c r="D503" s="174"/>
      <c r="E503" s="174"/>
      <c r="F503" s="174"/>
      <c r="G503" s="174"/>
      <c r="H503" s="174"/>
      <c r="I503" s="174"/>
      <c r="J503" s="174"/>
      <c r="K503" s="174"/>
      <c r="L503" s="174"/>
      <c r="M503" s="174"/>
    </row>
    <row r="504" ht="14.25" customHeight="1" spans="3:13">
      <c r="C504" s="174"/>
      <c r="D504" s="174"/>
      <c r="E504" s="174"/>
      <c r="F504" s="174"/>
      <c r="G504" s="174"/>
      <c r="H504" s="174"/>
      <c r="I504" s="174"/>
      <c r="J504" s="174"/>
      <c r="K504" s="174"/>
      <c r="L504" s="174"/>
      <c r="M504" s="174"/>
    </row>
    <row r="505" ht="14.25" customHeight="1" spans="3:13">
      <c r="C505" s="174"/>
      <c r="D505" s="174"/>
      <c r="E505" s="174"/>
      <c r="F505" s="174"/>
      <c r="G505" s="174"/>
      <c r="H505" s="174"/>
      <c r="I505" s="174"/>
      <c r="J505" s="174"/>
      <c r="K505" s="174"/>
      <c r="L505" s="174"/>
      <c r="M505" s="174"/>
    </row>
    <row r="506" ht="14.25" customHeight="1" spans="3:13">
      <c r="C506" s="174"/>
      <c r="D506" s="174"/>
      <c r="E506" s="174"/>
      <c r="F506" s="174"/>
      <c r="G506" s="174"/>
      <c r="H506" s="174"/>
      <c r="I506" s="174"/>
      <c r="J506" s="174"/>
      <c r="K506" s="174"/>
      <c r="L506" s="174"/>
      <c r="M506" s="174"/>
    </row>
    <row r="507" ht="14.25" customHeight="1" spans="3:13">
      <c r="C507" s="174"/>
      <c r="D507" s="174"/>
      <c r="E507" s="174"/>
      <c r="F507" s="174"/>
      <c r="G507" s="174"/>
      <c r="H507" s="174"/>
      <c r="I507" s="174"/>
      <c r="J507" s="174"/>
      <c r="K507" s="174"/>
      <c r="L507" s="174"/>
      <c r="M507" s="174"/>
    </row>
    <row r="508" ht="14.25" customHeight="1" spans="3:13">
      <c r="C508" s="174"/>
      <c r="D508" s="174"/>
      <c r="E508" s="174"/>
      <c r="F508" s="174"/>
      <c r="G508" s="174"/>
      <c r="H508" s="174"/>
      <c r="I508" s="174"/>
      <c r="J508" s="174"/>
      <c r="K508" s="174"/>
      <c r="L508" s="174"/>
      <c r="M508" s="174"/>
    </row>
    <row r="509" ht="14.25" customHeight="1" spans="3:13">
      <c r="C509" s="174"/>
      <c r="D509" s="174"/>
      <c r="E509" s="174"/>
      <c r="F509" s="174"/>
      <c r="G509" s="174"/>
      <c r="H509" s="174"/>
      <c r="I509" s="174"/>
      <c r="J509" s="174"/>
      <c r="K509" s="174"/>
      <c r="L509" s="174"/>
      <c r="M509" s="174"/>
    </row>
    <row r="510" ht="14.25" customHeight="1" spans="3:13">
      <c r="C510" s="174"/>
      <c r="D510" s="174"/>
      <c r="E510" s="174"/>
      <c r="F510" s="174"/>
      <c r="G510" s="174"/>
      <c r="H510" s="174"/>
      <c r="I510" s="174"/>
      <c r="J510" s="174"/>
      <c r="K510" s="174"/>
      <c r="L510" s="174"/>
      <c r="M510" s="174"/>
    </row>
    <row r="511" ht="14.25" customHeight="1" spans="3:13">
      <c r="C511" s="174"/>
      <c r="D511" s="174"/>
      <c r="E511" s="174"/>
      <c r="F511" s="174"/>
      <c r="G511" s="174"/>
      <c r="H511" s="174"/>
      <c r="I511" s="174"/>
      <c r="J511" s="174"/>
      <c r="K511" s="174"/>
      <c r="L511" s="174"/>
      <c r="M511" s="174"/>
    </row>
    <row r="512" ht="14.25" customHeight="1" spans="3:13">
      <c r="C512" s="174"/>
      <c r="D512" s="174"/>
      <c r="E512" s="174"/>
      <c r="F512" s="174"/>
      <c r="G512" s="174"/>
      <c r="H512" s="174"/>
      <c r="I512" s="174"/>
      <c r="J512" s="174"/>
      <c r="K512" s="174"/>
      <c r="L512" s="174"/>
      <c r="M512" s="174"/>
    </row>
    <row r="513" ht="14.25" customHeight="1" spans="3:13">
      <c r="C513" s="174"/>
      <c r="D513" s="174"/>
      <c r="E513" s="174"/>
      <c r="F513" s="174"/>
      <c r="G513" s="174"/>
      <c r="H513" s="174"/>
      <c r="I513" s="174"/>
      <c r="J513" s="174"/>
      <c r="K513" s="174"/>
      <c r="L513" s="174"/>
      <c r="M513" s="174"/>
    </row>
    <row r="514" ht="14.25" customHeight="1" spans="3:13">
      <c r="C514" s="174"/>
      <c r="D514" s="174"/>
      <c r="E514" s="174"/>
      <c r="F514" s="174"/>
      <c r="G514" s="174"/>
      <c r="H514" s="174"/>
      <c r="I514" s="174"/>
      <c r="J514" s="174"/>
      <c r="K514" s="174"/>
      <c r="L514" s="174"/>
      <c r="M514" s="174"/>
    </row>
    <row r="515" ht="14.25" customHeight="1" spans="3:13">
      <c r="C515" s="174"/>
      <c r="D515" s="174"/>
      <c r="E515" s="174"/>
      <c r="F515" s="174"/>
      <c r="G515" s="174"/>
      <c r="H515" s="174"/>
      <c r="I515" s="174"/>
      <c r="J515" s="174"/>
      <c r="K515" s="174"/>
      <c r="L515" s="174"/>
      <c r="M515" s="174"/>
    </row>
    <row r="516" ht="14.25" customHeight="1" spans="3:13">
      <c r="C516" s="174"/>
      <c r="D516" s="174"/>
      <c r="E516" s="174"/>
      <c r="F516" s="174"/>
      <c r="G516" s="174"/>
      <c r="H516" s="174"/>
      <c r="I516" s="174"/>
      <c r="J516" s="174"/>
      <c r="K516" s="174"/>
      <c r="L516" s="174"/>
      <c r="M516" s="174"/>
    </row>
    <row r="517" ht="14.25" customHeight="1" spans="3:13">
      <c r="C517" s="174"/>
      <c r="D517" s="174"/>
      <c r="E517" s="174"/>
      <c r="F517" s="174"/>
      <c r="G517" s="174"/>
      <c r="H517" s="174"/>
      <c r="I517" s="174"/>
      <c r="J517" s="174"/>
      <c r="K517" s="174"/>
      <c r="L517" s="174"/>
      <c r="M517" s="174"/>
    </row>
    <row r="518" ht="14.25" customHeight="1" spans="3:13">
      <c r="C518" s="174"/>
      <c r="D518" s="174"/>
      <c r="E518" s="174"/>
      <c r="F518" s="174"/>
      <c r="G518" s="174"/>
      <c r="H518" s="174"/>
      <c r="I518" s="174"/>
      <c r="J518" s="174"/>
      <c r="K518" s="174"/>
      <c r="L518" s="174"/>
      <c r="M518" s="174"/>
    </row>
    <row r="519" ht="14.25" customHeight="1" spans="3:13">
      <c r="C519" s="174"/>
      <c r="D519" s="174"/>
      <c r="E519" s="174"/>
      <c r="F519" s="174"/>
      <c r="G519" s="174"/>
      <c r="H519" s="174"/>
      <c r="I519" s="174"/>
      <c r="J519" s="174"/>
      <c r="K519" s="174"/>
      <c r="L519" s="174"/>
      <c r="M519" s="174"/>
    </row>
    <row r="520" ht="14.25" customHeight="1" spans="3:13">
      <c r="C520" s="174"/>
      <c r="D520" s="174"/>
      <c r="E520" s="174"/>
      <c r="F520" s="174"/>
      <c r="G520" s="174"/>
      <c r="H520" s="174"/>
      <c r="I520" s="174"/>
      <c r="J520" s="174"/>
      <c r="K520" s="174"/>
      <c r="L520" s="174"/>
      <c r="M520" s="174"/>
    </row>
    <row r="521" ht="14.25" customHeight="1" spans="3:13">
      <c r="C521" s="174"/>
      <c r="D521" s="174"/>
      <c r="E521" s="174"/>
      <c r="F521" s="174"/>
      <c r="G521" s="174"/>
      <c r="H521" s="174"/>
      <c r="I521" s="174"/>
      <c r="J521" s="174"/>
      <c r="K521" s="174"/>
      <c r="L521" s="174"/>
      <c r="M521" s="174"/>
    </row>
    <row r="522" ht="14.25" customHeight="1" spans="3:13">
      <c r="C522" s="174"/>
      <c r="D522" s="174"/>
      <c r="E522" s="174"/>
      <c r="F522" s="174"/>
      <c r="G522" s="174"/>
      <c r="H522" s="174"/>
      <c r="I522" s="174"/>
      <c r="J522" s="174"/>
      <c r="K522" s="174"/>
      <c r="L522" s="174"/>
      <c r="M522" s="174"/>
    </row>
    <row r="523" ht="14.25" customHeight="1" spans="3:13">
      <c r="C523" s="174"/>
      <c r="D523" s="174"/>
      <c r="E523" s="174"/>
      <c r="F523" s="174"/>
      <c r="G523" s="174"/>
      <c r="H523" s="174"/>
      <c r="I523" s="174"/>
      <c r="J523" s="174"/>
      <c r="K523" s="174"/>
      <c r="L523" s="174"/>
      <c r="M523" s="174"/>
    </row>
    <row r="524" ht="14.25" customHeight="1" spans="3:13">
      <c r="C524" s="174"/>
      <c r="D524" s="174"/>
      <c r="E524" s="174"/>
      <c r="F524" s="174"/>
      <c r="G524" s="174"/>
      <c r="H524" s="174"/>
      <c r="I524" s="174"/>
      <c r="J524" s="174"/>
      <c r="K524" s="174"/>
      <c r="L524" s="174"/>
      <c r="M524" s="174"/>
    </row>
    <row r="525" ht="14.25" customHeight="1" spans="3:13">
      <c r="C525" s="174"/>
      <c r="D525" s="174"/>
      <c r="E525" s="174"/>
      <c r="F525" s="174"/>
      <c r="G525" s="174"/>
      <c r="H525" s="174"/>
      <c r="I525" s="174"/>
      <c r="J525" s="174"/>
      <c r="K525" s="174"/>
      <c r="L525" s="174"/>
      <c r="M525" s="174"/>
    </row>
    <row r="526" ht="14.25" customHeight="1" spans="3:13">
      <c r="C526" s="174"/>
      <c r="D526" s="174"/>
      <c r="E526" s="174"/>
      <c r="F526" s="174"/>
      <c r="G526" s="174"/>
      <c r="H526" s="174"/>
      <c r="I526" s="174"/>
      <c r="J526" s="174"/>
      <c r="K526" s="174"/>
      <c r="L526" s="174"/>
      <c r="M526" s="174"/>
    </row>
    <row r="527" ht="14.25" customHeight="1" spans="3:13">
      <c r="C527" s="174"/>
      <c r="D527" s="174"/>
      <c r="E527" s="174"/>
      <c r="F527" s="174"/>
      <c r="G527" s="174"/>
      <c r="H527" s="174"/>
      <c r="I527" s="174"/>
      <c r="J527" s="174"/>
      <c r="K527" s="174"/>
      <c r="L527" s="174"/>
      <c r="M527" s="174"/>
    </row>
    <row r="528" ht="14.25" customHeight="1" spans="3:13">
      <c r="C528" s="174"/>
      <c r="D528" s="174"/>
      <c r="E528" s="174"/>
      <c r="F528" s="174"/>
      <c r="G528" s="174"/>
      <c r="H528" s="174"/>
      <c r="I528" s="174"/>
      <c r="J528" s="174"/>
      <c r="K528" s="174"/>
      <c r="L528" s="174"/>
      <c r="M528" s="174"/>
    </row>
    <row r="529" ht="14.25" customHeight="1" spans="3:13">
      <c r="C529" s="174"/>
      <c r="D529" s="174"/>
      <c r="E529" s="174"/>
      <c r="F529" s="174"/>
      <c r="G529" s="174"/>
      <c r="H529" s="174"/>
      <c r="I529" s="174"/>
      <c r="J529" s="174"/>
      <c r="K529" s="174"/>
      <c r="L529" s="174"/>
      <c r="M529" s="174"/>
    </row>
    <row r="530" ht="14.25" customHeight="1" spans="3:13">
      <c r="C530" s="174"/>
      <c r="D530" s="174"/>
      <c r="E530" s="174"/>
      <c r="F530" s="174"/>
      <c r="G530" s="174"/>
      <c r="H530" s="174"/>
      <c r="I530" s="174"/>
      <c r="J530" s="174"/>
      <c r="K530" s="174"/>
      <c r="L530" s="174"/>
      <c r="M530" s="174"/>
    </row>
    <row r="531" ht="14.25" customHeight="1" spans="3:13">
      <c r="C531" s="174"/>
      <c r="D531" s="174"/>
      <c r="E531" s="174"/>
      <c r="F531" s="174"/>
      <c r="G531" s="174"/>
      <c r="H531" s="174"/>
      <c r="I531" s="174"/>
      <c r="J531" s="174"/>
      <c r="K531" s="174"/>
      <c r="L531" s="174"/>
      <c r="M531" s="174"/>
    </row>
    <row r="532" ht="14.25" customHeight="1" spans="3:13">
      <c r="C532" s="174"/>
      <c r="D532" s="174"/>
      <c r="E532" s="174"/>
      <c r="F532" s="174"/>
      <c r="G532" s="174"/>
      <c r="H532" s="174"/>
      <c r="I532" s="174"/>
      <c r="J532" s="174"/>
      <c r="K532" s="174"/>
      <c r="L532" s="174"/>
      <c r="M532" s="174"/>
    </row>
    <row r="533" ht="14.25" customHeight="1" spans="3:13">
      <c r="C533" s="174"/>
      <c r="D533" s="174"/>
      <c r="E533" s="174"/>
      <c r="F533" s="174"/>
      <c r="G533" s="174"/>
      <c r="H533" s="174"/>
      <c r="I533" s="174"/>
      <c r="J533" s="174"/>
      <c r="K533" s="174"/>
      <c r="L533" s="174"/>
      <c r="M533" s="174"/>
    </row>
    <row r="534" ht="14.25" customHeight="1" spans="3:13">
      <c r="C534" s="174"/>
      <c r="D534" s="174"/>
      <c r="E534" s="174"/>
      <c r="F534" s="174"/>
      <c r="G534" s="174"/>
      <c r="H534" s="174"/>
      <c r="I534" s="174"/>
      <c r="J534" s="174"/>
      <c r="K534" s="174"/>
      <c r="L534" s="174"/>
      <c r="M534" s="174"/>
    </row>
    <row r="535" ht="14.25" customHeight="1" spans="3:13">
      <c r="C535" s="174"/>
      <c r="D535" s="174"/>
      <c r="E535" s="174"/>
      <c r="F535" s="174"/>
      <c r="G535" s="174"/>
      <c r="H535" s="174"/>
      <c r="I535" s="174"/>
      <c r="J535" s="174"/>
      <c r="K535" s="174"/>
      <c r="L535" s="174"/>
      <c r="M535" s="174"/>
    </row>
    <row r="536" ht="14.25" customHeight="1" spans="3:13">
      <c r="C536" s="174"/>
      <c r="D536" s="174"/>
      <c r="E536" s="174"/>
      <c r="F536" s="174"/>
      <c r="G536" s="174"/>
      <c r="H536" s="174"/>
      <c r="I536" s="174"/>
      <c r="J536" s="174"/>
      <c r="K536" s="174"/>
      <c r="L536" s="174"/>
      <c r="M536" s="174"/>
    </row>
    <row r="537" ht="14.25" customHeight="1" spans="3:13">
      <c r="C537" s="174"/>
      <c r="D537" s="174"/>
      <c r="E537" s="174"/>
      <c r="F537" s="174"/>
      <c r="G537" s="174"/>
      <c r="H537" s="174"/>
      <c r="I537" s="174"/>
      <c r="J537" s="174"/>
      <c r="K537" s="174"/>
      <c r="L537" s="174"/>
      <c r="M537" s="174"/>
    </row>
    <row r="538" ht="14.25" customHeight="1" spans="3:13">
      <c r="C538" s="174"/>
      <c r="D538" s="174"/>
      <c r="E538" s="174"/>
      <c r="F538" s="174"/>
      <c r="G538" s="174"/>
      <c r="H538" s="174"/>
      <c r="I538" s="174"/>
      <c r="J538" s="174"/>
      <c r="K538" s="174"/>
      <c r="L538" s="174"/>
      <c r="M538" s="174"/>
    </row>
    <row r="539" ht="14.25" customHeight="1" spans="3:13">
      <c r="C539" s="174"/>
      <c r="D539" s="174"/>
      <c r="E539" s="174"/>
      <c r="F539" s="174"/>
      <c r="G539" s="174"/>
      <c r="H539" s="174"/>
      <c r="I539" s="174"/>
      <c r="J539" s="174"/>
      <c r="K539" s="174"/>
      <c r="L539" s="174"/>
      <c r="M539" s="174"/>
    </row>
    <row r="540" ht="14.25" customHeight="1" spans="3:13">
      <c r="C540" s="174"/>
      <c r="D540" s="174"/>
      <c r="E540" s="174"/>
      <c r="F540" s="174"/>
      <c r="G540" s="174"/>
      <c r="H540" s="174"/>
      <c r="I540" s="174"/>
      <c r="J540" s="174"/>
      <c r="K540" s="174"/>
      <c r="L540" s="174"/>
      <c r="M540" s="174"/>
    </row>
    <row r="541" ht="14.25" customHeight="1" spans="3:13">
      <c r="C541" s="174"/>
      <c r="D541" s="174"/>
      <c r="E541" s="174"/>
      <c r="F541" s="174"/>
      <c r="G541" s="174"/>
      <c r="H541" s="174"/>
      <c r="I541" s="174"/>
      <c r="J541" s="174"/>
      <c r="K541" s="174"/>
      <c r="L541" s="174"/>
      <c r="M541" s="174"/>
    </row>
    <row r="542" ht="14.25" customHeight="1" spans="3:13">
      <c r="C542" s="174"/>
      <c r="D542" s="174"/>
      <c r="E542" s="174"/>
      <c r="F542" s="174"/>
      <c r="G542" s="174"/>
      <c r="H542" s="174"/>
      <c r="I542" s="174"/>
      <c r="J542" s="174"/>
      <c r="K542" s="174"/>
      <c r="L542" s="174"/>
      <c r="M542" s="174"/>
    </row>
    <row r="543" ht="14.25" customHeight="1" spans="3:13">
      <c r="C543" s="174"/>
      <c r="D543" s="174"/>
      <c r="E543" s="174"/>
      <c r="F543" s="174"/>
      <c r="G543" s="174"/>
      <c r="H543" s="174"/>
      <c r="I543" s="174"/>
      <c r="J543" s="174"/>
      <c r="K543" s="174"/>
      <c r="L543" s="174"/>
      <c r="M543" s="174"/>
    </row>
    <row r="544" ht="14.25" customHeight="1" spans="3:13">
      <c r="C544" s="174"/>
      <c r="D544" s="174"/>
      <c r="E544" s="174"/>
      <c r="F544" s="174"/>
      <c r="G544" s="174"/>
      <c r="H544" s="174"/>
      <c r="I544" s="174"/>
      <c r="J544" s="174"/>
      <c r="K544" s="174"/>
      <c r="L544" s="174"/>
      <c r="M544" s="174"/>
    </row>
    <row r="545" ht="14.25" customHeight="1" spans="3:13">
      <c r="C545" s="174"/>
      <c r="D545" s="174"/>
      <c r="E545" s="174"/>
      <c r="F545" s="174"/>
      <c r="G545" s="174"/>
      <c r="H545" s="174"/>
      <c r="I545" s="174"/>
      <c r="J545" s="174"/>
      <c r="K545" s="174"/>
      <c r="L545" s="174"/>
      <c r="M545" s="174"/>
    </row>
    <row r="546" ht="14.25" customHeight="1" spans="3:13">
      <c r="C546" s="174"/>
      <c r="D546" s="174"/>
      <c r="E546" s="174"/>
      <c r="F546" s="174"/>
      <c r="G546" s="174"/>
      <c r="H546" s="174"/>
      <c r="I546" s="174"/>
      <c r="J546" s="174"/>
      <c r="K546" s="174"/>
      <c r="L546" s="174"/>
      <c r="M546" s="174"/>
    </row>
    <row r="547" ht="14.25" customHeight="1" spans="3:13">
      <c r="C547" s="174"/>
      <c r="D547" s="174"/>
      <c r="E547" s="174"/>
      <c r="F547" s="174"/>
      <c r="G547" s="174"/>
      <c r="H547" s="174"/>
      <c r="I547" s="174"/>
      <c r="J547" s="174"/>
      <c r="K547" s="174"/>
      <c r="L547" s="174"/>
      <c r="M547" s="174"/>
    </row>
    <row r="548" ht="14.25" customHeight="1" spans="3:13">
      <c r="C548" s="174"/>
      <c r="D548" s="174"/>
      <c r="E548" s="174"/>
      <c r="F548" s="174"/>
      <c r="G548" s="174"/>
      <c r="H548" s="174"/>
      <c r="I548" s="174"/>
      <c r="J548" s="174"/>
      <c r="K548" s="174"/>
      <c r="L548" s="174"/>
      <c r="M548" s="174"/>
    </row>
    <row r="549" ht="14.25" customHeight="1" spans="3:13">
      <c r="C549" s="174"/>
      <c r="D549" s="174"/>
      <c r="E549" s="174"/>
      <c r="F549" s="174"/>
      <c r="G549" s="174"/>
      <c r="H549" s="174"/>
      <c r="I549" s="174"/>
      <c r="J549" s="174"/>
      <c r="K549" s="174"/>
      <c r="L549" s="174"/>
      <c r="M549" s="174"/>
    </row>
    <row r="550" ht="14.25" customHeight="1" spans="3:13">
      <c r="C550" s="174"/>
      <c r="D550" s="174"/>
      <c r="E550" s="174"/>
      <c r="F550" s="174"/>
      <c r="G550" s="174"/>
      <c r="H550" s="174"/>
      <c r="I550" s="174"/>
      <c r="J550" s="174"/>
      <c r="K550" s="174"/>
      <c r="L550" s="174"/>
      <c r="M550" s="174"/>
    </row>
    <row r="551" ht="14.25" customHeight="1" spans="3:13">
      <c r="C551" s="174"/>
      <c r="D551" s="174"/>
      <c r="E551" s="174"/>
      <c r="F551" s="174"/>
      <c r="G551" s="174"/>
      <c r="H551" s="174"/>
      <c r="I551" s="174"/>
      <c r="J551" s="174"/>
      <c r="K551" s="174"/>
      <c r="L551" s="174"/>
      <c r="M551" s="174"/>
    </row>
    <row r="552" ht="14.25" customHeight="1" spans="3:13">
      <c r="C552" s="174"/>
      <c r="D552" s="174"/>
      <c r="E552" s="174"/>
      <c r="F552" s="174"/>
      <c r="G552" s="174"/>
      <c r="H552" s="174"/>
      <c r="I552" s="174"/>
      <c r="J552" s="174"/>
      <c r="K552" s="174"/>
      <c r="L552" s="174"/>
      <c r="M552" s="174"/>
    </row>
    <row r="553" ht="14.25" customHeight="1" spans="3:13">
      <c r="C553" s="174"/>
      <c r="D553" s="174"/>
      <c r="E553" s="174"/>
      <c r="F553" s="174"/>
      <c r="G553" s="174"/>
      <c r="H553" s="174"/>
      <c r="I553" s="174"/>
      <c r="J553" s="174"/>
      <c r="K553" s="174"/>
      <c r="L553" s="174"/>
      <c r="M553" s="174"/>
    </row>
    <row r="554" ht="14.25" customHeight="1" spans="3:13">
      <c r="C554" s="174"/>
      <c r="D554" s="174"/>
      <c r="E554" s="174"/>
      <c r="F554" s="174"/>
      <c r="G554" s="174"/>
      <c r="H554" s="174"/>
      <c r="I554" s="174"/>
      <c r="J554" s="174"/>
      <c r="K554" s="174"/>
      <c r="L554" s="174"/>
      <c r="M554" s="174"/>
    </row>
    <row r="555" ht="14.25" customHeight="1" spans="3:13">
      <c r="C555" s="174"/>
      <c r="D555" s="174"/>
      <c r="E555" s="174"/>
      <c r="F555" s="174"/>
      <c r="G555" s="174"/>
      <c r="H555" s="174"/>
      <c r="I555" s="174"/>
      <c r="J555" s="174"/>
      <c r="K555" s="174"/>
      <c r="L555" s="174"/>
      <c r="M555" s="174"/>
    </row>
    <row r="556" ht="14.25" customHeight="1" spans="3:13">
      <c r="C556" s="174"/>
      <c r="D556" s="174"/>
      <c r="E556" s="174"/>
      <c r="F556" s="174"/>
      <c r="G556" s="174"/>
      <c r="H556" s="174"/>
      <c r="I556" s="174"/>
      <c r="J556" s="174"/>
      <c r="K556" s="174"/>
      <c r="L556" s="174"/>
      <c r="M556" s="174"/>
    </row>
    <row r="557" ht="14.25" customHeight="1" spans="3:13">
      <c r="C557" s="174"/>
      <c r="D557" s="174"/>
      <c r="E557" s="174"/>
      <c r="F557" s="174"/>
      <c r="G557" s="174"/>
      <c r="H557" s="174"/>
      <c r="I557" s="174"/>
      <c r="J557" s="174"/>
      <c r="K557" s="174"/>
      <c r="L557" s="174"/>
      <c r="M557" s="174"/>
    </row>
    <row r="558" ht="14.25" customHeight="1" spans="3:13">
      <c r="C558" s="174"/>
      <c r="D558" s="174"/>
      <c r="E558" s="174"/>
      <c r="F558" s="174"/>
      <c r="G558" s="174"/>
      <c r="H558" s="174"/>
      <c r="I558" s="174"/>
      <c r="J558" s="174"/>
      <c r="K558" s="174"/>
      <c r="L558" s="174"/>
      <c r="M558" s="174"/>
    </row>
    <row r="559" ht="14.25" customHeight="1" spans="3:13">
      <c r="C559" s="174"/>
      <c r="D559" s="174"/>
      <c r="E559" s="174"/>
      <c r="F559" s="174"/>
      <c r="G559" s="174"/>
      <c r="H559" s="174"/>
      <c r="I559" s="174"/>
      <c r="J559" s="174"/>
      <c r="K559" s="174"/>
      <c r="L559" s="174"/>
      <c r="M559" s="174"/>
    </row>
    <row r="560" ht="14.25" customHeight="1" spans="3:13">
      <c r="C560" s="174"/>
      <c r="D560" s="174"/>
      <c r="E560" s="174"/>
      <c r="F560" s="174"/>
      <c r="G560" s="174"/>
      <c r="H560" s="174"/>
      <c r="I560" s="174"/>
      <c r="J560" s="174"/>
      <c r="K560" s="174"/>
      <c r="L560" s="174"/>
      <c r="M560" s="174"/>
    </row>
    <row r="561" ht="14.25" customHeight="1" spans="3:13">
      <c r="C561" s="174"/>
      <c r="D561" s="174"/>
      <c r="E561" s="174"/>
      <c r="F561" s="174"/>
      <c r="G561" s="174"/>
      <c r="H561" s="174"/>
      <c r="I561" s="174"/>
      <c r="J561" s="174"/>
      <c r="K561" s="174"/>
      <c r="L561" s="174"/>
      <c r="M561" s="174"/>
    </row>
    <row r="562" ht="14.25" customHeight="1" spans="3:13">
      <c r="C562" s="174"/>
      <c r="D562" s="174"/>
      <c r="E562" s="174"/>
      <c r="F562" s="174"/>
      <c r="G562" s="174"/>
      <c r="H562" s="174"/>
      <c r="I562" s="174"/>
      <c r="J562" s="174"/>
      <c r="K562" s="174"/>
      <c r="L562" s="174"/>
      <c r="M562" s="174"/>
    </row>
    <row r="563" ht="14.25" customHeight="1" spans="3:13">
      <c r="C563" s="174"/>
      <c r="D563" s="174"/>
      <c r="E563" s="174"/>
      <c r="F563" s="174"/>
      <c r="G563" s="174"/>
      <c r="H563" s="174"/>
      <c r="I563" s="174"/>
      <c r="J563" s="174"/>
      <c r="K563" s="174"/>
      <c r="L563" s="174"/>
      <c r="M563" s="174"/>
    </row>
    <row r="564" ht="14.25" customHeight="1" spans="3:13">
      <c r="C564" s="174"/>
      <c r="D564" s="174"/>
      <c r="E564" s="174"/>
      <c r="F564" s="174"/>
      <c r="G564" s="174"/>
      <c r="H564" s="174"/>
      <c r="I564" s="174"/>
      <c r="J564" s="174"/>
      <c r="K564" s="174"/>
      <c r="L564" s="174"/>
      <c r="M564" s="174"/>
    </row>
    <row r="565" ht="14.25" customHeight="1" spans="3:13">
      <c r="C565" s="174"/>
      <c r="D565" s="174"/>
      <c r="E565" s="174"/>
      <c r="F565" s="174"/>
      <c r="G565" s="174"/>
      <c r="H565" s="174"/>
      <c r="I565" s="174"/>
      <c r="J565" s="174"/>
      <c r="K565" s="174"/>
      <c r="L565" s="174"/>
      <c r="M565" s="174"/>
    </row>
    <row r="566" ht="14.25" customHeight="1" spans="3:13">
      <c r="C566" s="174"/>
      <c r="D566" s="174"/>
      <c r="E566" s="174"/>
      <c r="F566" s="174"/>
      <c r="G566" s="174"/>
      <c r="H566" s="174"/>
      <c r="I566" s="174"/>
      <c r="J566" s="174"/>
      <c r="K566" s="174"/>
      <c r="L566" s="174"/>
      <c r="M566" s="174"/>
    </row>
    <row r="567" ht="14.25" customHeight="1" spans="3:13">
      <c r="C567" s="174"/>
      <c r="D567" s="174"/>
      <c r="E567" s="174"/>
      <c r="F567" s="174"/>
      <c r="G567" s="174"/>
      <c r="H567" s="174"/>
      <c r="I567" s="174"/>
      <c r="J567" s="174"/>
      <c r="K567" s="174"/>
      <c r="L567" s="174"/>
      <c r="M567" s="174"/>
    </row>
    <row r="568" ht="14.25" customHeight="1" spans="3:13">
      <c r="C568" s="174"/>
      <c r="D568" s="174"/>
      <c r="E568" s="174"/>
      <c r="F568" s="174"/>
      <c r="G568" s="174"/>
      <c r="H568" s="174"/>
      <c r="I568" s="174"/>
      <c r="J568" s="174"/>
      <c r="K568" s="174"/>
      <c r="L568" s="174"/>
      <c r="M568" s="174"/>
    </row>
    <row r="569" ht="14.25" customHeight="1" spans="3:13">
      <c r="C569" s="174"/>
      <c r="D569" s="174"/>
      <c r="E569" s="174"/>
      <c r="F569" s="174"/>
      <c r="G569" s="174"/>
      <c r="H569" s="174"/>
      <c r="I569" s="174"/>
      <c r="J569" s="174"/>
      <c r="K569" s="174"/>
      <c r="L569" s="174"/>
      <c r="M569" s="174"/>
    </row>
    <row r="570" ht="14.25" customHeight="1" spans="3:13">
      <c r="C570" s="174"/>
      <c r="D570" s="174"/>
      <c r="E570" s="174"/>
      <c r="F570" s="174"/>
      <c r="G570" s="174"/>
      <c r="H570" s="174"/>
      <c r="I570" s="174"/>
      <c r="J570" s="174"/>
      <c r="K570" s="174"/>
      <c r="L570" s="174"/>
      <c r="M570" s="174"/>
    </row>
    <row r="571" ht="14.25" customHeight="1" spans="3:13">
      <c r="C571" s="174"/>
      <c r="D571" s="174"/>
      <c r="E571" s="174"/>
      <c r="F571" s="174"/>
      <c r="G571" s="174"/>
      <c r="H571" s="174"/>
      <c r="I571" s="174"/>
      <c r="J571" s="174"/>
      <c r="K571" s="174"/>
      <c r="L571" s="174"/>
      <c r="M571" s="174"/>
    </row>
    <row r="572" ht="14.25" customHeight="1" spans="3:13">
      <c r="C572" s="174"/>
      <c r="D572" s="174"/>
      <c r="E572" s="174"/>
      <c r="F572" s="174"/>
      <c r="G572" s="174"/>
      <c r="H572" s="174"/>
      <c r="I572" s="174"/>
      <c r="J572" s="174"/>
      <c r="K572" s="174"/>
      <c r="L572" s="174"/>
      <c r="M572" s="174"/>
    </row>
    <row r="573" ht="14.25" customHeight="1" spans="3:13">
      <c r="C573" s="174"/>
      <c r="D573" s="174"/>
      <c r="E573" s="174"/>
      <c r="F573" s="174"/>
      <c r="G573" s="174"/>
      <c r="H573" s="174"/>
      <c r="I573" s="174"/>
      <c r="J573" s="174"/>
      <c r="K573" s="174"/>
      <c r="L573" s="174"/>
      <c r="M573" s="174"/>
    </row>
    <row r="574" ht="14.25" customHeight="1" spans="3:13">
      <c r="C574" s="174"/>
      <c r="D574" s="174"/>
      <c r="E574" s="174"/>
      <c r="F574" s="174"/>
      <c r="G574" s="174"/>
      <c r="H574" s="174"/>
      <c r="I574" s="174"/>
      <c r="J574" s="174"/>
      <c r="K574" s="174"/>
      <c r="L574" s="174"/>
      <c r="M574" s="174"/>
    </row>
    <row r="575" ht="14.25" customHeight="1" spans="3:13">
      <c r="C575" s="174"/>
      <c r="D575" s="174"/>
      <c r="E575" s="174"/>
      <c r="F575" s="174"/>
      <c r="G575" s="174"/>
      <c r="H575" s="174"/>
      <c r="I575" s="174"/>
      <c r="J575" s="174"/>
      <c r="K575" s="174"/>
      <c r="L575" s="174"/>
      <c r="M575" s="174"/>
    </row>
    <row r="576" ht="14.25" customHeight="1" spans="3:13">
      <c r="C576" s="174"/>
      <c r="D576" s="174"/>
      <c r="E576" s="174"/>
      <c r="F576" s="174"/>
      <c r="G576" s="174"/>
      <c r="H576" s="174"/>
      <c r="I576" s="174"/>
      <c r="J576" s="174"/>
      <c r="K576" s="174"/>
      <c r="L576" s="174"/>
      <c r="M576" s="174"/>
    </row>
    <row r="577" ht="14.25" customHeight="1" spans="3:13">
      <c r="C577" s="174"/>
      <c r="D577" s="174"/>
      <c r="E577" s="174"/>
      <c r="F577" s="174"/>
      <c r="G577" s="174"/>
      <c r="H577" s="174"/>
      <c r="I577" s="174"/>
      <c r="J577" s="174"/>
      <c r="K577" s="174"/>
      <c r="L577" s="174"/>
      <c r="M577" s="174"/>
    </row>
    <row r="578" ht="14.25" customHeight="1" spans="3:13">
      <c r="C578" s="174"/>
      <c r="D578" s="174"/>
      <c r="E578" s="174"/>
      <c r="F578" s="174"/>
      <c r="G578" s="174"/>
      <c r="H578" s="174"/>
      <c r="I578" s="174"/>
      <c r="J578" s="174"/>
      <c r="K578" s="174"/>
      <c r="L578" s="174"/>
      <c r="M578" s="174"/>
    </row>
    <row r="579" ht="14.25" customHeight="1" spans="3:13">
      <c r="C579" s="174"/>
      <c r="D579" s="174"/>
      <c r="E579" s="174"/>
      <c r="F579" s="174"/>
      <c r="G579" s="174"/>
      <c r="H579" s="174"/>
      <c r="I579" s="174"/>
      <c r="J579" s="174"/>
      <c r="K579" s="174"/>
      <c r="L579" s="174"/>
      <c r="M579" s="174"/>
    </row>
    <row r="580" ht="14.25" customHeight="1" spans="3:13">
      <c r="C580" s="174"/>
      <c r="D580" s="174"/>
      <c r="E580" s="174"/>
      <c r="F580" s="174"/>
      <c r="G580" s="174"/>
      <c r="H580" s="174"/>
      <c r="I580" s="174"/>
      <c r="J580" s="174"/>
      <c r="K580" s="174"/>
      <c r="L580" s="174"/>
      <c r="M580" s="174"/>
    </row>
    <row r="581" ht="14.25" customHeight="1" spans="3:13">
      <c r="C581" s="174"/>
      <c r="D581" s="174"/>
      <c r="E581" s="174"/>
      <c r="F581" s="174"/>
      <c r="G581" s="174"/>
      <c r="H581" s="174"/>
      <c r="I581" s="174"/>
      <c r="J581" s="174"/>
      <c r="K581" s="174"/>
      <c r="L581" s="174"/>
      <c r="M581" s="174"/>
    </row>
    <row r="582" ht="14.25" customHeight="1" spans="3:13">
      <c r="C582" s="174"/>
      <c r="D582" s="174"/>
      <c r="E582" s="174"/>
      <c r="F582" s="174"/>
      <c r="G582" s="174"/>
      <c r="H582" s="174"/>
      <c r="I582" s="174"/>
      <c r="J582" s="174"/>
      <c r="K582" s="174"/>
      <c r="L582" s="174"/>
      <c r="M582" s="174"/>
    </row>
    <row r="583" ht="14.25" customHeight="1" spans="3:13">
      <c r="C583" s="174"/>
      <c r="D583" s="174"/>
      <c r="E583" s="174"/>
      <c r="F583" s="174"/>
      <c r="G583" s="174"/>
      <c r="H583" s="174"/>
      <c r="I583" s="174"/>
      <c r="J583" s="174"/>
      <c r="K583" s="174"/>
      <c r="L583" s="174"/>
      <c r="M583" s="174"/>
    </row>
    <row r="584" ht="14.25" customHeight="1" spans="3:13">
      <c r="C584" s="174"/>
      <c r="D584" s="174"/>
      <c r="E584" s="174"/>
      <c r="F584" s="174"/>
      <c r="G584" s="174"/>
      <c r="H584" s="174"/>
      <c r="I584" s="174"/>
      <c r="J584" s="174"/>
      <c r="K584" s="174"/>
      <c r="L584" s="174"/>
      <c r="M584" s="174"/>
    </row>
    <row r="585" ht="14.25" customHeight="1" spans="3:13">
      <c r="C585" s="174"/>
      <c r="D585" s="174"/>
      <c r="E585" s="174"/>
      <c r="F585" s="174"/>
      <c r="G585" s="174"/>
      <c r="H585" s="174"/>
      <c r="I585" s="174"/>
      <c r="J585" s="174"/>
      <c r="K585" s="174"/>
      <c r="L585" s="174"/>
      <c r="M585" s="174"/>
    </row>
    <row r="586" ht="14.25" customHeight="1" spans="3:13">
      <c r="C586" s="174"/>
      <c r="D586" s="174"/>
      <c r="E586" s="174"/>
      <c r="F586" s="174"/>
      <c r="G586" s="174"/>
      <c r="H586" s="174"/>
      <c r="I586" s="174"/>
      <c r="J586" s="174"/>
      <c r="K586" s="174"/>
      <c r="L586" s="174"/>
      <c r="M586" s="174"/>
    </row>
    <row r="587" ht="14.25" customHeight="1" spans="3:13">
      <c r="C587" s="174"/>
      <c r="D587" s="174"/>
      <c r="E587" s="174"/>
      <c r="F587" s="174"/>
      <c r="G587" s="174"/>
      <c r="H587" s="174"/>
      <c r="I587" s="174"/>
      <c r="J587" s="174"/>
      <c r="K587" s="174"/>
      <c r="L587" s="174"/>
      <c r="M587" s="174"/>
    </row>
    <row r="588" ht="14.25" customHeight="1" spans="3:13">
      <c r="C588" s="174"/>
      <c r="D588" s="174"/>
      <c r="E588" s="174"/>
      <c r="F588" s="174"/>
      <c r="G588" s="174"/>
      <c r="H588" s="174"/>
      <c r="I588" s="174"/>
      <c r="J588" s="174"/>
      <c r="K588" s="174"/>
      <c r="L588" s="174"/>
      <c r="M588" s="174"/>
    </row>
    <row r="589" ht="14.25" customHeight="1" spans="3:13">
      <c r="C589" s="174"/>
      <c r="D589" s="174"/>
      <c r="E589" s="174"/>
      <c r="F589" s="174"/>
      <c r="G589" s="174"/>
      <c r="H589" s="174"/>
      <c r="I589" s="174"/>
      <c r="J589" s="174"/>
      <c r="K589" s="174"/>
      <c r="L589" s="174"/>
      <c r="M589" s="174"/>
    </row>
    <row r="590" ht="14.25" customHeight="1" spans="3:13">
      <c r="C590" s="174"/>
      <c r="D590" s="174"/>
      <c r="E590" s="174"/>
      <c r="F590" s="174"/>
      <c r="G590" s="174"/>
      <c r="H590" s="174"/>
      <c r="I590" s="174"/>
      <c r="J590" s="174"/>
      <c r="K590" s="174"/>
      <c r="L590" s="174"/>
      <c r="M590" s="174"/>
    </row>
    <row r="591" ht="14.25" customHeight="1" spans="3:13">
      <c r="C591" s="174"/>
      <c r="D591" s="174"/>
      <c r="E591" s="174"/>
      <c r="F591" s="174"/>
      <c r="G591" s="174"/>
      <c r="H591" s="174"/>
      <c r="I591" s="174"/>
      <c r="J591" s="174"/>
      <c r="K591" s="174"/>
      <c r="L591" s="174"/>
      <c r="M591" s="174"/>
    </row>
    <row r="592" ht="14.25" customHeight="1" spans="3:13">
      <c r="C592" s="174"/>
      <c r="D592" s="174"/>
      <c r="E592" s="174"/>
      <c r="F592" s="174"/>
      <c r="G592" s="174"/>
      <c r="H592" s="174"/>
      <c r="I592" s="174"/>
      <c r="J592" s="174"/>
      <c r="K592" s="174"/>
      <c r="L592" s="174"/>
      <c r="M592" s="174"/>
    </row>
    <row r="593" ht="14.25" customHeight="1" spans="3:13">
      <c r="C593" s="174"/>
      <c r="D593" s="174"/>
      <c r="E593" s="174"/>
      <c r="F593" s="174"/>
      <c r="G593" s="174"/>
      <c r="H593" s="174"/>
      <c r="I593" s="174"/>
      <c r="J593" s="174"/>
      <c r="K593" s="174"/>
      <c r="L593" s="174"/>
      <c r="M593" s="174"/>
    </row>
    <row r="594" ht="14.25" customHeight="1" spans="3:13">
      <c r="C594" s="174"/>
      <c r="D594" s="174"/>
      <c r="E594" s="174"/>
      <c r="F594" s="174"/>
      <c r="G594" s="174"/>
      <c r="H594" s="174"/>
      <c r="I594" s="174"/>
      <c r="J594" s="174"/>
      <c r="K594" s="174"/>
      <c r="L594" s="174"/>
      <c r="M594" s="174"/>
    </row>
    <row r="595" ht="14.25" customHeight="1" spans="3:13">
      <c r="C595" s="174"/>
      <c r="D595" s="174"/>
      <c r="E595" s="174"/>
      <c r="F595" s="174"/>
      <c r="G595" s="174"/>
      <c r="H595" s="174"/>
      <c r="I595" s="174"/>
      <c r="J595" s="174"/>
      <c r="K595" s="174"/>
      <c r="L595" s="174"/>
      <c r="M595" s="174"/>
    </row>
    <row r="596" ht="14.25" customHeight="1" spans="3:13">
      <c r="C596" s="174"/>
      <c r="D596" s="174"/>
      <c r="E596" s="174"/>
      <c r="F596" s="174"/>
      <c r="G596" s="174"/>
      <c r="H596" s="174"/>
      <c r="I596" s="174"/>
      <c r="J596" s="174"/>
      <c r="K596" s="174"/>
      <c r="L596" s="174"/>
      <c r="M596" s="174"/>
    </row>
    <row r="597" ht="14.25" customHeight="1" spans="3:13">
      <c r="C597" s="174"/>
      <c r="D597" s="174"/>
      <c r="E597" s="174"/>
      <c r="F597" s="174"/>
      <c r="G597" s="174"/>
      <c r="H597" s="174"/>
      <c r="I597" s="174"/>
      <c r="J597" s="174"/>
      <c r="K597" s="174"/>
      <c r="L597" s="174"/>
      <c r="M597" s="174"/>
    </row>
    <row r="598" ht="14.25" customHeight="1" spans="3:13">
      <c r="C598" s="174"/>
      <c r="D598" s="174"/>
      <c r="E598" s="174"/>
      <c r="F598" s="174"/>
      <c r="G598" s="174"/>
      <c r="H598" s="174"/>
      <c r="I598" s="174"/>
      <c r="J598" s="174"/>
      <c r="K598" s="174"/>
      <c r="L598" s="174"/>
      <c r="M598" s="174"/>
    </row>
    <row r="599" ht="14.25" customHeight="1" spans="3:13">
      <c r="C599" s="174"/>
      <c r="D599" s="174"/>
      <c r="E599" s="174"/>
      <c r="F599" s="174"/>
      <c r="G599" s="174"/>
      <c r="H599" s="174"/>
      <c r="I599" s="174"/>
      <c r="J599" s="174"/>
      <c r="K599" s="174"/>
      <c r="L599" s="174"/>
      <c r="M599" s="174"/>
    </row>
    <row r="600" ht="14.25" customHeight="1" spans="3:13">
      <c r="C600" s="174"/>
      <c r="D600" s="174"/>
      <c r="E600" s="174"/>
      <c r="F600" s="174"/>
      <c r="G600" s="174"/>
      <c r="H600" s="174"/>
      <c r="I600" s="174"/>
      <c r="J600" s="174"/>
      <c r="K600" s="174"/>
      <c r="L600" s="174"/>
      <c r="M600" s="174"/>
    </row>
    <row r="601" ht="14.25" customHeight="1" spans="3:13">
      <c r="C601" s="174"/>
      <c r="D601" s="174"/>
      <c r="E601" s="174"/>
      <c r="F601" s="174"/>
      <c r="G601" s="174"/>
      <c r="H601" s="174"/>
      <c r="I601" s="174"/>
      <c r="J601" s="174"/>
      <c r="K601" s="174"/>
      <c r="L601" s="174"/>
      <c r="M601" s="174"/>
    </row>
    <row r="602" ht="14.25" customHeight="1" spans="3:13">
      <c r="C602" s="174"/>
      <c r="D602" s="174"/>
      <c r="E602" s="174"/>
      <c r="F602" s="174"/>
      <c r="G602" s="174"/>
      <c r="H602" s="174"/>
      <c r="I602" s="174"/>
      <c r="J602" s="174"/>
      <c r="K602" s="174"/>
      <c r="L602" s="174"/>
      <c r="M602" s="174"/>
    </row>
    <row r="603" ht="14.25" customHeight="1" spans="3:13">
      <c r="C603" s="174"/>
      <c r="D603" s="174"/>
      <c r="E603" s="174"/>
      <c r="F603" s="174"/>
      <c r="G603" s="174"/>
      <c r="H603" s="174"/>
      <c r="I603" s="174"/>
      <c r="J603" s="174"/>
      <c r="K603" s="174"/>
      <c r="L603" s="174"/>
      <c r="M603" s="174"/>
    </row>
    <row r="604" ht="14.25" customHeight="1" spans="3:13">
      <c r="C604" s="174"/>
      <c r="D604" s="174"/>
      <c r="E604" s="174"/>
      <c r="F604" s="174"/>
      <c r="G604" s="174"/>
      <c r="H604" s="174"/>
      <c r="I604" s="174"/>
      <c r="J604" s="174"/>
      <c r="K604" s="174"/>
      <c r="L604" s="174"/>
      <c r="M604" s="174"/>
    </row>
    <row r="605" ht="14.25" customHeight="1" spans="3:13">
      <c r="C605" s="174"/>
      <c r="D605" s="174"/>
      <c r="E605" s="174"/>
      <c r="F605" s="174"/>
      <c r="G605" s="174"/>
      <c r="H605" s="174"/>
      <c r="I605" s="174"/>
      <c r="J605" s="174"/>
      <c r="K605" s="174"/>
      <c r="L605" s="174"/>
      <c r="M605" s="174"/>
    </row>
    <row r="606" ht="14.25" customHeight="1" spans="3:13">
      <c r="C606" s="174"/>
      <c r="D606" s="174"/>
      <c r="E606" s="174"/>
      <c r="F606" s="174"/>
      <c r="G606" s="174"/>
      <c r="H606" s="174"/>
      <c r="I606" s="174"/>
      <c r="J606" s="174"/>
      <c r="K606" s="174"/>
      <c r="L606" s="174"/>
      <c r="M606" s="174"/>
    </row>
    <row r="607" ht="14.25" customHeight="1" spans="3:13">
      <c r="C607" s="174"/>
      <c r="D607" s="174"/>
      <c r="E607" s="174"/>
      <c r="F607" s="174"/>
      <c r="G607" s="174"/>
      <c r="H607" s="174"/>
      <c r="I607" s="174"/>
      <c r="J607" s="174"/>
      <c r="K607" s="174"/>
      <c r="L607" s="174"/>
      <c r="M607" s="174"/>
    </row>
    <row r="608" ht="14.25" customHeight="1" spans="3:13">
      <c r="C608" s="174"/>
      <c r="D608" s="174"/>
      <c r="E608" s="174"/>
      <c r="F608" s="174"/>
      <c r="G608" s="174"/>
      <c r="H608" s="174"/>
      <c r="I608" s="174"/>
      <c r="J608" s="174"/>
      <c r="K608" s="174"/>
      <c r="L608" s="174"/>
      <c r="M608" s="174"/>
    </row>
    <row r="609" ht="14.25" customHeight="1" spans="3:13">
      <c r="C609" s="174"/>
      <c r="D609" s="174"/>
      <c r="E609" s="174"/>
      <c r="F609" s="174"/>
      <c r="G609" s="174"/>
      <c r="H609" s="174"/>
      <c r="I609" s="174"/>
      <c r="J609" s="174"/>
      <c r="K609" s="174"/>
      <c r="L609" s="174"/>
      <c r="M609" s="174"/>
    </row>
    <row r="610" ht="14.25" customHeight="1" spans="3:13">
      <c r="C610" s="174"/>
      <c r="D610" s="174"/>
      <c r="E610" s="174"/>
      <c r="F610" s="174"/>
      <c r="G610" s="174"/>
      <c r="H610" s="174"/>
      <c r="I610" s="174"/>
      <c r="J610" s="174"/>
      <c r="K610" s="174"/>
      <c r="L610" s="174"/>
      <c r="M610" s="174"/>
    </row>
    <row r="611" ht="14.25" customHeight="1" spans="3:13">
      <c r="C611" s="174"/>
      <c r="D611" s="174"/>
      <c r="E611" s="174"/>
      <c r="F611" s="174"/>
      <c r="G611" s="174"/>
      <c r="H611" s="174"/>
      <c r="I611" s="174"/>
      <c r="J611" s="174"/>
      <c r="K611" s="174"/>
      <c r="L611" s="174"/>
      <c r="M611" s="174"/>
    </row>
    <row r="612" ht="14.25" customHeight="1" spans="3:13">
      <c r="C612" s="174"/>
      <c r="D612" s="174"/>
      <c r="E612" s="174"/>
      <c r="F612" s="174"/>
      <c r="G612" s="174"/>
      <c r="H612" s="174"/>
      <c r="I612" s="174"/>
      <c r="J612" s="174"/>
      <c r="K612" s="174"/>
      <c r="L612" s="174"/>
      <c r="M612" s="174"/>
    </row>
    <row r="613" ht="14.25" customHeight="1" spans="3:13">
      <c r="C613" s="174"/>
      <c r="D613" s="174"/>
      <c r="E613" s="174"/>
      <c r="F613" s="174"/>
      <c r="G613" s="174"/>
      <c r="H613" s="174"/>
      <c r="I613" s="174"/>
      <c r="J613" s="174"/>
      <c r="K613" s="174"/>
      <c r="L613" s="174"/>
      <c r="M613" s="174"/>
    </row>
    <row r="614" ht="14.25" customHeight="1" spans="3:13">
      <c r="C614" s="174"/>
      <c r="D614" s="174"/>
      <c r="E614" s="174"/>
      <c r="F614" s="174"/>
      <c r="G614" s="174"/>
      <c r="H614" s="174"/>
      <c r="I614" s="174"/>
      <c r="J614" s="174"/>
      <c r="K614" s="174"/>
      <c r="L614" s="174"/>
      <c r="M614" s="174"/>
    </row>
    <row r="615" ht="14.25" customHeight="1" spans="3:13">
      <c r="C615" s="174"/>
      <c r="D615" s="174"/>
      <c r="E615" s="174"/>
      <c r="F615" s="174"/>
      <c r="G615" s="174"/>
      <c r="H615" s="174"/>
      <c r="I615" s="174"/>
      <c r="J615" s="174"/>
      <c r="K615" s="174"/>
      <c r="L615" s="174"/>
      <c r="M615" s="174"/>
    </row>
    <row r="616" ht="14.25" customHeight="1" spans="3:13">
      <c r="C616" s="174"/>
      <c r="D616" s="174"/>
      <c r="E616" s="174"/>
      <c r="F616" s="174"/>
      <c r="G616" s="174"/>
      <c r="H616" s="174"/>
      <c r="I616" s="174"/>
      <c r="J616" s="174"/>
      <c r="K616" s="174"/>
      <c r="L616" s="174"/>
      <c r="M616" s="174"/>
    </row>
    <row r="617" ht="14.25" customHeight="1" spans="3:13">
      <c r="C617" s="174"/>
      <c r="D617" s="174"/>
      <c r="E617" s="174"/>
      <c r="F617" s="174"/>
      <c r="G617" s="174"/>
      <c r="H617" s="174"/>
      <c r="I617" s="174"/>
      <c r="J617" s="174"/>
      <c r="K617" s="174"/>
      <c r="L617" s="174"/>
      <c r="M617" s="174"/>
    </row>
    <row r="618" ht="14.25" customHeight="1" spans="3:13">
      <c r="C618" s="174"/>
      <c r="D618" s="174"/>
      <c r="E618" s="174"/>
      <c r="F618" s="174"/>
      <c r="G618" s="174"/>
      <c r="H618" s="174"/>
      <c r="I618" s="174"/>
      <c r="J618" s="174"/>
      <c r="K618" s="174"/>
      <c r="L618" s="174"/>
      <c r="M618" s="174"/>
    </row>
    <row r="619" ht="14.25" customHeight="1" spans="3:13">
      <c r="C619" s="174"/>
      <c r="D619" s="174"/>
      <c r="E619" s="174"/>
      <c r="F619" s="174"/>
      <c r="G619" s="174"/>
      <c r="H619" s="174"/>
      <c r="I619" s="174"/>
      <c r="J619" s="174"/>
      <c r="K619" s="174"/>
      <c r="L619" s="174"/>
      <c r="M619" s="174"/>
    </row>
    <row r="620" ht="14.25" customHeight="1" spans="3:13">
      <c r="C620" s="174"/>
      <c r="D620" s="174"/>
      <c r="E620" s="174"/>
      <c r="F620" s="174"/>
      <c r="G620" s="174"/>
      <c r="H620" s="174"/>
      <c r="I620" s="174"/>
      <c r="J620" s="174"/>
      <c r="K620" s="174"/>
      <c r="L620" s="174"/>
      <c r="M620" s="174"/>
    </row>
    <row r="621" ht="14.25" customHeight="1" spans="3:13">
      <c r="C621" s="174"/>
      <c r="D621" s="174"/>
      <c r="E621" s="174"/>
      <c r="F621" s="174"/>
      <c r="G621" s="174"/>
      <c r="H621" s="174"/>
      <c r="I621" s="174"/>
      <c r="J621" s="174"/>
      <c r="K621" s="174"/>
      <c r="L621" s="174"/>
      <c r="M621" s="174"/>
    </row>
    <row r="622" ht="14.25" customHeight="1" spans="3:13">
      <c r="C622" s="174"/>
      <c r="D622" s="174"/>
      <c r="E622" s="174"/>
      <c r="F622" s="174"/>
      <c r="G622" s="174"/>
      <c r="H622" s="174"/>
      <c r="I622" s="174"/>
      <c r="J622" s="174"/>
      <c r="K622" s="174"/>
      <c r="L622" s="174"/>
      <c r="M622" s="174"/>
    </row>
    <row r="623" ht="14.25" customHeight="1" spans="3:13">
      <c r="C623" s="174"/>
      <c r="D623" s="174"/>
      <c r="E623" s="174"/>
      <c r="F623" s="174"/>
      <c r="G623" s="174"/>
      <c r="H623" s="174"/>
      <c r="I623" s="174"/>
      <c r="J623" s="174"/>
      <c r="K623" s="174"/>
      <c r="L623" s="174"/>
      <c r="M623" s="174"/>
    </row>
    <row r="624" ht="14.25" customHeight="1" spans="3:13">
      <c r="C624" s="174"/>
      <c r="D624" s="174"/>
      <c r="E624" s="174"/>
      <c r="F624" s="174"/>
      <c r="G624" s="174"/>
      <c r="H624" s="174"/>
      <c r="I624" s="174"/>
      <c r="J624" s="174"/>
      <c r="K624" s="174"/>
      <c r="L624" s="174"/>
      <c r="M624" s="174"/>
    </row>
    <row r="625" ht="14.25" customHeight="1" spans="3:13">
      <c r="C625" s="174"/>
      <c r="D625" s="174"/>
      <c r="E625" s="174"/>
      <c r="F625" s="174"/>
      <c r="G625" s="174"/>
      <c r="H625" s="174"/>
      <c r="I625" s="174"/>
      <c r="J625" s="174"/>
      <c r="K625" s="174"/>
      <c r="L625" s="174"/>
      <c r="M625" s="174"/>
    </row>
    <row r="626" ht="14.25" customHeight="1" spans="3:13">
      <c r="C626" s="174"/>
      <c r="D626" s="174"/>
      <c r="E626" s="174"/>
      <c r="F626" s="174"/>
      <c r="G626" s="174"/>
      <c r="H626" s="174"/>
      <c r="I626" s="174"/>
      <c r="J626" s="174"/>
      <c r="K626" s="174"/>
      <c r="L626" s="174"/>
      <c r="M626" s="174"/>
    </row>
    <row r="627" ht="14.25" customHeight="1" spans="3:13">
      <c r="C627" s="174"/>
      <c r="D627" s="174"/>
      <c r="E627" s="174"/>
      <c r="F627" s="174"/>
      <c r="G627" s="174"/>
      <c r="H627" s="174"/>
      <c r="I627" s="174"/>
      <c r="J627" s="174"/>
      <c r="K627" s="174"/>
      <c r="L627" s="174"/>
      <c r="M627" s="174"/>
    </row>
    <row r="628" ht="14.25" customHeight="1" spans="3:13">
      <c r="C628" s="174"/>
      <c r="D628" s="174"/>
      <c r="E628" s="174"/>
      <c r="F628" s="174"/>
      <c r="G628" s="174"/>
      <c r="H628" s="174"/>
      <c r="I628" s="174"/>
      <c r="J628" s="174"/>
      <c r="K628" s="174"/>
      <c r="L628" s="174"/>
      <c r="M628" s="174"/>
    </row>
    <row r="629" ht="14.25" customHeight="1" spans="3:13">
      <c r="C629" s="174"/>
      <c r="D629" s="174"/>
      <c r="E629" s="174"/>
      <c r="F629" s="174"/>
      <c r="G629" s="174"/>
      <c r="H629" s="174"/>
      <c r="I629" s="174"/>
      <c r="J629" s="174"/>
      <c r="K629" s="174"/>
      <c r="L629" s="174"/>
      <c r="M629" s="174"/>
    </row>
    <row r="630" ht="14.25" customHeight="1" spans="3:13">
      <c r="C630" s="174"/>
      <c r="D630" s="174"/>
      <c r="E630" s="174"/>
      <c r="F630" s="174"/>
      <c r="G630" s="174"/>
      <c r="H630" s="174"/>
      <c r="I630" s="174"/>
      <c r="J630" s="174"/>
      <c r="K630" s="174"/>
      <c r="L630" s="174"/>
      <c r="M630" s="174"/>
    </row>
    <row r="631" ht="14.25" customHeight="1" spans="3:13">
      <c r="C631" s="174"/>
      <c r="D631" s="174"/>
      <c r="E631" s="174"/>
      <c r="F631" s="174"/>
      <c r="G631" s="174"/>
      <c r="H631" s="174"/>
      <c r="I631" s="174"/>
      <c r="J631" s="174"/>
      <c r="K631" s="174"/>
      <c r="L631" s="174"/>
      <c r="M631" s="174"/>
    </row>
    <row r="632" ht="14.25" customHeight="1" spans="3:13">
      <c r="C632" s="174"/>
      <c r="D632" s="174"/>
      <c r="E632" s="174"/>
      <c r="F632" s="174"/>
      <c r="G632" s="174"/>
      <c r="H632" s="174"/>
      <c r="I632" s="174"/>
      <c r="J632" s="174"/>
      <c r="K632" s="174"/>
      <c r="L632" s="174"/>
      <c r="M632" s="174"/>
    </row>
    <row r="633" ht="14.25" customHeight="1" spans="3:13">
      <c r="C633" s="174"/>
      <c r="D633" s="174"/>
      <c r="E633" s="174"/>
      <c r="F633" s="174"/>
      <c r="G633" s="174"/>
      <c r="H633" s="174"/>
      <c r="I633" s="174"/>
      <c r="J633" s="174"/>
      <c r="K633" s="174"/>
      <c r="L633" s="174"/>
      <c r="M633" s="174"/>
    </row>
    <row r="634" ht="14.25" customHeight="1" spans="3:13">
      <c r="C634" s="174"/>
      <c r="D634" s="174"/>
      <c r="E634" s="174"/>
      <c r="F634" s="174"/>
      <c r="G634" s="174"/>
      <c r="H634" s="174"/>
      <c r="I634" s="174"/>
      <c r="J634" s="174"/>
      <c r="K634" s="174"/>
      <c r="L634" s="174"/>
      <c r="M634" s="174"/>
    </row>
    <row r="635" ht="14.25" customHeight="1" spans="3:13">
      <c r="C635" s="174"/>
      <c r="D635" s="174"/>
      <c r="E635" s="174"/>
      <c r="F635" s="174"/>
      <c r="G635" s="174"/>
      <c r="H635" s="174"/>
      <c r="I635" s="174"/>
      <c r="J635" s="174"/>
      <c r="K635" s="174"/>
      <c r="L635" s="174"/>
      <c r="M635" s="174"/>
    </row>
    <row r="636" ht="14.25" customHeight="1" spans="3:13">
      <c r="C636" s="174"/>
      <c r="D636" s="174"/>
      <c r="E636" s="174"/>
      <c r="F636" s="174"/>
      <c r="G636" s="174"/>
      <c r="H636" s="174"/>
      <c r="I636" s="174"/>
      <c r="J636" s="174"/>
      <c r="K636" s="174"/>
      <c r="L636" s="174"/>
      <c r="M636" s="174"/>
    </row>
    <row r="637" ht="14.25" customHeight="1" spans="3:13">
      <c r="C637" s="174"/>
      <c r="D637" s="174"/>
      <c r="E637" s="174"/>
      <c r="F637" s="174"/>
      <c r="G637" s="174"/>
      <c r="H637" s="174"/>
      <c r="I637" s="174"/>
      <c r="J637" s="174"/>
      <c r="K637" s="174"/>
      <c r="L637" s="174"/>
      <c r="M637" s="174"/>
    </row>
    <row r="638" ht="14.25" customHeight="1" spans="3:13">
      <c r="C638" s="174"/>
      <c r="D638" s="174"/>
      <c r="E638" s="174"/>
      <c r="F638" s="174"/>
      <c r="G638" s="174"/>
      <c r="H638" s="174"/>
      <c r="I638" s="174"/>
      <c r="J638" s="174"/>
      <c r="K638" s="174"/>
      <c r="L638" s="174"/>
      <c r="M638" s="174"/>
    </row>
    <row r="639" ht="14.25" customHeight="1" spans="3:13">
      <c r="C639" s="174"/>
      <c r="D639" s="174"/>
      <c r="E639" s="174"/>
      <c r="F639" s="174"/>
      <c r="G639" s="174"/>
      <c r="H639" s="174"/>
      <c r="I639" s="174"/>
      <c r="J639" s="174"/>
      <c r="K639" s="174"/>
      <c r="L639" s="174"/>
      <c r="M639" s="174"/>
    </row>
    <row r="640" ht="14.25" customHeight="1" spans="3:13">
      <c r="C640" s="174"/>
      <c r="D640" s="174"/>
      <c r="E640" s="174"/>
      <c r="F640" s="174"/>
      <c r="G640" s="174"/>
      <c r="H640" s="174"/>
      <c r="I640" s="174"/>
      <c r="J640" s="174"/>
      <c r="K640" s="174"/>
      <c r="L640" s="174"/>
      <c r="M640" s="174"/>
    </row>
    <row r="641" ht="14.25" customHeight="1" spans="3:13">
      <c r="C641" s="174"/>
      <c r="D641" s="174"/>
      <c r="E641" s="174"/>
      <c r="F641" s="174"/>
      <c r="G641" s="174"/>
      <c r="H641" s="174"/>
      <c r="I641" s="174"/>
      <c r="J641" s="174"/>
      <c r="K641" s="174"/>
      <c r="L641" s="174"/>
      <c r="M641" s="174"/>
    </row>
    <row r="642" ht="14.25" customHeight="1" spans="3:13">
      <c r="C642" s="174"/>
      <c r="D642" s="174"/>
      <c r="E642" s="174"/>
      <c r="F642" s="174"/>
      <c r="G642" s="174"/>
      <c r="H642" s="174"/>
      <c r="I642" s="174"/>
      <c r="J642" s="174"/>
      <c r="K642" s="174"/>
      <c r="L642" s="174"/>
      <c r="M642" s="174"/>
    </row>
    <row r="643" ht="14.25" customHeight="1" spans="3:13">
      <c r="C643" s="174"/>
      <c r="D643" s="174"/>
      <c r="E643" s="174"/>
      <c r="F643" s="174"/>
      <c r="G643" s="174"/>
      <c r="H643" s="174"/>
      <c r="I643" s="174"/>
      <c r="J643" s="174"/>
      <c r="K643" s="174"/>
      <c r="L643" s="174"/>
      <c r="M643" s="174"/>
    </row>
    <row r="644" ht="14.25" customHeight="1" spans="3:13">
      <c r="C644" s="174"/>
      <c r="D644" s="174"/>
      <c r="E644" s="174"/>
      <c r="F644" s="174"/>
      <c r="G644" s="174"/>
      <c r="H644" s="174"/>
      <c r="I644" s="174"/>
      <c r="J644" s="174"/>
      <c r="K644" s="174"/>
      <c r="L644" s="174"/>
      <c r="M644" s="174"/>
    </row>
    <row r="645" ht="14.25" customHeight="1" spans="3:13">
      <c r="C645" s="174"/>
      <c r="D645" s="174"/>
      <c r="E645" s="174"/>
      <c r="F645" s="174"/>
      <c r="G645" s="174"/>
      <c r="H645" s="174"/>
      <c r="I645" s="174"/>
      <c r="J645" s="174"/>
      <c r="K645" s="174"/>
      <c r="L645" s="174"/>
      <c r="M645" s="174"/>
    </row>
    <row r="646" ht="14.25" customHeight="1" spans="3:13">
      <c r="C646" s="174"/>
      <c r="D646" s="174"/>
      <c r="E646" s="174"/>
      <c r="F646" s="174"/>
      <c r="G646" s="174"/>
      <c r="H646" s="174"/>
      <c r="I646" s="174"/>
      <c r="J646" s="174"/>
      <c r="K646" s="174"/>
      <c r="L646" s="174"/>
      <c r="M646" s="174"/>
    </row>
    <row r="647" ht="14.25" customHeight="1" spans="3:13">
      <c r="C647" s="174"/>
      <c r="D647" s="174"/>
      <c r="E647" s="174"/>
      <c r="F647" s="174"/>
      <c r="G647" s="174"/>
      <c r="H647" s="174"/>
      <c r="I647" s="174"/>
      <c r="J647" s="174"/>
      <c r="K647" s="174"/>
      <c r="L647" s="174"/>
      <c r="M647" s="174"/>
    </row>
    <row r="648" ht="14.25" customHeight="1" spans="3:13">
      <c r="C648" s="174"/>
      <c r="D648" s="174"/>
      <c r="E648" s="174"/>
      <c r="F648" s="174"/>
      <c r="G648" s="174"/>
      <c r="H648" s="174"/>
      <c r="I648" s="174"/>
      <c r="J648" s="174"/>
      <c r="K648" s="174"/>
      <c r="L648" s="174"/>
      <c r="M648" s="174"/>
    </row>
    <row r="649" ht="14.25" customHeight="1" spans="3:13">
      <c r="C649" s="174"/>
      <c r="D649" s="174"/>
      <c r="E649" s="174"/>
      <c r="F649" s="174"/>
      <c r="G649" s="174"/>
      <c r="H649" s="174"/>
      <c r="I649" s="174"/>
      <c r="J649" s="174"/>
      <c r="K649" s="174"/>
      <c r="L649" s="174"/>
      <c r="M649" s="174"/>
    </row>
    <row r="650" ht="14.25" customHeight="1" spans="3:13">
      <c r="C650" s="174"/>
      <c r="D650" s="174"/>
      <c r="E650" s="174"/>
      <c r="F650" s="174"/>
      <c r="G650" s="174"/>
      <c r="H650" s="174"/>
      <c r="I650" s="174"/>
      <c r="J650" s="174"/>
      <c r="K650" s="174"/>
      <c r="L650" s="174"/>
      <c r="M650" s="174"/>
    </row>
    <row r="651" ht="14.25" customHeight="1" spans="3:13">
      <c r="C651" s="174"/>
      <c r="D651" s="174"/>
      <c r="E651" s="174"/>
      <c r="F651" s="174"/>
      <c r="G651" s="174"/>
      <c r="H651" s="174"/>
      <c r="I651" s="174"/>
      <c r="J651" s="174"/>
      <c r="K651" s="174"/>
      <c r="L651" s="174"/>
      <c r="M651" s="174"/>
    </row>
    <row r="652" ht="14.25" customHeight="1" spans="3:13">
      <c r="C652" s="174"/>
      <c r="D652" s="174"/>
      <c r="E652" s="174"/>
      <c r="F652" s="174"/>
      <c r="G652" s="174"/>
      <c r="H652" s="174"/>
      <c r="I652" s="174"/>
      <c r="J652" s="174"/>
      <c r="K652" s="174"/>
      <c r="L652" s="174"/>
      <c r="M652" s="174"/>
    </row>
    <row r="653" ht="14.25" customHeight="1" spans="3:13">
      <c r="C653" s="174"/>
      <c r="D653" s="174"/>
      <c r="E653" s="174"/>
      <c r="F653" s="174"/>
      <c r="G653" s="174"/>
      <c r="H653" s="174"/>
      <c r="I653" s="174"/>
      <c r="J653" s="174"/>
      <c r="K653" s="174"/>
      <c r="L653" s="174"/>
      <c r="M653" s="174"/>
    </row>
    <row r="654" ht="14.25" customHeight="1" spans="3:13">
      <c r="C654" s="174"/>
      <c r="D654" s="174"/>
      <c r="E654" s="174"/>
      <c r="F654" s="174"/>
      <c r="G654" s="174"/>
      <c r="H654" s="174"/>
      <c r="I654" s="174"/>
      <c r="J654" s="174"/>
      <c r="K654" s="174"/>
      <c r="L654" s="174"/>
      <c r="M654" s="174"/>
    </row>
    <row r="655" ht="14.25" customHeight="1" spans="3:13">
      <c r="C655" s="174"/>
      <c r="D655" s="174"/>
      <c r="E655" s="174"/>
      <c r="F655" s="174"/>
      <c r="G655" s="174"/>
      <c r="H655" s="174"/>
      <c r="I655" s="174"/>
      <c r="J655" s="174"/>
      <c r="K655" s="174"/>
      <c r="L655" s="174"/>
      <c r="M655" s="174"/>
    </row>
    <row r="656" ht="14.25" customHeight="1" spans="3:13">
      <c r="C656" s="174"/>
      <c r="D656" s="174"/>
      <c r="E656" s="174"/>
      <c r="F656" s="174"/>
      <c r="G656" s="174"/>
      <c r="H656" s="174"/>
      <c r="I656" s="174"/>
      <c r="J656" s="174"/>
      <c r="K656" s="174"/>
      <c r="L656" s="174"/>
      <c r="M656" s="174"/>
    </row>
    <row r="657" ht="14.25" customHeight="1" spans="3:13">
      <c r="C657" s="174"/>
      <c r="D657" s="174"/>
      <c r="E657" s="174"/>
      <c r="F657" s="174"/>
      <c r="G657" s="174"/>
      <c r="H657" s="174"/>
      <c r="I657" s="174"/>
      <c r="J657" s="174"/>
      <c r="K657" s="174"/>
      <c r="L657" s="174"/>
      <c r="M657" s="174"/>
    </row>
    <row r="658" ht="14.25" customHeight="1" spans="3:13">
      <c r="C658" s="174"/>
      <c r="D658" s="174"/>
      <c r="E658" s="174"/>
      <c r="F658" s="174"/>
      <c r="G658" s="174"/>
      <c r="H658" s="174"/>
      <c r="I658" s="174"/>
      <c r="J658" s="174"/>
      <c r="K658" s="174"/>
      <c r="L658" s="174"/>
      <c r="M658" s="174"/>
    </row>
    <row r="659" ht="14.25" customHeight="1" spans="3:13">
      <c r="C659" s="174"/>
      <c r="D659" s="174"/>
      <c r="E659" s="174"/>
      <c r="F659" s="174"/>
      <c r="G659" s="174"/>
      <c r="H659" s="174"/>
      <c r="I659" s="174"/>
      <c r="J659" s="174"/>
      <c r="K659" s="174"/>
      <c r="L659" s="174"/>
      <c r="M659" s="174"/>
    </row>
    <row r="660" ht="14.25" customHeight="1" spans="3:13">
      <c r="C660" s="174"/>
      <c r="D660" s="174"/>
      <c r="E660" s="174"/>
      <c r="F660" s="174"/>
      <c r="G660" s="174"/>
      <c r="H660" s="174"/>
      <c r="I660" s="174"/>
      <c r="J660" s="174"/>
      <c r="K660" s="174"/>
      <c r="L660" s="174"/>
      <c r="M660" s="174"/>
    </row>
    <row r="661" ht="14.25" customHeight="1" spans="3:13">
      <c r="C661" s="174"/>
      <c r="D661" s="174"/>
      <c r="E661" s="174"/>
      <c r="F661" s="174"/>
      <c r="G661" s="174"/>
      <c r="H661" s="174"/>
      <c r="I661" s="174"/>
      <c r="J661" s="174"/>
      <c r="K661" s="174"/>
      <c r="L661" s="174"/>
      <c r="M661" s="174"/>
    </row>
    <row r="662" ht="14.25" customHeight="1" spans="3:13">
      <c r="C662" s="174"/>
      <c r="D662" s="174"/>
      <c r="E662" s="174"/>
      <c r="F662" s="174"/>
      <c r="G662" s="174"/>
      <c r="H662" s="174"/>
      <c r="I662" s="174"/>
      <c r="J662" s="174"/>
      <c r="K662" s="174"/>
      <c r="L662" s="174"/>
      <c r="M662" s="174"/>
    </row>
    <row r="663" ht="14.25" customHeight="1" spans="3:13">
      <c r="C663" s="174"/>
      <c r="D663" s="174"/>
      <c r="E663" s="174"/>
      <c r="F663" s="174"/>
      <c r="G663" s="174"/>
      <c r="H663" s="174"/>
      <c r="I663" s="174"/>
      <c r="J663" s="174"/>
      <c r="K663" s="174"/>
      <c r="L663" s="174"/>
      <c r="M663" s="174"/>
    </row>
    <row r="664" ht="14.25" customHeight="1" spans="3:13">
      <c r="C664" s="174"/>
      <c r="D664" s="174"/>
      <c r="E664" s="174"/>
      <c r="F664" s="174"/>
      <c r="G664" s="174"/>
      <c r="H664" s="174"/>
      <c r="I664" s="174"/>
      <c r="J664" s="174"/>
      <c r="K664" s="174"/>
      <c r="L664" s="174"/>
      <c r="M664" s="174"/>
    </row>
    <row r="665" ht="14.25" customHeight="1" spans="3:13">
      <c r="C665" s="174"/>
      <c r="D665" s="174"/>
      <c r="E665" s="174"/>
      <c r="F665" s="174"/>
      <c r="G665" s="174"/>
      <c r="H665" s="174"/>
      <c r="I665" s="174"/>
      <c r="J665" s="174"/>
      <c r="K665" s="174"/>
      <c r="L665" s="174"/>
      <c r="M665" s="174"/>
    </row>
    <row r="666" ht="14.25" customHeight="1" spans="3:13">
      <c r="C666" s="174"/>
      <c r="D666" s="174"/>
      <c r="E666" s="174"/>
      <c r="F666" s="174"/>
      <c r="G666" s="174"/>
      <c r="H666" s="174"/>
      <c r="I666" s="174"/>
      <c r="J666" s="174"/>
      <c r="K666" s="174"/>
      <c r="L666" s="174"/>
      <c r="M666" s="174"/>
    </row>
    <row r="667" ht="14.25" customHeight="1" spans="3:13">
      <c r="C667" s="174"/>
      <c r="D667" s="174"/>
      <c r="E667" s="174"/>
      <c r="F667" s="174"/>
      <c r="G667" s="174"/>
      <c r="H667" s="174"/>
      <c r="I667" s="174"/>
      <c r="J667" s="174"/>
      <c r="K667" s="174"/>
      <c r="L667" s="174"/>
      <c r="M667" s="174"/>
    </row>
    <row r="668" ht="14.25" customHeight="1" spans="3:13">
      <c r="C668" s="174"/>
      <c r="D668" s="174"/>
      <c r="E668" s="174"/>
      <c r="F668" s="174"/>
      <c r="G668" s="174"/>
      <c r="H668" s="174"/>
      <c r="I668" s="174"/>
      <c r="J668" s="174"/>
      <c r="K668" s="174"/>
      <c r="L668" s="174"/>
      <c r="M668" s="174"/>
    </row>
    <row r="669" ht="14.25" customHeight="1" spans="3:13">
      <c r="C669" s="174"/>
      <c r="D669" s="174"/>
      <c r="E669" s="174"/>
      <c r="F669" s="174"/>
      <c r="G669" s="174"/>
      <c r="H669" s="174"/>
      <c r="I669" s="174"/>
      <c r="J669" s="174"/>
      <c r="K669" s="174"/>
      <c r="L669" s="174"/>
      <c r="M669" s="174"/>
    </row>
    <row r="670" ht="14.25" customHeight="1" spans="3:13">
      <c r="C670" s="174"/>
      <c r="D670" s="174"/>
      <c r="E670" s="174"/>
      <c r="F670" s="174"/>
      <c r="G670" s="174"/>
      <c r="H670" s="174"/>
      <c r="I670" s="174"/>
      <c r="J670" s="174"/>
      <c r="K670" s="174"/>
      <c r="L670" s="174"/>
      <c r="M670" s="174"/>
    </row>
    <row r="671" ht="14.25" customHeight="1" spans="3:13">
      <c r="C671" s="174"/>
      <c r="D671" s="174"/>
      <c r="E671" s="174"/>
      <c r="F671" s="174"/>
      <c r="G671" s="174"/>
      <c r="H671" s="174"/>
      <c r="I671" s="174"/>
      <c r="J671" s="174"/>
      <c r="K671" s="174"/>
      <c r="L671" s="174"/>
      <c r="M671" s="174"/>
    </row>
    <row r="672" ht="14.25" customHeight="1" spans="3:13">
      <c r="C672" s="174"/>
      <c r="D672" s="174"/>
      <c r="E672" s="174"/>
      <c r="F672" s="174"/>
      <c r="G672" s="174"/>
      <c r="H672" s="174"/>
      <c r="I672" s="174"/>
      <c r="J672" s="174"/>
      <c r="K672" s="174"/>
      <c r="L672" s="174"/>
      <c r="M672" s="174"/>
    </row>
    <row r="673" ht="14.25" customHeight="1" spans="3:13">
      <c r="C673" s="174"/>
      <c r="D673" s="174"/>
      <c r="E673" s="174"/>
      <c r="F673" s="174"/>
      <c r="G673" s="174"/>
      <c r="H673" s="174"/>
      <c r="I673" s="174"/>
      <c r="J673" s="174"/>
      <c r="K673" s="174"/>
      <c r="L673" s="174"/>
      <c r="M673" s="174"/>
    </row>
    <row r="674" ht="14.25" customHeight="1" spans="3:13">
      <c r="C674" s="174"/>
      <c r="D674" s="174"/>
      <c r="E674" s="174"/>
      <c r="F674" s="174"/>
      <c r="G674" s="174"/>
      <c r="H674" s="174"/>
      <c r="I674" s="174"/>
      <c r="J674" s="174"/>
      <c r="K674" s="174"/>
      <c r="L674" s="174"/>
      <c r="M674" s="174"/>
    </row>
    <row r="675" ht="14.25" customHeight="1" spans="3:13">
      <c r="C675" s="174"/>
      <c r="D675" s="174"/>
      <c r="E675" s="174"/>
      <c r="F675" s="174"/>
      <c r="G675" s="174"/>
      <c r="H675" s="174"/>
      <c r="I675" s="174"/>
      <c r="J675" s="174"/>
      <c r="K675" s="174"/>
      <c r="L675" s="174"/>
      <c r="M675" s="174"/>
    </row>
    <row r="676" ht="14.25" customHeight="1" spans="3:13">
      <c r="C676" s="174"/>
      <c r="D676" s="174"/>
      <c r="E676" s="174"/>
      <c r="F676" s="174"/>
      <c r="G676" s="174"/>
      <c r="H676" s="174"/>
      <c r="I676" s="174"/>
      <c r="J676" s="174"/>
      <c r="K676" s="174"/>
      <c r="L676" s="174"/>
      <c r="M676" s="174"/>
    </row>
    <row r="677" ht="14.25" customHeight="1" spans="3:13">
      <c r="C677" s="174"/>
      <c r="D677" s="174"/>
      <c r="E677" s="174"/>
      <c r="F677" s="174"/>
      <c r="G677" s="174"/>
      <c r="H677" s="174"/>
      <c r="I677" s="174"/>
      <c r="J677" s="174"/>
      <c r="K677" s="174"/>
      <c r="L677" s="174"/>
      <c r="M677" s="174"/>
    </row>
    <row r="678" ht="14.25" customHeight="1" spans="3:13">
      <c r="C678" s="174"/>
      <c r="D678" s="174"/>
      <c r="E678" s="174"/>
      <c r="F678" s="174"/>
      <c r="G678" s="174"/>
      <c r="H678" s="174"/>
      <c r="I678" s="174"/>
      <c r="J678" s="174"/>
      <c r="K678" s="174"/>
      <c r="L678" s="174"/>
      <c r="M678" s="174"/>
    </row>
    <row r="679" ht="14.25" customHeight="1" spans="3:13">
      <c r="C679" s="174"/>
      <c r="D679" s="174"/>
      <c r="E679" s="174"/>
      <c r="F679" s="174"/>
      <c r="G679" s="174"/>
      <c r="H679" s="174"/>
      <c r="I679" s="174"/>
      <c r="J679" s="174"/>
      <c r="K679" s="174"/>
      <c r="L679" s="174"/>
      <c r="M679" s="174"/>
    </row>
    <row r="680" ht="14.25" customHeight="1" spans="3:13">
      <c r="C680" s="174"/>
      <c r="D680" s="174"/>
      <c r="E680" s="174"/>
      <c r="F680" s="174"/>
      <c r="G680" s="174"/>
      <c r="H680" s="174"/>
      <c r="I680" s="174"/>
      <c r="J680" s="174"/>
      <c r="K680" s="174"/>
      <c r="L680" s="174"/>
      <c r="M680" s="174"/>
    </row>
    <row r="681" ht="14.25" customHeight="1" spans="3:13">
      <c r="C681" s="174"/>
      <c r="D681" s="174"/>
      <c r="E681" s="174"/>
      <c r="F681" s="174"/>
      <c r="G681" s="174"/>
      <c r="H681" s="174"/>
      <c r="I681" s="174"/>
      <c r="J681" s="174"/>
      <c r="K681" s="174"/>
      <c r="L681" s="174"/>
      <c r="M681" s="174"/>
    </row>
    <row r="682" ht="14.25" customHeight="1" spans="3:13">
      <c r="C682" s="174"/>
      <c r="D682" s="174"/>
      <c r="E682" s="174"/>
      <c r="F682" s="174"/>
      <c r="G682" s="174"/>
      <c r="H682" s="174"/>
      <c r="I682" s="174"/>
      <c r="J682" s="174"/>
      <c r="K682" s="174"/>
      <c r="L682" s="174"/>
      <c r="M682" s="174"/>
    </row>
    <row r="683" ht="14.25" customHeight="1" spans="3:13">
      <c r="C683" s="174"/>
      <c r="D683" s="174"/>
      <c r="E683" s="174"/>
      <c r="F683" s="174"/>
      <c r="G683" s="174"/>
      <c r="H683" s="174"/>
      <c r="I683" s="174"/>
      <c r="J683" s="174"/>
      <c r="K683" s="174"/>
      <c r="L683" s="174"/>
      <c r="M683" s="174"/>
    </row>
    <row r="684" ht="14.25" customHeight="1" spans="3:13">
      <c r="C684" s="174"/>
      <c r="D684" s="174"/>
      <c r="E684" s="174"/>
      <c r="F684" s="174"/>
      <c r="G684" s="174"/>
      <c r="H684" s="174"/>
      <c r="I684" s="174"/>
      <c r="J684" s="174"/>
      <c r="K684" s="174"/>
      <c r="L684" s="174"/>
      <c r="M684" s="174"/>
    </row>
    <row r="685" ht="14.25" customHeight="1" spans="3:13">
      <c r="C685" s="174"/>
      <c r="D685" s="174"/>
      <c r="E685" s="174"/>
      <c r="F685" s="174"/>
      <c r="G685" s="174"/>
      <c r="H685" s="174"/>
      <c r="I685" s="174"/>
      <c r="J685" s="174"/>
      <c r="K685" s="174"/>
      <c r="L685" s="174"/>
      <c r="M685" s="174"/>
    </row>
    <row r="686" ht="14.25" customHeight="1" spans="3:13">
      <c r="C686" s="174"/>
      <c r="D686" s="174"/>
      <c r="E686" s="174"/>
      <c r="F686" s="174"/>
      <c r="G686" s="174"/>
      <c r="H686" s="174"/>
      <c r="I686" s="174"/>
      <c r="J686" s="174"/>
      <c r="K686" s="174"/>
      <c r="L686" s="174"/>
      <c r="M686" s="174"/>
    </row>
    <row r="687" ht="14.25" customHeight="1" spans="3:13">
      <c r="C687" s="174"/>
      <c r="D687" s="174"/>
      <c r="E687" s="174"/>
      <c r="F687" s="174"/>
      <c r="G687" s="174"/>
      <c r="H687" s="174"/>
      <c r="I687" s="174"/>
      <c r="J687" s="174"/>
      <c r="K687" s="174"/>
      <c r="L687" s="174"/>
      <c r="M687" s="174"/>
    </row>
    <row r="688" ht="14.25" customHeight="1" spans="3:13">
      <c r="C688" s="174"/>
      <c r="D688" s="174"/>
      <c r="E688" s="174"/>
      <c r="F688" s="174"/>
      <c r="G688" s="174"/>
      <c r="H688" s="174"/>
      <c r="I688" s="174"/>
      <c r="J688" s="174"/>
      <c r="K688" s="174"/>
      <c r="L688" s="174"/>
      <c r="M688" s="174"/>
    </row>
    <row r="689" ht="14.25" customHeight="1" spans="3:13">
      <c r="C689" s="174"/>
      <c r="D689" s="174"/>
      <c r="E689" s="174"/>
      <c r="F689" s="174"/>
      <c r="G689" s="174"/>
      <c r="H689" s="174"/>
      <c r="I689" s="174"/>
      <c r="J689" s="174"/>
      <c r="K689" s="174"/>
      <c r="L689" s="174"/>
      <c r="M689" s="174"/>
    </row>
    <row r="690" ht="14.25" customHeight="1" spans="3:13">
      <c r="C690" s="174"/>
      <c r="D690" s="174"/>
      <c r="E690" s="174"/>
      <c r="F690" s="174"/>
      <c r="G690" s="174"/>
      <c r="H690" s="174"/>
      <c r="I690" s="174"/>
      <c r="J690" s="174"/>
      <c r="K690" s="174"/>
      <c r="L690" s="174"/>
      <c r="M690" s="174"/>
    </row>
    <row r="691" ht="14.25" customHeight="1" spans="3:13">
      <c r="C691" s="174"/>
      <c r="D691" s="174"/>
      <c r="E691" s="174"/>
      <c r="F691" s="174"/>
      <c r="G691" s="174"/>
      <c r="H691" s="174"/>
      <c r="I691" s="174"/>
      <c r="J691" s="174"/>
      <c r="K691" s="174"/>
      <c r="L691" s="174"/>
      <c r="M691" s="174"/>
    </row>
    <row r="692" ht="14.25" customHeight="1" spans="3:13">
      <c r="C692" s="174"/>
      <c r="D692" s="174"/>
      <c r="E692" s="174"/>
      <c r="F692" s="174"/>
      <c r="G692" s="174"/>
      <c r="H692" s="174"/>
      <c r="I692" s="174"/>
      <c r="J692" s="174"/>
      <c r="K692" s="174"/>
      <c r="L692" s="174"/>
      <c r="M692" s="174"/>
    </row>
    <row r="693" ht="14.25" customHeight="1" spans="3:13">
      <c r="C693" s="174"/>
      <c r="D693" s="174"/>
      <c r="E693" s="174"/>
      <c r="F693" s="174"/>
      <c r="G693" s="174"/>
      <c r="H693" s="174"/>
      <c r="I693" s="174"/>
      <c r="J693" s="174"/>
      <c r="K693" s="174"/>
      <c r="L693" s="174"/>
      <c r="M693" s="174"/>
    </row>
    <row r="694" ht="14.25" customHeight="1" spans="3:13">
      <c r="C694" s="174"/>
      <c r="D694" s="174"/>
      <c r="E694" s="174"/>
      <c r="F694" s="174"/>
      <c r="G694" s="174"/>
      <c r="H694" s="174"/>
      <c r="I694" s="174"/>
      <c r="J694" s="174"/>
      <c r="K694" s="174"/>
      <c r="L694" s="174"/>
      <c r="M694" s="174"/>
    </row>
    <row r="695" ht="14.25" customHeight="1" spans="3:13">
      <c r="C695" s="174"/>
      <c r="D695" s="174"/>
      <c r="E695" s="174"/>
      <c r="F695" s="174"/>
      <c r="G695" s="174"/>
      <c r="H695" s="174"/>
      <c r="I695" s="174"/>
      <c r="J695" s="174"/>
      <c r="K695" s="174"/>
      <c r="L695" s="174"/>
      <c r="M695" s="174"/>
    </row>
    <row r="696" ht="14.25" customHeight="1" spans="3:13">
      <c r="C696" s="174"/>
      <c r="D696" s="174"/>
      <c r="E696" s="174"/>
      <c r="F696" s="174"/>
      <c r="G696" s="174"/>
      <c r="H696" s="174"/>
      <c r="I696" s="174"/>
      <c r="J696" s="174"/>
      <c r="K696" s="174"/>
      <c r="L696" s="174"/>
      <c r="M696" s="174"/>
    </row>
    <row r="697" ht="14.25" customHeight="1" spans="3:13">
      <c r="C697" s="174"/>
      <c r="D697" s="174"/>
      <c r="E697" s="174"/>
      <c r="F697" s="174"/>
      <c r="G697" s="174"/>
      <c r="H697" s="174"/>
      <c r="I697" s="174"/>
      <c r="J697" s="174"/>
      <c r="K697" s="174"/>
      <c r="L697" s="174"/>
      <c r="M697" s="174"/>
    </row>
    <row r="698" ht="14.25" customHeight="1" spans="3:13">
      <c r="C698" s="174"/>
      <c r="D698" s="174"/>
      <c r="E698" s="174"/>
      <c r="F698" s="174"/>
      <c r="G698" s="174"/>
      <c r="H698" s="174"/>
      <c r="I698" s="174"/>
      <c r="J698" s="174"/>
      <c r="K698" s="174"/>
      <c r="L698" s="174"/>
      <c r="M698" s="174"/>
    </row>
    <row r="699" ht="14.25" customHeight="1" spans="3:13">
      <c r="C699" s="174"/>
      <c r="D699" s="174"/>
      <c r="E699" s="174"/>
      <c r="F699" s="174"/>
      <c r="G699" s="174"/>
      <c r="H699" s="174"/>
      <c r="I699" s="174"/>
      <c r="J699" s="174"/>
      <c r="K699" s="174"/>
      <c r="L699" s="174"/>
      <c r="M699" s="174"/>
    </row>
    <row r="700" ht="14.25" customHeight="1" spans="3:13">
      <c r="C700" s="174"/>
      <c r="D700" s="174"/>
      <c r="E700" s="174"/>
      <c r="F700" s="174"/>
      <c r="G700" s="174"/>
      <c r="H700" s="174"/>
      <c r="I700" s="174"/>
      <c r="J700" s="174"/>
      <c r="K700" s="174"/>
      <c r="L700" s="174"/>
      <c r="M700" s="174"/>
    </row>
    <row r="701" ht="14.25" customHeight="1" spans="3:13">
      <c r="C701" s="174"/>
      <c r="D701" s="174"/>
      <c r="E701" s="174"/>
      <c r="F701" s="174"/>
      <c r="G701" s="174"/>
      <c r="H701" s="174"/>
      <c r="I701" s="174"/>
      <c r="J701" s="174"/>
      <c r="K701" s="174"/>
      <c r="L701" s="174"/>
      <c r="M701" s="174"/>
    </row>
    <row r="702" ht="14.25" customHeight="1" spans="3:13">
      <c r="C702" s="174"/>
      <c r="D702" s="174"/>
      <c r="E702" s="174"/>
      <c r="F702" s="174"/>
      <c r="G702" s="174"/>
      <c r="H702" s="174"/>
      <c r="I702" s="174"/>
      <c r="J702" s="174"/>
      <c r="K702" s="174"/>
      <c r="L702" s="174"/>
      <c r="M702" s="174"/>
    </row>
    <row r="703" ht="14.25" customHeight="1" spans="3:13">
      <c r="C703" s="174"/>
      <c r="D703" s="174"/>
      <c r="E703" s="174"/>
      <c r="F703" s="174"/>
      <c r="G703" s="174"/>
      <c r="H703" s="174"/>
      <c r="I703" s="174"/>
      <c r="J703" s="174"/>
      <c r="K703" s="174"/>
      <c r="L703" s="174"/>
      <c r="M703" s="174"/>
    </row>
    <row r="704" ht="14.25" customHeight="1" spans="3:13">
      <c r="C704" s="174"/>
      <c r="D704" s="174"/>
      <c r="E704" s="174"/>
      <c r="F704" s="174"/>
      <c r="G704" s="174"/>
      <c r="H704" s="174"/>
      <c r="I704" s="174"/>
      <c r="J704" s="174"/>
      <c r="K704" s="174"/>
      <c r="L704" s="174"/>
      <c r="M704" s="174"/>
    </row>
    <row r="705" ht="14.25" customHeight="1" spans="3:13">
      <c r="C705" s="174"/>
      <c r="D705" s="174"/>
      <c r="E705" s="174"/>
      <c r="F705" s="174"/>
      <c r="G705" s="174"/>
      <c r="H705" s="174"/>
      <c r="I705" s="174"/>
      <c r="J705" s="174"/>
      <c r="K705" s="174"/>
      <c r="L705" s="174"/>
      <c r="M705" s="174"/>
    </row>
    <row r="706" ht="14.25" customHeight="1" spans="3:13">
      <c r="C706" s="174"/>
      <c r="D706" s="174"/>
      <c r="E706" s="174"/>
      <c r="F706" s="174"/>
      <c r="G706" s="174"/>
      <c r="H706" s="174"/>
      <c r="I706" s="174"/>
      <c r="J706" s="174"/>
      <c r="K706" s="174"/>
      <c r="L706" s="174"/>
      <c r="M706" s="174"/>
    </row>
    <row r="707" ht="14.25" customHeight="1" spans="3:13">
      <c r="C707" s="174"/>
      <c r="D707" s="174"/>
      <c r="E707" s="174"/>
      <c r="F707" s="174"/>
      <c r="G707" s="174"/>
      <c r="H707" s="174"/>
      <c r="I707" s="174"/>
      <c r="J707" s="174"/>
      <c r="K707" s="174"/>
      <c r="L707" s="174"/>
      <c r="M707" s="174"/>
    </row>
    <row r="708" ht="14.25" customHeight="1" spans="3:13">
      <c r="C708" s="174"/>
      <c r="D708" s="174"/>
      <c r="E708" s="174"/>
      <c r="F708" s="174"/>
      <c r="G708" s="174"/>
      <c r="H708" s="174"/>
      <c r="I708" s="174"/>
      <c r="J708" s="174"/>
      <c r="K708" s="174"/>
      <c r="L708" s="174"/>
      <c r="M708" s="174"/>
    </row>
    <row r="709" ht="14.25" customHeight="1" spans="3:13">
      <c r="C709" s="174"/>
      <c r="D709" s="174"/>
      <c r="E709" s="174"/>
      <c r="F709" s="174"/>
      <c r="G709" s="174"/>
      <c r="H709" s="174"/>
      <c r="I709" s="174"/>
      <c r="J709" s="174"/>
      <c r="K709" s="174"/>
      <c r="L709" s="174"/>
      <c r="M709" s="174"/>
    </row>
    <row r="710" ht="14.25" customHeight="1" spans="3:13">
      <c r="C710" s="174"/>
      <c r="D710" s="174"/>
      <c r="E710" s="174"/>
      <c r="F710" s="174"/>
      <c r="G710" s="174"/>
      <c r="H710" s="174"/>
      <c r="I710" s="174"/>
      <c r="J710" s="174"/>
      <c r="K710" s="174"/>
      <c r="L710" s="174"/>
      <c r="M710" s="174"/>
    </row>
    <row r="711" ht="14.25" customHeight="1" spans="3:13">
      <c r="C711" s="174"/>
      <c r="D711" s="174"/>
      <c r="E711" s="174"/>
      <c r="F711" s="174"/>
      <c r="G711" s="174"/>
      <c r="H711" s="174"/>
      <c r="I711" s="174"/>
      <c r="J711" s="174"/>
      <c r="K711" s="174"/>
      <c r="L711" s="174"/>
      <c r="M711" s="174"/>
    </row>
    <row r="712" ht="14.25" customHeight="1" spans="3:13">
      <c r="C712" s="174"/>
      <c r="D712" s="174"/>
      <c r="E712" s="174"/>
      <c r="F712" s="174"/>
      <c r="G712" s="174"/>
      <c r="H712" s="174"/>
      <c r="I712" s="174"/>
      <c r="J712" s="174"/>
      <c r="K712" s="174"/>
      <c r="L712" s="174"/>
      <c r="M712" s="174"/>
    </row>
    <row r="713" ht="14.25" customHeight="1" spans="3:13">
      <c r="C713" s="174"/>
      <c r="D713" s="174"/>
      <c r="E713" s="174"/>
      <c r="F713" s="174"/>
      <c r="G713" s="174"/>
      <c r="H713" s="174"/>
      <c r="I713" s="174"/>
      <c r="J713" s="174"/>
      <c r="K713" s="174"/>
      <c r="L713" s="174"/>
      <c r="M713" s="174"/>
    </row>
    <row r="714" ht="14.25" customHeight="1" spans="3:13">
      <c r="C714" s="174"/>
      <c r="D714" s="174"/>
      <c r="E714" s="174"/>
      <c r="F714" s="174"/>
      <c r="G714" s="174"/>
      <c r="H714" s="174"/>
      <c r="I714" s="174"/>
      <c r="J714" s="174"/>
      <c r="K714" s="174"/>
      <c r="L714" s="174"/>
      <c r="M714" s="174"/>
    </row>
    <row r="715" ht="14.25" customHeight="1" spans="3:13">
      <c r="C715" s="174"/>
      <c r="D715" s="174"/>
      <c r="E715" s="174"/>
      <c r="F715" s="174"/>
      <c r="G715" s="174"/>
      <c r="H715" s="174"/>
      <c r="I715" s="174"/>
      <c r="J715" s="174"/>
      <c r="K715" s="174"/>
      <c r="L715" s="174"/>
      <c r="M715" s="174"/>
    </row>
    <row r="716" ht="14.25" customHeight="1" spans="3:13">
      <c r="C716" s="174"/>
      <c r="D716" s="174"/>
      <c r="E716" s="174"/>
      <c r="F716" s="174"/>
      <c r="G716" s="174"/>
      <c r="H716" s="174"/>
      <c r="I716" s="174"/>
      <c r="J716" s="174"/>
      <c r="K716" s="174"/>
      <c r="L716" s="174"/>
      <c r="M716" s="174"/>
    </row>
    <row r="717" ht="14.25" customHeight="1" spans="3:13">
      <c r="C717" s="174"/>
      <c r="D717" s="174"/>
      <c r="E717" s="174"/>
      <c r="F717" s="174"/>
      <c r="G717" s="174"/>
      <c r="H717" s="174"/>
      <c r="I717" s="174"/>
      <c r="J717" s="174"/>
      <c r="K717" s="174"/>
      <c r="L717" s="174"/>
      <c r="M717" s="174"/>
    </row>
    <row r="718" ht="14.25" customHeight="1" spans="3:13">
      <c r="C718" s="174"/>
      <c r="D718" s="174"/>
      <c r="E718" s="174"/>
      <c r="F718" s="174"/>
      <c r="G718" s="174"/>
      <c r="H718" s="174"/>
      <c r="I718" s="174"/>
      <c r="J718" s="174"/>
      <c r="K718" s="174"/>
      <c r="L718" s="174"/>
      <c r="M718" s="174"/>
    </row>
    <row r="719" ht="14.25" customHeight="1" spans="3:13">
      <c r="C719" s="174"/>
      <c r="D719" s="174"/>
      <c r="E719" s="174"/>
      <c r="F719" s="174"/>
      <c r="G719" s="174"/>
      <c r="H719" s="174"/>
      <c r="I719" s="174"/>
      <c r="J719" s="174"/>
      <c r="K719" s="174"/>
      <c r="L719" s="174"/>
      <c r="M719" s="174"/>
    </row>
    <row r="720" ht="14.25" customHeight="1" spans="3:13">
      <c r="C720" s="174"/>
      <c r="D720" s="174"/>
      <c r="E720" s="174"/>
      <c r="F720" s="174"/>
      <c r="G720" s="174"/>
      <c r="H720" s="174"/>
      <c r="I720" s="174"/>
      <c r="J720" s="174"/>
      <c r="K720" s="174"/>
      <c r="L720" s="174"/>
      <c r="M720" s="174"/>
    </row>
    <row r="721" ht="14.25" customHeight="1" spans="3:13">
      <c r="C721" s="174"/>
      <c r="D721" s="174"/>
      <c r="E721" s="174"/>
      <c r="F721" s="174"/>
      <c r="G721" s="174"/>
      <c r="H721" s="174"/>
      <c r="I721" s="174"/>
      <c r="J721" s="174"/>
      <c r="K721" s="174"/>
      <c r="L721" s="174"/>
      <c r="M721" s="174"/>
    </row>
    <row r="722" ht="14.25" customHeight="1" spans="3:13">
      <c r="C722" s="174"/>
      <c r="D722" s="174"/>
      <c r="E722" s="174"/>
      <c r="F722" s="174"/>
      <c r="G722" s="174"/>
      <c r="H722" s="174"/>
      <c r="I722" s="174"/>
      <c r="J722" s="174"/>
      <c r="K722" s="174"/>
      <c r="L722" s="174"/>
      <c r="M722" s="174"/>
    </row>
    <row r="723" ht="14.25" customHeight="1" spans="3:13">
      <c r="C723" s="174"/>
      <c r="D723" s="174"/>
      <c r="E723" s="174"/>
      <c r="F723" s="174"/>
      <c r="G723" s="174"/>
      <c r="H723" s="174"/>
      <c r="I723" s="174"/>
      <c r="J723" s="174"/>
      <c r="K723" s="174"/>
      <c r="L723" s="174"/>
      <c r="M723" s="174"/>
    </row>
    <row r="724" ht="14.25" customHeight="1" spans="3:13">
      <c r="C724" s="174"/>
      <c r="D724" s="174"/>
      <c r="E724" s="174"/>
      <c r="F724" s="174"/>
      <c r="G724" s="174"/>
      <c r="H724" s="174"/>
      <c r="I724" s="174"/>
      <c r="J724" s="174"/>
      <c r="K724" s="174"/>
      <c r="L724" s="174"/>
      <c r="M724" s="174"/>
    </row>
    <row r="725" ht="14.25" customHeight="1" spans="3:13">
      <c r="C725" s="174"/>
      <c r="D725" s="174"/>
      <c r="E725" s="174"/>
      <c r="F725" s="174"/>
      <c r="G725" s="174"/>
      <c r="H725" s="174"/>
      <c r="I725" s="174"/>
      <c r="J725" s="174"/>
      <c r="K725" s="174"/>
      <c r="L725" s="174"/>
      <c r="M725" s="174"/>
    </row>
    <row r="726" ht="14.25" customHeight="1" spans="3:13">
      <c r="C726" s="174"/>
      <c r="D726" s="174"/>
      <c r="E726" s="174"/>
      <c r="F726" s="174"/>
      <c r="G726" s="174"/>
      <c r="H726" s="174"/>
      <c r="I726" s="174"/>
      <c r="J726" s="174"/>
      <c r="K726" s="174"/>
      <c r="L726" s="174"/>
      <c r="M726" s="174"/>
    </row>
    <row r="727" ht="14.25" customHeight="1" spans="3:13">
      <c r="C727" s="174"/>
      <c r="D727" s="174"/>
      <c r="E727" s="174"/>
      <c r="F727" s="174"/>
      <c r="G727" s="174"/>
      <c r="H727" s="174"/>
      <c r="I727" s="174"/>
      <c r="J727" s="174"/>
      <c r="K727" s="174"/>
      <c r="L727" s="174"/>
      <c r="M727" s="174"/>
    </row>
    <row r="728" ht="14.25" customHeight="1" spans="3:13">
      <c r="C728" s="174"/>
      <c r="D728" s="174"/>
      <c r="E728" s="174"/>
      <c r="F728" s="174"/>
      <c r="G728" s="174"/>
      <c r="H728" s="174"/>
      <c r="I728" s="174"/>
      <c r="J728" s="174"/>
      <c r="K728" s="174"/>
      <c r="L728" s="174"/>
      <c r="M728" s="174"/>
    </row>
    <row r="729" ht="14.25" customHeight="1" spans="3:13">
      <c r="C729" s="174"/>
      <c r="D729" s="174"/>
      <c r="E729" s="174"/>
      <c r="F729" s="174"/>
      <c r="G729" s="174"/>
      <c r="H729" s="174"/>
      <c r="I729" s="174"/>
      <c r="J729" s="174"/>
      <c r="K729" s="174"/>
      <c r="L729" s="174"/>
      <c r="M729" s="174"/>
    </row>
    <row r="730" ht="14.25" customHeight="1" spans="3:13">
      <c r="C730" s="174"/>
      <c r="D730" s="174"/>
      <c r="E730" s="174"/>
      <c r="F730" s="174"/>
      <c r="G730" s="174"/>
      <c r="H730" s="174"/>
      <c r="I730" s="174"/>
      <c r="J730" s="174"/>
      <c r="K730" s="174"/>
      <c r="L730" s="174"/>
      <c r="M730" s="174"/>
    </row>
    <row r="731" ht="14.25" customHeight="1" spans="3:13">
      <c r="C731" s="174"/>
      <c r="D731" s="174"/>
      <c r="E731" s="174"/>
      <c r="F731" s="174"/>
      <c r="G731" s="174"/>
      <c r="H731" s="174"/>
      <c r="I731" s="174"/>
      <c r="J731" s="174"/>
      <c r="K731" s="174"/>
      <c r="L731" s="174"/>
      <c r="M731" s="174"/>
    </row>
    <row r="732" ht="14.25" customHeight="1" spans="3:13">
      <c r="C732" s="174"/>
      <c r="D732" s="174"/>
      <c r="E732" s="174"/>
      <c r="F732" s="174"/>
      <c r="G732" s="174"/>
      <c r="H732" s="174"/>
      <c r="I732" s="174"/>
      <c r="J732" s="174"/>
      <c r="K732" s="174"/>
      <c r="L732" s="174"/>
      <c r="M732" s="174"/>
    </row>
    <row r="733" ht="14.25" customHeight="1" spans="3:13">
      <c r="C733" s="174"/>
      <c r="D733" s="174"/>
      <c r="E733" s="174"/>
      <c r="F733" s="174"/>
      <c r="G733" s="174"/>
      <c r="H733" s="174"/>
      <c r="I733" s="174"/>
      <c r="J733" s="174"/>
      <c r="K733" s="174"/>
      <c r="L733" s="174"/>
      <c r="M733" s="174"/>
    </row>
    <row r="734" ht="14.25" customHeight="1" spans="3:13">
      <c r="C734" s="174"/>
      <c r="D734" s="174"/>
      <c r="E734" s="174"/>
      <c r="F734" s="174"/>
      <c r="G734" s="174"/>
      <c r="H734" s="174"/>
      <c r="I734" s="174"/>
      <c r="J734" s="174"/>
      <c r="K734" s="174"/>
      <c r="L734" s="174"/>
      <c r="M734" s="174"/>
    </row>
    <row r="735" ht="14.25" customHeight="1" spans="3:13">
      <c r="C735" s="174"/>
      <c r="D735" s="174"/>
      <c r="E735" s="174"/>
      <c r="F735" s="174"/>
      <c r="G735" s="174"/>
      <c r="H735" s="174"/>
      <c r="I735" s="174"/>
      <c r="J735" s="174"/>
      <c r="K735" s="174"/>
      <c r="L735" s="174"/>
      <c r="M735" s="174"/>
    </row>
    <row r="736" ht="14.25" customHeight="1" spans="3:13">
      <c r="C736" s="174"/>
      <c r="D736" s="174"/>
      <c r="E736" s="174"/>
      <c r="F736" s="174"/>
      <c r="G736" s="174"/>
      <c r="H736" s="174"/>
      <c r="I736" s="174"/>
      <c r="J736" s="174"/>
      <c r="K736" s="174"/>
      <c r="L736" s="174"/>
      <c r="M736" s="174"/>
    </row>
    <row r="737" ht="14.25" customHeight="1" spans="3:13">
      <c r="C737" s="174"/>
      <c r="D737" s="174"/>
      <c r="E737" s="174"/>
      <c r="F737" s="174"/>
      <c r="G737" s="174"/>
      <c r="H737" s="174"/>
      <c r="I737" s="174"/>
      <c r="J737" s="174"/>
      <c r="K737" s="174"/>
      <c r="L737" s="174"/>
      <c r="M737" s="174"/>
    </row>
    <row r="738" ht="14.25" customHeight="1" spans="3:13">
      <c r="C738" s="174"/>
      <c r="D738" s="174"/>
      <c r="E738" s="174"/>
      <c r="F738" s="174"/>
      <c r="G738" s="174"/>
      <c r="H738" s="174"/>
      <c r="I738" s="174"/>
      <c r="J738" s="174"/>
      <c r="K738" s="174"/>
      <c r="L738" s="174"/>
      <c r="M738" s="174"/>
    </row>
    <row r="739" ht="14.25" customHeight="1" spans="3:13">
      <c r="C739" s="174"/>
      <c r="D739" s="174"/>
      <c r="E739" s="174"/>
      <c r="F739" s="174"/>
      <c r="G739" s="174"/>
      <c r="H739" s="174"/>
      <c r="I739" s="174"/>
      <c r="J739" s="174"/>
      <c r="K739" s="174"/>
      <c r="L739" s="174"/>
      <c r="M739" s="174"/>
    </row>
    <row r="740" ht="14.25" customHeight="1" spans="3:13">
      <c r="C740" s="174"/>
      <c r="D740" s="174"/>
      <c r="E740" s="174"/>
      <c r="F740" s="174"/>
      <c r="G740" s="174"/>
      <c r="H740" s="174"/>
      <c r="I740" s="174"/>
      <c r="J740" s="174"/>
      <c r="K740" s="174"/>
      <c r="L740" s="174"/>
      <c r="M740" s="174"/>
    </row>
    <row r="741" ht="14.25" customHeight="1" spans="3:13">
      <c r="C741" s="174"/>
      <c r="D741" s="174"/>
      <c r="E741" s="174"/>
      <c r="F741" s="174"/>
      <c r="G741" s="174"/>
      <c r="H741" s="174"/>
      <c r="I741" s="174"/>
      <c r="J741" s="174"/>
      <c r="K741" s="174"/>
      <c r="L741" s="174"/>
      <c r="M741" s="174"/>
    </row>
    <row r="742" ht="14.25" customHeight="1" spans="3:13">
      <c r="C742" s="174"/>
      <c r="D742" s="174"/>
      <c r="E742" s="174"/>
      <c r="F742" s="174"/>
      <c r="G742" s="174"/>
      <c r="H742" s="174"/>
      <c r="I742" s="174"/>
      <c r="J742" s="174"/>
      <c r="K742" s="174"/>
      <c r="L742" s="174"/>
      <c r="M742" s="174"/>
    </row>
    <row r="743" ht="14.25" customHeight="1" spans="3:13">
      <c r="C743" s="174"/>
      <c r="D743" s="174"/>
      <c r="E743" s="174"/>
      <c r="F743" s="174"/>
      <c r="G743" s="174"/>
      <c r="H743" s="174"/>
      <c r="I743" s="174"/>
      <c r="J743" s="174"/>
      <c r="K743" s="174"/>
      <c r="L743" s="174"/>
      <c r="M743" s="174"/>
    </row>
    <row r="744" ht="14.25" customHeight="1" spans="3:13">
      <c r="C744" s="174"/>
      <c r="D744" s="174"/>
      <c r="E744" s="174"/>
      <c r="F744" s="174"/>
      <c r="G744" s="174"/>
      <c r="H744" s="174"/>
      <c r="I744" s="174"/>
      <c r="J744" s="174"/>
      <c r="K744" s="174"/>
      <c r="L744" s="174"/>
      <c r="M744" s="174"/>
    </row>
    <row r="745" ht="14.25" customHeight="1" spans="3:13">
      <c r="C745" s="174"/>
      <c r="D745" s="174"/>
      <c r="E745" s="174"/>
      <c r="F745" s="174"/>
      <c r="G745" s="174"/>
      <c r="H745" s="174"/>
      <c r="I745" s="174"/>
      <c r="J745" s="174"/>
      <c r="K745" s="174"/>
      <c r="L745" s="174"/>
      <c r="M745" s="174"/>
    </row>
    <row r="746" ht="14.25" customHeight="1" spans="3:13">
      <c r="C746" s="174"/>
      <c r="D746" s="174"/>
      <c r="E746" s="174"/>
      <c r="F746" s="174"/>
      <c r="G746" s="174"/>
      <c r="H746" s="174"/>
      <c r="I746" s="174"/>
      <c r="J746" s="174"/>
      <c r="K746" s="174"/>
      <c r="L746" s="174"/>
      <c r="M746" s="174"/>
    </row>
    <row r="747" ht="14.25" customHeight="1" spans="3:13">
      <c r="C747" s="174"/>
      <c r="D747" s="174"/>
      <c r="E747" s="174"/>
      <c r="F747" s="174"/>
      <c r="G747" s="174"/>
      <c r="H747" s="174"/>
      <c r="I747" s="174"/>
      <c r="J747" s="174"/>
      <c r="K747" s="174"/>
      <c r="L747" s="174"/>
      <c r="M747" s="174"/>
    </row>
    <row r="748" ht="14.25" customHeight="1" spans="3:13">
      <c r="C748" s="174"/>
      <c r="D748" s="174"/>
      <c r="E748" s="174"/>
      <c r="F748" s="174"/>
      <c r="G748" s="174"/>
      <c r="H748" s="174"/>
      <c r="I748" s="174"/>
      <c r="J748" s="174"/>
      <c r="K748" s="174"/>
      <c r="L748" s="174"/>
      <c r="M748" s="174"/>
    </row>
    <row r="749" ht="14.25" customHeight="1" spans="3:13">
      <c r="C749" s="174"/>
      <c r="D749" s="174"/>
      <c r="E749" s="174"/>
      <c r="F749" s="174"/>
      <c r="G749" s="174"/>
      <c r="H749" s="174"/>
      <c r="I749" s="174"/>
      <c r="J749" s="174"/>
      <c r="K749" s="174"/>
      <c r="L749" s="174"/>
      <c r="M749" s="174"/>
    </row>
    <row r="750" ht="14.25" customHeight="1" spans="3:13">
      <c r="C750" s="174"/>
      <c r="D750" s="174"/>
      <c r="E750" s="174"/>
      <c r="F750" s="174"/>
      <c r="G750" s="174"/>
      <c r="H750" s="174"/>
      <c r="I750" s="174"/>
      <c r="J750" s="174"/>
      <c r="K750" s="174"/>
      <c r="L750" s="174"/>
      <c r="M750" s="174"/>
    </row>
    <row r="751" ht="14.25" customHeight="1" spans="3:13">
      <c r="C751" s="174"/>
      <c r="D751" s="174"/>
      <c r="E751" s="174"/>
      <c r="F751" s="174"/>
      <c r="G751" s="174"/>
      <c r="H751" s="174"/>
      <c r="I751" s="174"/>
      <c r="J751" s="174"/>
      <c r="K751" s="174"/>
      <c r="L751" s="174"/>
      <c r="M751" s="174"/>
    </row>
    <row r="752" ht="14.25" customHeight="1" spans="3:13">
      <c r="C752" s="174"/>
      <c r="D752" s="174"/>
      <c r="E752" s="174"/>
      <c r="F752" s="174"/>
      <c r="G752" s="174"/>
      <c r="H752" s="174"/>
      <c r="I752" s="174"/>
      <c r="J752" s="174"/>
      <c r="K752" s="174"/>
      <c r="L752" s="174"/>
      <c r="M752" s="174"/>
    </row>
    <row r="753" ht="14.25" customHeight="1" spans="3:13">
      <c r="C753" s="174"/>
      <c r="D753" s="174"/>
      <c r="E753" s="174"/>
      <c r="F753" s="174"/>
      <c r="G753" s="174"/>
      <c r="H753" s="174"/>
      <c r="I753" s="174"/>
      <c r="J753" s="174"/>
      <c r="K753" s="174"/>
      <c r="L753" s="174"/>
      <c r="M753" s="174"/>
    </row>
    <row r="754" ht="14.25" customHeight="1" spans="3:13">
      <c r="C754" s="174"/>
      <c r="D754" s="174"/>
      <c r="E754" s="174"/>
      <c r="F754" s="174"/>
      <c r="G754" s="174"/>
      <c r="H754" s="174"/>
      <c r="I754" s="174"/>
      <c r="J754" s="174"/>
      <c r="K754" s="174"/>
      <c r="L754" s="174"/>
      <c r="M754" s="174"/>
    </row>
    <row r="755" ht="14.25" customHeight="1" spans="3:13">
      <c r="C755" s="174"/>
      <c r="D755" s="174"/>
      <c r="E755" s="174"/>
      <c r="F755" s="174"/>
      <c r="G755" s="174"/>
      <c r="H755" s="174"/>
      <c r="I755" s="174"/>
      <c r="J755" s="174"/>
      <c r="K755" s="174"/>
      <c r="L755" s="174"/>
      <c r="M755" s="174"/>
    </row>
    <row r="756" ht="14.25" customHeight="1" spans="3:13">
      <c r="C756" s="174"/>
      <c r="D756" s="174"/>
      <c r="E756" s="174"/>
      <c r="F756" s="174"/>
      <c r="G756" s="174"/>
      <c r="H756" s="174"/>
      <c r="I756" s="174"/>
      <c r="J756" s="174"/>
      <c r="K756" s="174"/>
      <c r="L756" s="174"/>
      <c r="M756" s="174"/>
    </row>
    <row r="757" ht="14.25" customHeight="1" spans="3:13">
      <c r="C757" s="174"/>
      <c r="D757" s="174"/>
      <c r="E757" s="174"/>
      <c r="F757" s="174"/>
      <c r="G757" s="174"/>
      <c r="H757" s="174"/>
      <c r="I757" s="174"/>
      <c r="J757" s="174"/>
      <c r="K757" s="174"/>
      <c r="L757" s="174"/>
      <c r="M757" s="174"/>
    </row>
    <row r="758" ht="14.25" customHeight="1" spans="3:13">
      <c r="C758" s="174"/>
      <c r="D758" s="174"/>
      <c r="E758" s="174"/>
      <c r="F758" s="174"/>
      <c r="G758" s="174"/>
      <c r="H758" s="174"/>
      <c r="I758" s="174"/>
      <c r="J758" s="174"/>
      <c r="K758" s="174"/>
      <c r="L758" s="174"/>
      <c r="M758" s="174"/>
    </row>
    <row r="759" ht="14.25" customHeight="1" spans="3:13">
      <c r="C759" s="174"/>
      <c r="D759" s="174"/>
      <c r="E759" s="174"/>
      <c r="F759" s="174"/>
      <c r="G759" s="174"/>
      <c r="H759" s="174"/>
      <c r="I759" s="174"/>
      <c r="J759" s="174"/>
      <c r="K759" s="174"/>
      <c r="L759" s="174"/>
      <c r="M759" s="174"/>
    </row>
    <row r="760" ht="14.25" customHeight="1" spans="3:13">
      <c r="C760" s="174"/>
      <c r="D760" s="174"/>
      <c r="E760" s="174"/>
      <c r="F760" s="174"/>
      <c r="G760" s="174"/>
      <c r="H760" s="174"/>
      <c r="I760" s="174"/>
      <c r="J760" s="174"/>
      <c r="K760" s="174"/>
      <c r="L760" s="174"/>
      <c r="M760" s="174"/>
    </row>
    <row r="761" ht="14.25" customHeight="1" spans="3:13">
      <c r="C761" s="174"/>
      <c r="D761" s="174"/>
      <c r="E761" s="174"/>
      <c r="F761" s="174"/>
      <c r="G761" s="174"/>
      <c r="H761" s="174"/>
      <c r="I761" s="174"/>
      <c r="J761" s="174"/>
      <c r="K761" s="174"/>
      <c r="L761" s="174"/>
      <c r="M761" s="174"/>
    </row>
    <row r="762" ht="14.25" customHeight="1" spans="3:13">
      <c r="C762" s="174"/>
      <c r="D762" s="174"/>
      <c r="E762" s="174"/>
      <c r="F762" s="174"/>
      <c r="G762" s="174"/>
      <c r="H762" s="174"/>
      <c r="I762" s="174"/>
      <c r="J762" s="174"/>
      <c r="K762" s="174"/>
      <c r="L762" s="174"/>
      <c r="M762" s="174"/>
    </row>
    <row r="763" ht="14.25" customHeight="1" spans="3:13">
      <c r="C763" s="174"/>
      <c r="D763" s="174"/>
      <c r="E763" s="174"/>
      <c r="F763" s="174"/>
      <c r="G763" s="174"/>
      <c r="H763" s="174"/>
      <c r="I763" s="174"/>
      <c r="J763" s="174"/>
      <c r="K763" s="174"/>
      <c r="L763" s="174"/>
      <c r="M763" s="174"/>
    </row>
    <row r="764" ht="14.25" customHeight="1" spans="3:13">
      <c r="C764" s="174"/>
      <c r="D764" s="174"/>
      <c r="E764" s="174"/>
      <c r="F764" s="174"/>
      <c r="G764" s="174"/>
      <c r="H764" s="174"/>
      <c r="I764" s="174"/>
      <c r="J764" s="174"/>
      <c r="K764" s="174"/>
      <c r="L764" s="174"/>
      <c r="M764" s="174"/>
    </row>
    <row r="765" ht="14.25" customHeight="1" spans="3:13">
      <c r="C765" s="174"/>
      <c r="D765" s="174"/>
      <c r="E765" s="174"/>
      <c r="F765" s="174"/>
      <c r="G765" s="174"/>
      <c r="H765" s="174"/>
      <c r="I765" s="174"/>
      <c r="J765" s="174"/>
      <c r="K765" s="174"/>
      <c r="L765" s="174"/>
      <c r="M765" s="174"/>
    </row>
    <row r="766" ht="14.25" customHeight="1" spans="3:13">
      <c r="C766" s="174"/>
      <c r="D766" s="174"/>
      <c r="E766" s="174"/>
      <c r="F766" s="174"/>
      <c r="G766" s="174"/>
      <c r="H766" s="174"/>
      <c r="I766" s="174"/>
      <c r="J766" s="174"/>
      <c r="K766" s="174"/>
      <c r="L766" s="174"/>
      <c r="M766" s="174"/>
    </row>
    <row r="767" ht="14.25" customHeight="1" spans="3:13">
      <c r="C767" s="174"/>
      <c r="D767" s="174"/>
      <c r="E767" s="174"/>
      <c r="F767" s="174"/>
      <c r="G767" s="174"/>
      <c r="H767" s="174"/>
      <c r="I767" s="174"/>
      <c r="J767" s="174"/>
      <c r="K767" s="174"/>
      <c r="L767" s="174"/>
      <c r="M767" s="174"/>
    </row>
    <row r="768" ht="14.25" customHeight="1" spans="3:13">
      <c r="C768" s="174"/>
      <c r="D768" s="174"/>
      <c r="E768" s="174"/>
      <c r="F768" s="174"/>
      <c r="G768" s="174"/>
      <c r="H768" s="174"/>
      <c r="I768" s="174"/>
      <c r="J768" s="174"/>
      <c r="K768" s="174"/>
      <c r="L768" s="174"/>
      <c r="M768" s="174"/>
    </row>
    <row r="769" ht="14.25" customHeight="1" spans="3:13">
      <c r="C769" s="174"/>
      <c r="D769" s="174"/>
      <c r="E769" s="174"/>
      <c r="F769" s="174"/>
      <c r="G769" s="174"/>
      <c r="H769" s="174"/>
      <c r="I769" s="174"/>
      <c r="J769" s="174"/>
      <c r="K769" s="174"/>
      <c r="L769" s="174"/>
      <c r="M769" s="174"/>
    </row>
    <row r="770" ht="14.25" customHeight="1" spans="3:13">
      <c r="C770" s="174"/>
      <c r="D770" s="174"/>
      <c r="E770" s="174"/>
      <c r="F770" s="174"/>
      <c r="G770" s="174"/>
      <c r="H770" s="174"/>
      <c r="I770" s="174"/>
      <c r="J770" s="174"/>
      <c r="K770" s="174"/>
      <c r="L770" s="174"/>
      <c r="M770" s="174"/>
    </row>
    <row r="771" ht="14.25" customHeight="1" spans="3:13">
      <c r="C771" s="174"/>
      <c r="D771" s="174"/>
      <c r="E771" s="174"/>
      <c r="F771" s="174"/>
      <c r="G771" s="174"/>
      <c r="H771" s="174"/>
      <c r="I771" s="174"/>
      <c r="J771" s="174"/>
      <c r="K771" s="174"/>
      <c r="L771" s="174"/>
      <c r="M771" s="174"/>
    </row>
    <row r="772" ht="14.25" customHeight="1" spans="3:13">
      <c r="C772" s="174"/>
      <c r="D772" s="174"/>
      <c r="E772" s="174"/>
      <c r="F772" s="174"/>
      <c r="G772" s="174"/>
      <c r="H772" s="174"/>
      <c r="I772" s="174"/>
      <c r="J772" s="174"/>
      <c r="K772" s="174"/>
      <c r="L772" s="174"/>
      <c r="M772" s="174"/>
    </row>
    <row r="773" ht="14.25" customHeight="1" spans="3:13">
      <c r="C773" s="174"/>
      <c r="D773" s="174"/>
      <c r="E773" s="174"/>
      <c r="F773" s="174"/>
      <c r="G773" s="174"/>
      <c r="H773" s="174"/>
      <c r="I773" s="174"/>
      <c r="J773" s="174"/>
      <c r="K773" s="174"/>
      <c r="L773" s="174"/>
      <c r="M773" s="174"/>
    </row>
    <row r="774" ht="14.25" customHeight="1" spans="3:13">
      <c r="C774" s="174"/>
      <c r="D774" s="174"/>
      <c r="E774" s="174"/>
      <c r="F774" s="174"/>
      <c r="G774" s="174"/>
      <c r="H774" s="174"/>
      <c r="I774" s="174"/>
      <c r="J774" s="174"/>
      <c r="K774" s="174"/>
      <c r="L774" s="174"/>
      <c r="M774" s="174"/>
    </row>
    <row r="775" ht="14.25" customHeight="1" spans="3:13">
      <c r="C775" s="174"/>
      <c r="D775" s="174"/>
      <c r="E775" s="174"/>
      <c r="F775" s="174"/>
      <c r="G775" s="174"/>
      <c r="H775" s="174"/>
      <c r="I775" s="174"/>
      <c r="J775" s="174"/>
      <c r="K775" s="174"/>
      <c r="L775" s="174"/>
      <c r="M775" s="174"/>
    </row>
    <row r="776" ht="14.25" customHeight="1" spans="3:13">
      <c r="C776" s="174"/>
      <c r="D776" s="174"/>
      <c r="E776" s="174"/>
      <c r="F776" s="174"/>
      <c r="G776" s="174"/>
      <c r="H776" s="174"/>
      <c r="I776" s="174"/>
      <c r="J776" s="174"/>
      <c r="K776" s="174"/>
      <c r="L776" s="174"/>
      <c r="M776" s="174"/>
    </row>
    <row r="777" ht="14.25" customHeight="1" spans="3:13">
      <c r="C777" s="174"/>
      <c r="D777" s="174"/>
      <c r="E777" s="174"/>
      <c r="F777" s="174"/>
      <c r="G777" s="174"/>
      <c r="H777" s="174"/>
      <c r="I777" s="174"/>
      <c r="J777" s="174"/>
      <c r="K777" s="174"/>
      <c r="L777" s="174"/>
      <c r="M777" s="174"/>
    </row>
    <row r="778" ht="14.25" customHeight="1" spans="3:13">
      <c r="C778" s="174"/>
      <c r="D778" s="174"/>
      <c r="E778" s="174"/>
      <c r="F778" s="174"/>
      <c r="G778" s="174"/>
      <c r="H778" s="174"/>
      <c r="I778" s="174"/>
      <c r="J778" s="174"/>
      <c r="K778" s="174"/>
      <c r="L778" s="174"/>
      <c r="M778" s="174"/>
    </row>
    <row r="779" ht="14.25" customHeight="1" spans="3:13">
      <c r="C779" s="174"/>
      <c r="D779" s="174"/>
      <c r="E779" s="174"/>
      <c r="F779" s="174"/>
      <c r="G779" s="174"/>
      <c r="H779" s="174"/>
      <c r="I779" s="174"/>
      <c r="J779" s="174"/>
      <c r="K779" s="174"/>
      <c r="L779" s="174"/>
      <c r="M779" s="174"/>
    </row>
    <row r="780" ht="14.25" customHeight="1" spans="3:13">
      <c r="C780" s="174"/>
      <c r="D780" s="174"/>
      <c r="E780" s="174"/>
      <c r="F780" s="174"/>
      <c r="G780" s="174"/>
      <c r="H780" s="174"/>
      <c r="I780" s="174"/>
      <c r="J780" s="174"/>
      <c r="K780" s="174"/>
      <c r="L780" s="174"/>
      <c r="M780" s="174"/>
    </row>
    <row r="781" ht="14.25" customHeight="1" spans="3:13">
      <c r="C781" s="174"/>
      <c r="D781" s="174"/>
      <c r="E781" s="174"/>
      <c r="F781" s="174"/>
      <c r="G781" s="174"/>
      <c r="H781" s="174"/>
      <c r="I781" s="174"/>
      <c r="J781" s="174"/>
      <c r="K781" s="174"/>
      <c r="L781" s="174"/>
      <c r="M781" s="174"/>
    </row>
    <row r="782" ht="14.25" customHeight="1" spans="3:13">
      <c r="C782" s="174"/>
      <c r="D782" s="174"/>
      <c r="E782" s="174"/>
      <c r="F782" s="174"/>
      <c r="G782" s="174"/>
      <c r="H782" s="174"/>
      <c r="I782" s="174"/>
      <c r="J782" s="174"/>
      <c r="K782" s="174"/>
      <c r="L782" s="174"/>
      <c r="M782" s="174"/>
    </row>
    <row r="783" ht="14.25" customHeight="1" spans="3:13">
      <c r="C783" s="174"/>
      <c r="D783" s="174"/>
      <c r="E783" s="174"/>
      <c r="F783" s="174"/>
      <c r="G783" s="174"/>
      <c r="H783" s="174"/>
      <c r="I783" s="174"/>
      <c r="J783" s="174"/>
      <c r="K783" s="174"/>
      <c r="L783" s="174"/>
      <c r="M783" s="174"/>
    </row>
    <row r="784" ht="14.25" customHeight="1" spans="3:13">
      <c r="C784" s="174"/>
      <c r="D784" s="174"/>
      <c r="E784" s="174"/>
      <c r="F784" s="174"/>
      <c r="G784" s="174"/>
      <c r="H784" s="174"/>
      <c r="I784" s="174"/>
      <c r="J784" s="174"/>
      <c r="K784" s="174"/>
      <c r="L784" s="174"/>
      <c r="M784" s="174"/>
    </row>
    <row r="785" ht="14.25" customHeight="1" spans="3:13">
      <c r="C785" s="174"/>
      <c r="D785" s="174"/>
      <c r="E785" s="174"/>
      <c r="F785" s="174"/>
      <c r="G785" s="174"/>
      <c r="H785" s="174"/>
      <c r="I785" s="174"/>
      <c r="J785" s="174"/>
      <c r="K785" s="174"/>
      <c r="L785" s="174"/>
      <c r="M785" s="174"/>
    </row>
    <row r="786" ht="14.25" customHeight="1" spans="3:13">
      <c r="C786" s="174"/>
      <c r="D786" s="174"/>
      <c r="E786" s="174"/>
      <c r="F786" s="174"/>
      <c r="G786" s="174"/>
      <c r="H786" s="174"/>
      <c r="I786" s="174"/>
      <c r="J786" s="174"/>
      <c r="K786" s="174"/>
      <c r="L786" s="174"/>
      <c r="M786" s="174"/>
    </row>
    <row r="787" ht="14.25" customHeight="1" spans="3:13">
      <c r="C787" s="174"/>
      <c r="D787" s="174"/>
      <c r="E787" s="174"/>
      <c r="F787" s="174"/>
      <c r="G787" s="174"/>
      <c r="H787" s="174"/>
      <c r="I787" s="174"/>
      <c r="J787" s="174"/>
      <c r="K787" s="174"/>
      <c r="L787" s="174"/>
      <c r="M787" s="174"/>
    </row>
    <row r="788" ht="14.25" customHeight="1" spans="3:13">
      <c r="C788" s="174"/>
      <c r="D788" s="174"/>
      <c r="E788" s="174"/>
      <c r="F788" s="174"/>
      <c r="G788" s="174"/>
      <c r="H788" s="174"/>
      <c r="I788" s="174"/>
      <c r="J788" s="174"/>
      <c r="K788" s="174"/>
      <c r="L788" s="174"/>
      <c r="M788" s="174"/>
    </row>
    <row r="789" ht="14.25" customHeight="1" spans="3:13">
      <c r="C789" s="174"/>
      <c r="D789" s="174"/>
      <c r="E789" s="174"/>
      <c r="F789" s="174"/>
      <c r="G789" s="174"/>
      <c r="H789" s="174"/>
      <c r="I789" s="174"/>
      <c r="J789" s="174"/>
      <c r="K789" s="174"/>
      <c r="L789" s="174"/>
      <c r="M789" s="174"/>
    </row>
    <row r="790" ht="14.25" customHeight="1" spans="3:13">
      <c r="C790" s="174"/>
      <c r="D790" s="174"/>
      <c r="E790" s="174"/>
      <c r="F790" s="174"/>
      <c r="G790" s="174"/>
      <c r="H790" s="174"/>
      <c r="I790" s="174"/>
      <c r="J790" s="174"/>
      <c r="K790" s="174"/>
      <c r="L790" s="174"/>
      <c r="M790" s="174"/>
    </row>
    <row r="791" ht="14.25" customHeight="1" spans="3:13">
      <c r="C791" s="174"/>
      <c r="D791" s="174"/>
      <c r="E791" s="174"/>
      <c r="F791" s="174"/>
      <c r="G791" s="174"/>
      <c r="H791" s="174"/>
      <c r="I791" s="174"/>
      <c r="J791" s="174"/>
      <c r="K791" s="174"/>
      <c r="L791" s="174"/>
      <c r="M791" s="174"/>
    </row>
    <row r="792" ht="14.25" customHeight="1" spans="3:13">
      <c r="C792" s="174"/>
      <c r="D792" s="174"/>
      <c r="E792" s="174"/>
      <c r="F792" s="174"/>
      <c r="G792" s="174"/>
      <c r="H792" s="174"/>
      <c r="I792" s="174"/>
      <c r="J792" s="174"/>
      <c r="K792" s="174"/>
      <c r="L792" s="174"/>
      <c r="M792" s="174"/>
    </row>
    <row r="793" ht="14.25" customHeight="1" spans="3:13">
      <c r="C793" s="174"/>
      <c r="D793" s="174"/>
      <c r="E793" s="174"/>
      <c r="F793" s="174"/>
      <c r="G793" s="174"/>
      <c r="H793" s="174"/>
      <c r="I793" s="174"/>
      <c r="J793" s="174"/>
      <c r="K793" s="174"/>
      <c r="L793" s="174"/>
      <c r="M793" s="174"/>
    </row>
    <row r="794" ht="14.25" customHeight="1" spans="3:13">
      <c r="C794" s="174"/>
      <c r="D794" s="174"/>
      <c r="E794" s="174"/>
      <c r="F794" s="174"/>
      <c r="G794" s="174"/>
      <c r="H794" s="174"/>
      <c r="I794" s="174"/>
      <c r="J794" s="174"/>
      <c r="K794" s="174"/>
      <c r="L794" s="174"/>
      <c r="M794" s="174"/>
    </row>
    <row r="795" ht="14.25" customHeight="1" spans="3:13">
      <c r="C795" s="174"/>
      <c r="D795" s="174"/>
      <c r="E795" s="174"/>
      <c r="F795" s="174"/>
      <c r="G795" s="174"/>
      <c r="H795" s="174"/>
      <c r="I795" s="174"/>
      <c r="J795" s="174"/>
      <c r="K795" s="174"/>
      <c r="L795" s="174"/>
      <c r="M795" s="174"/>
    </row>
    <row r="796" ht="14.25" customHeight="1" spans="3:13">
      <c r="C796" s="174"/>
      <c r="D796" s="174"/>
      <c r="E796" s="174"/>
      <c r="F796" s="174"/>
      <c r="G796" s="174"/>
      <c r="H796" s="174"/>
      <c r="I796" s="174"/>
      <c r="J796" s="174"/>
      <c r="K796" s="174"/>
      <c r="L796" s="174"/>
      <c r="M796" s="174"/>
    </row>
    <row r="797" ht="14.25" customHeight="1" spans="3:13">
      <c r="C797" s="174"/>
      <c r="D797" s="174"/>
      <c r="E797" s="174"/>
      <c r="F797" s="174"/>
      <c r="G797" s="174"/>
      <c r="H797" s="174"/>
      <c r="I797" s="174"/>
      <c r="J797" s="174"/>
      <c r="K797" s="174"/>
      <c r="L797" s="174"/>
      <c r="M797" s="174"/>
    </row>
    <row r="798" ht="14.25" customHeight="1" spans="3:13">
      <c r="C798" s="174"/>
      <c r="D798" s="174"/>
      <c r="E798" s="174"/>
      <c r="F798" s="174"/>
      <c r="G798" s="174"/>
      <c r="H798" s="174"/>
      <c r="I798" s="174"/>
      <c r="J798" s="174"/>
      <c r="K798" s="174"/>
      <c r="L798" s="174"/>
      <c r="M798" s="174"/>
    </row>
    <row r="799" ht="14.25" customHeight="1" spans="3:13">
      <c r="C799" s="174"/>
      <c r="D799" s="174"/>
      <c r="E799" s="174"/>
      <c r="F799" s="174"/>
      <c r="G799" s="174"/>
      <c r="H799" s="174"/>
      <c r="I799" s="174"/>
      <c r="J799" s="174"/>
      <c r="K799" s="174"/>
      <c r="L799" s="174"/>
      <c r="M799" s="174"/>
    </row>
    <row r="800" ht="14.25" customHeight="1" spans="3:13">
      <c r="C800" s="174"/>
      <c r="D800" s="174"/>
      <c r="E800" s="174"/>
      <c r="F800" s="174"/>
      <c r="G800" s="174"/>
      <c r="H800" s="174"/>
      <c r="I800" s="174"/>
      <c r="J800" s="174"/>
      <c r="K800" s="174"/>
      <c r="L800" s="174"/>
      <c r="M800" s="174"/>
    </row>
    <row r="801" ht="14.25" customHeight="1" spans="3:13">
      <c r="C801" s="174"/>
      <c r="D801" s="174"/>
      <c r="E801" s="174"/>
      <c r="F801" s="174"/>
      <c r="G801" s="174"/>
      <c r="H801" s="174"/>
      <c r="I801" s="174"/>
      <c r="J801" s="174"/>
      <c r="K801" s="174"/>
      <c r="L801" s="174"/>
      <c r="M801" s="174"/>
    </row>
    <row r="802" ht="14.25" customHeight="1" spans="3:13">
      <c r="C802" s="174"/>
      <c r="D802" s="174"/>
      <c r="E802" s="174"/>
      <c r="F802" s="174"/>
      <c r="G802" s="174"/>
      <c r="H802" s="174"/>
      <c r="I802" s="174"/>
      <c r="J802" s="174"/>
      <c r="K802" s="174"/>
      <c r="L802" s="174"/>
      <c r="M802" s="174"/>
    </row>
    <row r="803" ht="14.25" customHeight="1" spans="3:13">
      <c r="C803" s="174"/>
      <c r="D803" s="174"/>
      <c r="E803" s="174"/>
      <c r="F803" s="174"/>
      <c r="G803" s="174"/>
      <c r="H803" s="174"/>
      <c r="I803" s="174"/>
      <c r="J803" s="174"/>
      <c r="K803" s="174"/>
      <c r="L803" s="174"/>
      <c r="M803" s="174"/>
    </row>
    <row r="804" ht="14.25" customHeight="1" spans="3:13">
      <c r="C804" s="174"/>
      <c r="D804" s="174"/>
      <c r="E804" s="174"/>
      <c r="F804" s="174"/>
      <c r="G804" s="174"/>
      <c r="H804" s="174"/>
      <c r="I804" s="174"/>
      <c r="J804" s="174"/>
      <c r="K804" s="174"/>
      <c r="L804" s="174"/>
      <c r="M804" s="174"/>
    </row>
    <row r="805" ht="14.25" customHeight="1" spans="3:13">
      <c r="C805" s="174"/>
      <c r="D805" s="174"/>
      <c r="E805" s="174"/>
      <c r="F805" s="174"/>
      <c r="G805" s="174"/>
      <c r="H805" s="174"/>
      <c r="I805" s="174"/>
      <c r="J805" s="174"/>
      <c r="K805" s="174"/>
      <c r="L805" s="174"/>
      <c r="M805" s="174"/>
    </row>
    <row r="806" ht="14.25" customHeight="1" spans="3:13">
      <c r="C806" s="174"/>
      <c r="D806" s="174"/>
      <c r="E806" s="174"/>
      <c r="F806" s="174"/>
      <c r="G806" s="174"/>
      <c r="H806" s="174"/>
      <c r="I806" s="174"/>
      <c r="J806" s="174"/>
      <c r="K806" s="174"/>
      <c r="L806" s="174"/>
      <c r="M806" s="174"/>
    </row>
    <row r="807" ht="14.25" customHeight="1" spans="3:13">
      <c r="C807" s="174"/>
      <c r="D807" s="174"/>
      <c r="E807" s="174"/>
      <c r="F807" s="174"/>
      <c r="G807" s="174"/>
      <c r="H807" s="174"/>
      <c r="I807" s="174"/>
      <c r="J807" s="174"/>
      <c r="K807" s="174"/>
      <c r="L807" s="174"/>
      <c r="M807" s="174"/>
    </row>
    <row r="808" ht="14.25" customHeight="1" spans="3:13">
      <c r="C808" s="174"/>
      <c r="D808" s="174"/>
      <c r="E808" s="174"/>
      <c r="F808" s="174"/>
      <c r="G808" s="174"/>
      <c r="H808" s="174"/>
      <c r="I808" s="174"/>
      <c r="J808" s="174"/>
      <c r="K808" s="174"/>
      <c r="L808" s="174"/>
      <c r="M808" s="174"/>
    </row>
    <row r="809" ht="14.25" customHeight="1" spans="3:13">
      <c r="C809" s="174"/>
      <c r="D809" s="174"/>
      <c r="E809" s="174"/>
      <c r="F809" s="174"/>
      <c r="G809" s="174"/>
      <c r="H809" s="174"/>
      <c r="I809" s="174"/>
      <c r="J809" s="174"/>
      <c r="K809" s="174"/>
      <c r="L809" s="174"/>
      <c r="M809" s="174"/>
    </row>
    <row r="810" ht="14.25" customHeight="1" spans="3:13">
      <c r="C810" s="174"/>
      <c r="D810" s="174"/>
      <c r="E810" s="174"/>
      <c r="F810" s="174"/>
      <c r="G810" s="174"/>
      <c r="H810" s="174"/>
      <c r="I810" s="174"/>
      <c r="J810" s="174"/>
      <c r="K810" s="174"/>
      <c r="L810" s="174"/>
      <c r="M810" s="174"/>
    </row>
    <row r="811" ht="14.25" customHeight="1" spans="3:13">
      <c r="C811" s="174"/>
      <c r="D811" s="174"/>
      <c r="E811" s="174"/>
      <c r="F811" s="174"/>
      <c r="G811" s="174"/>
      <c r="H811" s="174"/>
      <c r="I811" s="174"/>
      <c r="J811" s="174"/>
      <c r="K811" s="174"/>
      <c r="L811" s="174"/>
      <c r="M811" s="174"/>
    </row>
    <row r="812" ht="14.25" customHeight="1" spans="3:13">
      <c r="C812" s="174"/>
      <c r="D812" s="174"/>
      <c r="E812" s="174"/>
      <c r="F812" s="174"/>
      <c r="G812" s="174"/>
      <c r="H812" s="174"/>
      <c r="I812" s="174"/>
      <c r="J812" s="174"/>
      <c r="K812" s="174"/>
      <c r="L812" s="174"/>
      <c r="M812" s="174"/>
    </row>
    <row r="813" ht="14.25" customHeight="1" spans="3:13">
      <c r="C813" s="174"/>
      <c r="D813" s="174"/>
      <c r="E813" s="174"/>
      <c r="F813" s="174"/>
      <c r="G813" s="174"/>
      <c r="H813" s="174"/>
      <c r="I813" s="174"/>
      <c r="J813" s="174"/>
      <c r="K813" s="174"/>
      <c r="L813" s="174"/>
      <c r="M813" s="174"/>
    </row>
    <row r="814" ht="14.25" customHeight="1" spans="3:13">
      <c r="C814" s="174"/>
      <c r="D814" s="174"/>
      <c r="E814" s="174"/>
      <c r="F814" s="174"/>
      <c r="G814" s="174"/>
      <c r="H814" s="174"/>
      <c r="I814" s="174"/>
      <c r="J814" s="174"/>
      <c r="K814" s="174"/>
      <c r="L814" s="174"/>
      <c r="M814" s="174"/>
    </row>
    <row r="815" ht="14.25" customHeight="1" spans="3:13">
      <c r="C815" s="174"/>
      <c r="D815" s="174"/>
      <c r="E815" s="174"/>
      <c r="F815" s="174"/>
      <c r="G815" s="174"/>
      <c r="H815" s="174"/>
      <c r="I815" s="174"/>
      <c r="J815" s="174"/>
      <c r="K815" s="174"/>
      <c r="L815" s="174"/>
      <c r="M815" s="174"/>
    </row>
    <row r="816" ht="14.25" customHeight="1" spans="3:13">
      <c r="C816" s="174"/>
      <c r="D816" s="174"/>
      <c r="E816" s="174"/>
      <c r="F816" s="174"/>
      <c r="G816" s="174"/>
      <c r="H816" s="174"/>
      <c r="I816" s="174"/>
      <c r="J816" s="174"/>
      <c r="K816" s="174"/>
      <c r="L816" s="174"/>
      <c r="M816" s="174"/>
    </row>
    <row r="817" ht="14.25" customHeight="1" spans="3:13">
      <c r="C817" s="174"/>
      <c r="D817" s="174"/>
      <c r="E817" s="174"/>
      <c r="F817" s="174"/>
      <c r="G817" s="174"/>
      <c r="H817" s="174"/>
      <c r="I817" s="174"/>
      <c r="J817" s="174"/>
      <c r="K817" s="174"/>
      <c r="L817" s="174"/>
      <c r="M817" s="174"/>
    </row>
    <row r="818" ht="14.25" customHeight="1" spans="3:13">
      <c r="C818" s="174"/>
      <c r="D818" s="174"/>
      <c r="E818" s="174"/>
      <c r="F818" s="174"/>
      <c r="G818" s="174"/>
      <c r="H818" s="174"/>
      <c r="I818" s="174"/>
      <c r="J818" s="174"/>
      <c r="K818" s="174"/>
      <c r="L818" s="174"/>
      <c r="M818" s="174"/>
    </row>
    <row r="819" ht="14.25" customHeight="1" spans="3:13">
      <c r="C819" s="174"/>
      <c r="D819" s="174"/>
      <c r="E819" s="174"/>
      <c r="F819" s="174"/>
      <c r="G819" s="174"/>
      <c r="H819" s="174"/>
      <c r="I819" s="174"/>
      <c r="J819" s="174"/>
      <c r="K819" s="174"/>
      <c r="L819" s="174"/>
      <c r="M819" s="174"/>
    </row>
    <row r="820" ht="14.25" customHeight="1" spans="3:13">
      <c r="C820" s="174"/>
      <c r="D820" s="174"/>
      <c r="E820" s="174"/>
      <c r="F820" s="174"/>
      <c r="G820" s="174"/>
      <c r="H820" s="174"/>
      <c r="I820" s="174"/>
      <c r="J820" s="174"/>
      <c r="K820" s="174"/>
      <c r="L820" s="174"/>
      <c r="M820" s="174"/>
    </row>
    <row r="821" ht="14.25" customHeight="1" spans="3:13">
      <c r="C821" s="174"/>
      <c r="D821" s="174"/>
      <c r="E821" s="174"/>
      <c r="F821" s="174"/>
      <c r="G821" s="174"/>
      <c r="H821" s="174"/>
      <c r="I821" s="174"/>
      <c r="J821" s="174"/>
      <c r="K821" s="174"/>
      <c r="L821" s="174"/>
      <c r="M821" s="174"/>
    </row>
    <row r="822" ht="14.25" customHeight="1" spans="3:13">
      <c r="C822" s="174"/>
      <c r="D822" s="174"/>
      <c r="E822" s="174"/>
      <c r="F822" s="174"/>
      <c r="G822" s="174"/>
      <c r="H822" s="174"/>
      <c r="I822" s="174"/>
      <c r="J822" s="174"/>
      <c r="K822" s="174"/>
      <c r="L822" s="174"/>
      <c r="M822" s="174"/>
    </row>
    <row r="823" ht="14.25" customHeight="1" spans="3:13">
      <c r="C823" s="174"/>
      <c r="D823" s="174"/>
      <c r="E823" s="174"/>
      <c r="F823" s="174"/>
      <c r="G823" s="174"/>
      <c r="H823" s="174"/>
      <c r="I823" s="174"/>
      <c r="J823" s="174"/>
      <c r="K823" s="174"/>
      <c r="L823" s="174"/>
      <c r="M823" s="174"/>
    </row>
    <row r="824" ht="14.25" customHeight="1" spans="3:13">
      <c r="C824" s="174"/>
      <c r="D824" s="174"/>
      <c r="E824" s="174"/>
      <c r="F824" s="174"/>
      <c r="G824" s="174"/>
      <c r="H824" s="174"/>
      <c r="I824" s="174"/>
      <c r="J824" s="174"/>
      <c r="K824" s="174"/>
      <c r="L824" s="174"/>
      <c r="M824" s="174"/>
    </row>
    <row r="825" ht="14.25" customHeight="1" spans="3:13">
      <c r="C825" s="174"/>
      <c r="D825" s="174"/>
      <c r="E825" s="174"/>
      <c r="F825" s="174"/>
      <c r="G825" s="174"/>
      <c r="H825" s="174"/>
      <c r="I825" s="174"/>
      <c r="J825" s="174"/>
      <c r="K825" s="174"/>
      <c r="L825" s="174"/>
      <c r="M825" s="174"/>
    </row>
    <row r="826" ht="14.25" customHeight="1" spans="3:13">
      <c r="C826" s="174"/>
      <c r="D826" s="174"/>
      <c r="E826" s="174"/>
      <c r="F826" s="174"/>
      <c r="G826" s="174"/>
      <c r="H826" s="174"/>
      <c r="I826" s="174"/>
      <c r="J826" s="174"/>
      <c r="K826" s="174"/>
      <c r="L826" s="174"/>
      <c r="M826" s="174"/>
    </row>
    <row r="827" ht="14.25" customHeight="1" spans="3:13">
      <c r="C827" s="174"/>
      <c r="D827" s="174"/>
      <c r="E827" s="174"/>
      <c r="F827" s="174"/>
      <c r="G827" s="174"/>
      <c r="H827" s="174"/>
      <c r="I827" s="174"/>
      <c r="J827" s="174"/>
      <c r="K827" s="174"/>
      <c r="L827" s="174"/>
      <c r="M827" s="174"/>
    </row>
    <row r="828" ht="14.25" customHeight="1" spans="3:13">
      <c r="C828" s="174"/>
      <c r="D828" s="174"/>
      <c r="E828" s="174"/>
      <c r="F828" s="174"/>
      <c r="G828" s="174"/>
      <c r="H828" s="174"/>
      <c r="I828" s="174"/>
      <c r="J828" s="174"/>
      <c r="K828" s="174"/>
      <c r="L828" s="174"/>
      <c r="M828" s="174"/>
    </row>
    <row r="829" ht="14.25" customHeight="1" spans="3:13">
      <c r="C829" s="174"/>
      <c r="D829" s="174"/>
      <c r="E829" s="174"/>
      <c r="F829" s="174"/>
      <c r="G829" s="174"/>
      <c r="H829" s="174"/>
      <c r="I829" s="174"/>
      <c r="J829" s="174"/>
      <c r="K829" s="174"/>
      <c r="L829" s="174"/>
      <c r="M829" s="174"/>
    </row>
    <row r="830" ht="14.25" customHeight="1" spans="3:13">
      <c r="C830" s="174"/>
      <c r="D830" s="174"/>
      <c r="E830" s="174"/>
      <c r="F830" s="174"/>
      <c r="G830" s="174"/>
      <c r="H830" s="174"/>
      <c r="I830" s="174"/>
      <c r="J830" s="174"/>
      <c r="K830" s="174"/>
      <c r="L830" s="174"/>
      <c r="M830" s="174"/>
    </row>
    <row r="831" ht="14.25" customHeight="1" spans="3:13">
      <c r="C831" s="174"/>
      <c r="D831" s="174"/>
      <c r="E831" s="174"/>
      <c r="F831" s="174"/>
      <c r="G831" s="174"/>
      <c r="H831" s="174"/>
      <c r="I831" s="174"/>
      <c r="J831" s="174"/>
      <c r="K831" s="174"/>
      <c r="L831" s="174"/>
      <c r="M831" s="174"/>
    </row>
    <row r="832" ht="14.25" customHeight="1" spans="3:13">
      <c r="C832" s="174"/>
      <c r="D832" s="174"/>
      <c r="E832" s="174"/>
      <c r="F832" s="174"/>
      <c r="G832" s="174"/>
      <c r="H832" s="174"/>
      <c r="I832" s="174"/>
      <c r="J832" s="174"/>
      <c r="K832" s="174"/>
      <c r="L832" s="174"/>
      <c r="M832" s="174"/>
    </row>
    <row r="833" ht="14.25" customHeight="1" spans="3:13">
      <c r="C833" s="174"/>
      <c r="D833" s="174"/>
      <c r="E833" s="174"/>
      <c r="F833" s="174"/>
      <c r="G833" s="174"/>
      <c r="H833" s="174"/>
      <c r="I833" s="174"/>
      <c r="J833" s="174"/>
      <c r="K833" s="174"/>
      <c r="L833" s="174"/>
      <c r="M833" s="174"/>
    </row>
    <row r="834" ht="14.25" customHeight="1" spans="3:13">
      <c r="C834" s="174"/>
      <c r="D834" s="174"/>
      <c r="E834" s="174"/>
      <c r="F834" s="174"/>
      <c r="G834" s="174"/>
      <c r="H834" s="174"/>
      <c r="I834" s="174"/>
      <c r="J834" s="174"/>
      <c r="K834" s="174"/>
      <c r="L834" s="174"/>
      <c r="M834" s="174"/>
    </row>
    <row r="835" ht="14.25" customHeight="1" spans="3:13">
      <c r="C835" s="174"/>
      <c r="D835" s="174"/>
      <c r="E835" s="174"/>
      <c r="F835" s="174"/>
      <c r="G835" s="174"/>
      <c r="H835" s="174"/>
      <c r="I835" s="174"/>
      <c r="J835" s="174"/>
      <c r="K835" s="174"/>
      <c r="L835" s="174"/>
      <c r="M835" s="174"/>
    </row>
    <row r="836" ht="14.25" customHeight="1" spans="3:13">
      <c r="C836" s="174"/>
      <c r="D836" s="174"/>
      <c r="E836" s="174"/>
      <c r="F836" s="174"/>
      <c r="G836" s="174"/>
      <c r="H836" s="174"/>
      <c r="I836" s="174"/>
      <c r="J836" s="174"/>
      <c r="K836" s="174"/>
      <c r="L836" s="174"/>
      <c r="M836" s="174"/>
    </row>
    <row r="837" ht="14.25" customHeight="1" spans="3:13">
      <c r="C837" s="174"/>
      <c r="D837" s="174"/>
      <c r="E837" s="174"/>
      <c r="F837" s="174"/>
      <c r="G837" s="174"/>
      <c r="H837" s="174"/>
      <c r="I837" s="174"/>
      <c r="J837" s="174"/>
      <c r="K837" s="174"/>
      <c r="L837" s="174"/>
      <c r="M837" s="174"/>
    </row>
    <row r="838" ht="14.25" customHeight="1" spans="3:13">
      <c r="C838" s="174"/>
      <c r="D838" s="174"/>
      <c r="E838" s="174"/>
      <c r="F838" s="174"/>
      <c r="G838" s="174"/>
      <c r="H838" s="174"/>
      <c r="I838" s="174"/>
      <c r="J838" s="174"/>
      <c r="K838" s="174"/>
      <c r="L838" s="174"/>
      <c r="M838" s="174"/>
    </row>
    <row r="839" ht="14.25" customHeight="1" spans="3:13">
      <c r="C839" s="174"/>
      <c r="D839" s="174"/>
      <c r="E839" s="174"/>
      <c r="F839" s="174"/>
      <c r="G839" s="174"/>
      <c r="H839" s="174"/>
      <c r="I839" s="174"/>
      <c r="J839" s="174"/>
      <c r="K839" s="174"/>
      <c r="L839" s="174"/>
      <c r="M839" s="174"/>
    </row>
    <row r="840" ht="14.25" customHeight="1" spans="3:13">
      <c r="C840" s="174"/>
      <c r="D840" s="174"/>
      <c r="E840" s="174"/>
      <c r="F840" s="174"/>
      <c r="G840" s="174"/>
      <c r="H840" s="174"/>
      <c r="I840" s="174"/>
      <c r="J840" s="174"/>
      <c r="K840" s="174"/>
      <c r="L840" s="174"/>
      <c r="M840" s="174"/>
    </row>
    <row r="841" ht="14.25" customHeight="1" spans="3:13">
      <c r="C841" s="174"/>
      <c r="D841" s="174"/>
      <c r="E841" s="174"/>
      <c r="F841" s="174"/>
      <c r="G841" s="174"/>
      <c r="H841" s="174"/>
      <c r="I841" s="174"/>
      <c r="J841" s="174"/>
      <c r="K841" s="174"/>
      <c r="L841" s="174"/>
      <c r="M841" s="174"/>
    </row>
    <row r="842" ht="14.25" customHeight="1" spans="3:13">
      <c r="C842" s="174"/>
      <c r="D842" s="174"/>
      <c r="E842" s="174"/>
      <c r="F842" s="174"/>
      <c r="G842" s="174"/>
      <c r="H842" s="174"/>
      <c r="I842" s="174"/>
      <c r="J842" s="174"/>
      <c r="K842" s="174"/>
      <c r="L842" s="174"/>
      <c r="M842" s="174"/>
    </row>
    <row r="843" ht="14.25" customHeight="1" spans="3:13">
      <c r="C843" s="174"/>
      <c r="D843" s="174"/>
      <c r="E843" s="174"/>
      <c r="F843" s="174"/>
      <c r="G843" s="174"/>
      <c r="H843" s="174"/>
      <c r="I843" s="174"/>
      <c r="J843" s="174"/>
      <c r="K843" s="174"/>
      <c r="L843" s="174"/>
      <c r="M843" s="174"/>
    </row>
    <row r="844" ht="14.25" customHeight="1" spans="3:13">
      <c r="C844" s="174"/>
      <c r="D844" s="174"/>
      <c r="E844" s="174"/>
      <c r="F844" s="174"/>
      <c r="G844" s="174"/>
      <c r="H844" s="174"/>
      <c r="I844" s="174"/>
      <c r="J844" s="174"/>
      <c r="K844" s="174"/>
      <c r="L844" s="174"/>
      <c r="M844" s="174"/>
    </row>
    <row r="845" ht="14.25" customHeight="1" spans="3:13">
      <c r="C845" s="174"/>
      <c r="D845" s="174"/>
      <c r="E845" s="174"/>
      <c r="F845" s="174"/>
      <c r="G845" s="174"/>
      <c r="H845" s="174"/>
      <c r="I845" s="174"/>
      <c r="J845" s="174"/>
      <c r="K845" s="174"/>
      <c r="L845" s="174"/>
      <c r="M845" s="174"/>
    </row>
    <row r="846" ht="14.25" customHeight="1" spans="3:13">
      <c r="C846" s="174"/>
      <c r="D846" s="174"/>
      <c r="E846" s="174"/>
      <c r="F846" s="174"/>
      <c r="G846" s="174"/>
      <c r="H846" s="174"/>
      <c r="I846" s="174"/>
      <c r="J846" s="174"/>
      <c r="K846" s="174"/>
      <c r="L846" s="174"/>
      <c r="M846" s="174"/>
    </row>
    <row r="847" ht="14.25" customHeight="1" spans="3:13">
      <c r="C847" s="174"/>
      <c r="D847" s="174"/>
      <c r="E847" s="174"/>
      <c r="F847" s="174"/>
      <c r="G847" s="174"/>
      <c r="H847" s="174"/>
      <c r="I847" s="174"/>
      <c r="J847" s="174"/>
      <c r="K847" s="174"/>
      <c r="L847" s="174"/>
      <c r="M847" s="174"/>
    </row>
    <row r="848" ht="14.25" customHeight="1" spans="3:13">
      <c r="C848" s="174"/>
      <c r="D848" s="174"/>
      <c r="E848" s="174"/>
      <c r="F848" s="174"/>
      <c r="G848" s="174"/>
      <c r="H848" s="174"/>
      <c r="I848" s="174"/>
      <c r="J848" s="174"/>
      <c r="K848" s="174"/>
      <c r="L848" s="174"/>
      <c r="M848" s="174"/>
    </row>
    <row r="849" ht="14.25" customHeight="1" spans="3:13">
      <c r="C849" s="174"/>
      <c r="D849" s="174"/>
      <c r="E849" s="174"/>
      <c r="F849" s="174"/>
      <c r="G849" s="174"/>
      <c r="H849" s="174"/>
      <c r="I849" s="174"/>
      <c r="J849" s="174"/>
      <c r="K849" s="174"/>
      <c r="L849" s="174"/>
      <c r="M849" s="174"/>
    </row>
    <row r="850" ht="14.25" customHeight="1" spans="3:13">
      <c r="C850" s="174"/>
      <c r="D850" s="174"/>
      <c r="E850" s="174"/>
      <c r="F850" s="174"/>
      <c r="G850" s="174"/>
      <c r="H850" s="174"/>
      <c r="I850" s="174"/>
      <c r="J850" s="174"/>
      <c r="K850" s="174"/>
      <c r="L850" s="174"/>
      <c r="M850" s="174"/>
    </row>
    <row r="851" ht="14.25" customHeight="1" spans="3:13">
      <c r="C851" s="174"/>
      <c r="D851" s="174"/>
      <c r="E851" s="174"/>
      <c r="F851" s="174"/>
      <c r="G851" s="174"/>
      <c r="H851" s="174"/>
      <c r="I851" s="174"/>
      <c r="J851" s="174"/>
      <c r="K851" s="174"/>
      <c r="L851" s="174"/>
      <c r="M851" s="174"/>
    </row>
    <row r="852" ht="14.25" customHeight="1" spans="3:13">
      <c r="C852" s="174"/>
      <c r="D852" s="174"/>
      <c r="E852" s="174"/>
      <c r="F852" s="174"/>
      <c r="G852" s="174"/>
      <c r="H852" s="174"/>
      <c r="I852" s="174"/>
      <c r="J852" s="174"/>
      <c r="K852" s="174"/>
      <c r="L852" s="174"/>
      <c r="M852" s="174"/>
    </row>
    <row r="853" ht="14.25" customHeight="1" spans="3:13">
      <c r="C853" s="174"/>
      <c r="D853" s="174"/>
      <c r="E853" s="174"/>
      <c r="F853" s="174"/>
      <c r="G853" s="174"/>
      <c r="H853" s="174"/>
      <c r="I853" s="174"/>
      <c r="J853" s="174"/>
      <c r="K853" s="174"/>
      <c r="L853" s="174"/>
      <c r="M853" s="174"/>
    </row>
    <row r="854" ht="14.25" customHeight="1" spans="3:13">
      <c r="C854" s="174"/>
      <c r="D854" s="174"/>
      <c r="E854" s="174"/>
      <c r="F854" s="174"/>
      <c r="G854" s="174"/>
      <c r="H854" s="174"/>
      <c r="I854" s="174"/>
      <c r="J854" s="174"/>
      <c r="K854" s="174"/>
      <c r="L854" s="174"/>
      <c r="M854" s="174"/>
    </row>
    <row r="855" ht="14.25" customHeight="1" spans="3:13">
      <c r="C855" s="174"/>
      <c r="D855" s="174"/>
      <c r="E855" s="174"/>
      <c r="F855" s="174"/>
      <c r="G855" s="174"/>
      <c r="H855" s="174"/>
      <c r="I855" s="174"/>
      <c r="J855" s="174"/>
      <c r="K855" s="174"/>
      <c r="L855" s="174"/>
      <c r="M855" s="174"/>
    </row>
    <row r="856" ht="14.25" customHeight="1" spans="3:13">
      <c r="C856" s="174"/>
      <c r="D856" s="174"/>
      <c r="E856" s="174"/>
      <c r="F856" s="174"/>
      <c r="G856" s="174"/>
      <c r="H856" s="174"/>
      <c r="I856" s="174"/>
      <c r="J856" s="174"/>
      <c r="K856" s="174"/>
      <c r="L856" s="174"/>
      <c r="M856" s="174"/>
    </row>
    <row r="857" ht="14.25" customHeight="1" spans="3:13">
      <c r="C857" s="174"/>
      <c r="D857" s="174"/>
      <c r="E857" s="174"/>
      <c r="F857" s="174"/>
      <c r="G857" s="174"/>
      <c r="H857" s="174"/>
      <c r="I857" s="174"/>
      <c r="J857" s="174"/>
      <c r="K857" s="174"/>
      <c r="L857" s="174"/>
      <c r="M857" s="174"/>
    </row>
    <row r="858" ht="14.25" customHeight="1" spans="3:13">
      <c r="C858" s="174"/>
      <c r="D858" s="174"/>
      <c r="E858" s="174"/>
      <c r="F858" s="174"/>
      <c r="G858" s="174"/>
      <c r="H858" s="174"/>
      <c r="I858" s="174"/>
      <c r="J858" s="174"/>
      <c r="K858" s="174"/>
      <c r="L858" s="174"/>
      <c r="M858" s="174"/>
    </row>
    <row r="859" ht="14.25" customHeight="1" spans="3:13">
      <c r="C859" s="174"/>
      <c r="D859" s="174"/>
      <c r="E859" s="174"/>
      <c r="F859" s="174"/>
      <c r="G859" s="174"/>
      <c r="H859" s="174"/>
      <c r="I859" s="174"/>
      <c r="J859" s="174"/>
      <c r="K859" s="174"/>
      <c r="L859" s="174"/>
      <c r="M859" s="174"/>
    </row>
    <row r="860" ht="14.25" customHeight="1" spans="3:13">
      <c r="C860" s="174"/>
      <c r="D860" s="174"/>
      <c r="E860" s="174"/>
      <c r="F860" s="174"/>
      <c r="G860" s="174"/>
      <c r="H860" s="174"/>
      <c r="I860" s="174"/>
      <c r="J860" s="174"/>
      <c r="K860" s="174"/>
      <c r="L860" s="174"/>
      <c r="M860" s="174"/>
    </row>
    <row r="861" ht="14.25" customHeight="1" spans="3:13">
      <c r="C861" s="174"/>
      <c r="D861" s="174"/>
      <c r="E861" s="174"/>
      <c r="F861" s="174"/>
      <c r="G861" s="174"/>
      <c r="H861" s="174"/>
      <c r="I861" s="174"/>
      <c r="J861" s="174"/>
      <c r="K861" s="174"/>
      <c r="L861" s="174"/>
      <c r="M861" s="174"/>
    </row>
    <row r="862" ht="14.25" customHeight="1" spans="3:13">
      <c r="C862" s="174"/>
      <c r="D862" s="174"/>
      <c r="E862" s="174"/>
      <c r="F862" s="174"/>
      <c r="G862" s="174"/>
      <c r="H862" s="174"/>
      <c r="I862" s="174"/>
      <c r="J862" s="174"/>
      <c r="K862" s="174"/>
      <c r="L862" s="174"/>
      <c r="M862" s="174"/>
    </row>
    <row r="863" ht="14.25" customHeight="1" spans="3:13">
      <c r="C863" s="174"/>
      <c r="D863" s="174"/>
      <c r="E863" s="174"/>
      <c r="F863" s="174"/>
      <c r="G863" s="174"/>
      <c r="H863" s="174"/>
      <c r="I863" s="174"/>
      <c r="J863" s="174"/>
      <c r="K863" s="174"/>
      <c r="L863" s="174"/>
      <c r="M863" s="174"/>
    </row>
    <row r="864" ht="14.25" customHeight="1" spans="3:13">
      <c r="C864" s="174"/>
      <c r="D864" s="174"/>
      <c r="E864" s="174"/>
      <c r="F864" s="174"/>
      <c r="G864" s="174"/>
      <c r="H864" s="174"/>
      <c r="I864" s="174"/>
      <c r="J864" s="174"/>
      <c r="K864" s="174"/>
      <c r="L864" s="174"/>
      <c r="M864" s="174"/>
    </row>
    <row r="865" ht="14.25" customHeight="1" spans="3:13">
      <c r="C865" s="174"/>
      <c r="D865" s="174"/>
      <c r="E865" s="174"/>
      <c r="F865" s="174"/>
      <c r="G865" s="174"/>
      <c r="H865" s="174"/>
      <c r="I865" s="174"/>
      <c r="J865" s="174"/>
      <c r="K865" s="174"/>
      <c r="L865" s="174"/>
      <c r="M865" s="174"/>
    </row>
    <row r="866" ht="14.25" customHeight="1" spans="3:13">
      <c r="C866" s="174"/>
      <c r="D866" s="174"/>
      <c r="E866" s="174"/>
      <c r="F866" s="174"/>
      <c r="G866" s="174"/>
      <c r="H866" s="174"/>
      <c r="I866" s="174"/>
      <c r="J866" s="174"/>
      <c r="K866" s="174"/>
      <c r="L866" s="174"/>
      <c r="M866" s="174"/>
    </row>
    <row r="867" ht="14.25" customHeight="1" spans="3:13">
      <c r="C867" s="174"/>
      <c r="D867" s="174"/>
      <c r="E867" s="174"/>
      <c r="F867" s="174"/>
      <c r="G867" s="174"/>
      <c r="H867" s="174"/>
      <c r="I867" s="174"/>
      <c r="J867" s="174"/>
      <c r="K867" s="174"/>
      <c r="L867" s="174"/>
      <c r="M867" s="174"/>
    </row>
    <row r="868" ht="14.25" customHeight="1" spans="3:13">
      <c r="C868" s="174"/>
      <c r="D868" s="174"/>
      <c r="E868" s="174"/>
      <c r="F868" s="174"/>
      <c r="G868" s="174"/>
      <c r="H868" s="174"/>
      <c r="I868" s="174"/>
      <c r="J868" s="174"/>
      <c r="K868" s="174"/>
      <c r="L868" s="174"/>
      <c r="M868" s="174"/>
    </row>
    <row r="869" ht="14.25" customHeight="1" spans="3:13">
      <c r="C869" s="174"/>
      <c r="D869" s="174"/>
      <c r="E869" s="174"/>
      <c r="F869" s="174"/>
      <c r="G869" s="174"/>
      <c r="H869" s="174"/>
      <c r="I869" s="174"/>
      <c r="J869" s="174"/>
      <c r="K869" s="174"/>
      <c r="L869" s="174"/>
      <c r="M869" s="174"/>
    </row>
    <row r="870" ht="14.25" customHeight="1" spans="3:13">
      <c r="C870" s="174"/>
      <c r="D870" s="174"/>
      <c r="E870" s="174"/>
      <c r="F870" s="174"/>
      <c r="G870" s="174"/>
      <c r="H870" s="174"/>
      <c r="I870" s="174"/>
      <c r="J870" s="174"/>
      <c r="K870" s="174"/>
      <c r="L870" s="174"/>
      <c r="M870" s="174"/>
    </row>
    <row r="871" ht="14.25" customHeight="1" spans="3:13">
      <c r="C871" s="174"/>
      <c r="D871" s="174"/>
      <c r="E871" s="174"/>
      <c r="F871" s="174"/>
      <c r="G871" s="174"/>
      <c r="H871" s="174"/>
      <c r="I871" s="174"/>
      <c r="J871" s="174"/>
      <c r="K871" s="174"/>
      <c r="L871" s="174"/>
      <c r="M871" s="174"/>
    </row>
    <row r="872" ht="14.25" customHeight="1" spans="3:13">
      <c r="C872" s="174"/>
      <c r="D872" s="174"/>
      <c r="E872" s="174"/>
      <c r="F872" s="174"/>
      <c r="G872" s="174"/>
      <c r="H872" s="174"/>
      <c r="I872" s="174"/>
      <c r="J872" s="174"/>
      <c r="K872" s="174"/>
      <c r="L872" s="174"/>
      <c r="M872" s="174"/>
    </row>
    <row r="873" ht="14.25" customHeight="1" spans="3:13">
      <c r="C873" s="174"/>
      <c r="D873" s="174"/>
      <c r="E873" s="174"/>
      <c r="F873" s="174"/>
      <c r="G873" s="174"/>
      <c r="H873" s="174"/>
      <c r="I873" s="174"/>
      <c r="J873" s="174"/>
      <c r="K873" s="174"/>
      <c r="L873" s="174"/>
      <c r="M873" s="174"/>
    </row>
    <row r="874" ht="14.25" customHeight="1" spans="3:13">
      <c r="C874" s="174"/>
      <c r="D874" s="174"/>
      <c r="E874" s="174"/>
      <c r="F874" s="174"/>
      <c r="G874" s="174"/>
      <c r="H874" s="174"/>
      <c r="I874" s="174"/>
      <c r="J874" s="174"/>
      <c r="K874" s="174"/>
      <c r="L874" s="174"/>
      <c r="M874" s="174"/>
    </row>
    <row r="875" ht="14.25" customHeight="1" spans="3:13">
      <c r="C875" s="174"/>
      <c r="D875" s="174"/>
      <c r="E875" s="174"/>
      <c r="F875" s="174"/>
      <c r="G875" s="174"/>
      <c r="H875" s="174"/>
      <c r="I875" s="174"/>
      <c r="J875" s="174"/>
      <c r="K875" s="174"/>
      <c r="L875" s="174"/>
      <c r="M875" s="174"/>
    </row>
    <row r="876" ht="14.25" customHeight="1" spans="3:13">
      <c r="C876" s="174"/>
      <c r="D876" s="174"/>
      <c r="E876" s="174"/>
      <c r="F876" s="174"/>
      <c r="G876" s="174"/>
      <c r="H876" s="174"/>
      <c r="I876" s="174"/>
      <c r="J876" s="174"/>
      <c r="K876" s="174"/>
      <c r="L876" s="174"/>
      <c r="M876" s="174"/>
    </row>
    <row r="877" ht="14.25" customHeight="1" spans="3:13">
      <c r="C877" s="174"/>
      <c r="D877" s="174"/>
      <c r="E877" s="174"/>
      <c r="F877" s="174"/>
      <c r="G877" s="174"/>
      <c r="H877" s="174"/>
      <c r="I877" s="174"/>
      <c r="J877" s="174"/>
      <c r="K877" s="174"/>
      <c r="L877" s="174"/>
      <c r="M877" s="174"/>
    </row>
    <row r="878" ht="14.25" customHeight="1" spans="3:13">
      <c r="C878" s="174"/>
      <c r="D878" s="174"/>
      <c r="E878" s="174"/>
      <c r="F878" s="174"/>
      <c r="G878" s="174"/>
      <c r="H878" s="174"/>
      <c r="I878" s="174"/>
      <c r="J878" s="174"/>
      <c r="K878" s="174"/>
      <c r="L878" s="174"/>
      <c r="M878" s="174"/>
    </row>
    <row r="879" ht="14.25" customHeight="1" spans="3:13">
      <c r="C879" s="174"/>
      <c r="D879" s="174"/>
      <c r="E879" s="174"/>
      <c r="F879" s="174"/>
      <c r="G879" s="174"/>
      <c r="H879" s="174"/>
      <c r="I879" s="174"/>
      <c r="J879" s="174"/>
      <c r="K879" s="174"/>
      <c r="L879" s="174"/>
      <c r="M879" s="174"/>
    </row>
    <row r="880" ht="14.25" customHeight="1" spans="3:13">
      <c r="C880" s="174"/>
      <c r="D880" s="174"/>
      <c r="E880" s="174"/>
      <c r="F880" s="174"/>
      <c r="G880" s="174"/>
      <c r="H880" s="174"/>
      <c r="I880" s="174"/>
      <c r="J880" s="174"/>
      <c r="K880" s="174"/>
      <c r="L880" s="174"/>
      <c r="M880" s="174"/>
    </row>
    <row r="881" ht="14.25" customHeight="1" spans="3:13">
      <c r="C881" s="174"/>
      <c r="D881" s="174"/>
      <c r="E881" s="174"/>
      <c r="F881" s="174"/>
      <c r="G881" s="174"/>
      <c r="H881" s="174"/>
      <c r="I881" s="174"/>
      <c r="J881" s="174"/>
      <c r="K881" s="174"/>
      <c r="L881" s="174"/>
      <c r="M881" s="174"/>
    </row>
    <row r="882" ht="14.25" customHeight="1" spans="3:13">
      <c r="C882" s="174"/>
      <c r="D882" s="174"/>
      <c r="E882" s="174"/>
      <c r="F882" s="174"/>
      <c r="G882" s="174"/>
      <c r="H882" s="174"/>
      <c r="I882" s="174"/>
      <c r="J882" s="174"/>
      <c r="K882" s="174"/>
      <c r="L882" s="174"/>
      <c r="M882" s="174"/>
    </row>
    <row r="883" ht="14.25" customHeight="1" spans="3:13">
      <c r="C883" s="174"/>
      <c r="D883" s="174"/>
      <c r="E883" s="174"/>
      <c r="F883" s="174"/>
      <c r="G883" s="174"/>
      <c r="H883" s="174"/>
      <c r="I883" s="174"/>
      <c r="J883" s="174"/>
      <c r="K883" s="174"/>
      <c r="L883" s="174"/>
      <c r="M883" s="174"/>
    </row>
    <row r="884" ht="14.25" customHeight="1" spans="3:13">
      <c r="C884" s="174"/>
      <c r="D884" s="174"/>
      <c r="E884" s="174"/>
      <c r="F884" s="174"/>
      <c r="G884" s="174"/>
      <c r="H884" s="174"/>
      <c r="I884" s="174"/>
      <c r="J884" s="174"/>
      <c r="K884" s="174"/>
      <c r="L884" s="174"/>
      <c r="M884" s="174"/>
    </row>
    <row r="885" ht="14.25" customHeight="1" spans="3:13">
      <c r="C885" s="174"/>
      <c r="D885" s="174"/>
      <c r="E885" s="174"/>
      <c r="F885" s="174"/>
      <c r="G885" s="174"/>
      <c r="H885" s="174"/>
      <c r="I885" s="174"/>
      <c r="J885" s="174"/>
      <c r="K885" s="174"/>
      <c r="L885" s="174"/>
      <c r="M885" s="174"/>
    </row>
    <row r="886" ht="14.25" customHeight="1" spans="3:13">
      <c r="C886" s="174"/>
      <c r="D886" s="174"/>
      <c r="E886" s="174"/>
      <c r="F886" s="174"/>
      <c r="G886" s="174"/>
      <c r="H886" s="174"/>
      <c r="I886" s="174"/>
      <c r="J886" s="174"/>
      <c r="K886" s="174"/>
      <c r="L886" s="174"/>
      <c r="M886" s="174"/>
    </row>
    <row r="887" ht="14.25" customHeight="1" spans="3:13">
      <c r="C887" s="174"/>
      <c r="D887" s="174"/>
      <c r="E887" s="174"/>
      <c r="F887" s="174"/>
      <c r="G887" s="174"/>
      <c r="H887" s="174"/>
      <c r="I887" s="174"/>
      <c r="J887" s="174"/>
      <c r="K887" s="174"/>
      <c r="L887" s="174"/>
      <c r="M887" s="174"/>
    </row>
    <row r="888" ht="14.25" customHeight="1" spans="3:13">
      <c r="C888" s="174"/>
      <c r="D888" s="174"/>
      <c r="E888" s="174"/>
      <c r="F888" s="174"/>
      <c r="G888" s="174"/>
      <c r="H888" s="174"/>
      <c r="I888" s="174"/>
      <c r="J888" s="174"/>
      <c r="K888" s="174"/>
      <c r="L888" s="174"/>
      <c r="M888" s="174"/>
    </row>
    <row r="889" ht="14.25" customHeight="1" spans="3:13">
      <c r="C889" s="174"/>
      <c r="D889" s="174"/>
      <c r="E889" s="174"/>
      <c r="F889" s="174"/>
      <c r="G889" s="174"/>
      <c r="H889" s="174"/>
      <c r="I889" s="174"/>
      <c r="J889" s="174"/>
      <c r="K889" s="174"/>
      <c r="L889" s="174"/>
      <c r="M889" s="174"/>
    </row>
    <row r="890" ht="14.25" customHeight="1" spans="3:13">
      <c r="C890" s="174"/>
      <c r="D890" s="174"/>
      <c r="E890" s="174"/>
      <c r="F890" s="174"/>
      <c r="G890" s="174"/>
      <c r="H890" s="174"/>
      <c r="I890" s="174"/>
      <c r="J890" s="174"/>
      <c r="K890" s="174"/>
      <c r="L890" s="174"/>
      <c r="M890" s="174"/>
    </row>
    <row r="891" ht="14.25" customHeight="1" spans="3:13">
      <c r="C891" s="174"/>
      <c r="D891" s="174"/>
      <c r="E891" s="174"/>
      <c r="F891" s="174"/>
      <c r="G891" s="174"/>
      <c r="H891" s="174"/>
      <c r="I891" s="174"/>
      <c r="J891" s="174"/>
      <c r="K891" s="174"/>
      <c r="L891" s="174"/>
      <c r="M891" s="174"/>
    </row>
    <row r="892" ht="14.25" customHeight="1" spans="3:13">
      <c r="C892" s="174"/>
      <c r="D892" s="174"/>
      <c r="E892" s="174"/>
      <c r="F892" s="174"/>
      <c r="G892" s="174"/>
      <c r="H892" s="174"/>
      <c r="I892" s="174"/>
      <c r="J892" s="174"/>
      <c r="K892" s="174"/>
      <c r="L892" s="174"/>
      <c r="M892" s="174"/>
    </row>
    <row r="893" ht="14.25" customHeight="1" spans="3:13">
      <c r="C893" s="174"/>
      <c r="D893" s="174"/>
      <c r="E893" s="174"/>
      <c r="F893" s="174"/>
      <c r="G893" s="174"/>
      <c r="H893" s="174"/>
      <c r="I893" s="174"/>
      <c r="J893" s="174"/>
      <c r="K893" s="174"/>
      <c r="L893" s="174"/>
      <c r="M893" s="174"/>
    </row>
    <row r="894" ht="14.25" customHeight="1" spans="3:13">
      <c r="C894" s="174"/>
      <c r="D894" s="174"/>
      <c r="E894" s="174"/>
      <c r="F894" s="174"/>
      <c r="G894" s="174"/>
      <c r="H894" s="174"/>
      <c r="I894" s="174"/>
      <c r="J894" s="174"/>
      <c r="K894" s="174"/>
      <c r="L894" s="174"/>
      <c r="M894" s="174"/>
    </row>
    <row r="895" ht="14.25" customHeight="1" spans="3:13">
      <c r="C895" s="174"/>
      <c r="D895" s="174"/>
      <c r="E895" s="174"/>
      <c r="F895" s="174"/>
      <c r="G895" s="174"/>
      <c r="H895" s="174"/>
      <c r="I895" s="174"/>
      <c r="J895" s="174"/>
      <c r="K895" s="174"/>
      <c r="L895" s="174"/>
      <c r="M895" s="174"/>
    </row>
    <row r="896" ht="14.25" customHeight="1" spans="3:13">
      <c r="C896" s="174"/>
      <c r="D896" s="174"/>
      <c r="E896" s="174"/>
      <c r="F896" s="174"/>
      <c r="G896" s="174"/>
      <c r="H896" s="174"/>
      <c r="I896" s="174"/>
      <c r="J896" s="174"/>
      <c r="K896" s="174"/>
      <c r="L896" s="174"/>
      <c r="M896" s="174"/>
    </row>
    <row r="897" ht="14.25" customHeight="1" spans="3:13">
      <c r="C897" s="174"/>
      <c r="D897" s="174"/>
      <c r="E897" s="174"/>
      <c r="F897" s="174"/>
      <c r="G897" s="174"/>
      <c r="H897" s="174"/>
      <c r="I897" s="174"/>
      <c r="J897" s="174"/>
      <c r="K897" s="174"/>
      <c r="L897" s="174"/>
      <c r="M897" s="174"/>
    </row>
    <row r="898" ht="14.25" customHeight="1" spans="3:13">
      <c r="C898" s="174"/>
      <c r="D898" s="174"/>
      <c r="E898" s="174"/>
      <c r="F898" s="174"/>
      <c r="G898" s="174"/>
      <c r="H898" s="174"/>
      <c r="I898" s="174"/>
      <c r="J898" s="174"/>
      <c r="K898" s="174"/>
      <c r="L898" s="174"/>
      <c r="M898" s="174"/>
    </row>
    <row r="899" ht="14.25" customHeight="1" spans="3:13">
      <c r="C899" s="174"/>
      <c r="D899" s="174"/>
      <c r="E899" s="174"/>
      <c r="F899" s="174"/>
      <c r="G899" s="174"/>
      <c r="H899" s="174"/>
      <c r="I899" s="174"/>
      <c r="J899" s="174"/>
      <c r="K899" s="174"/>
      <c r="L899" s="174"/>
      <c r="M899" s="174"/>
    </row>
    <row r="900" ht="14.25" customHeight="1" spans="3:13">
      <c r="C900" s="174"/>
      <c r="D900" s="174"/>
      <c r="E900" s="174"/>
      <c r="F900" s="174"/>
      <c r="G900" s="174"/>
      <c r="H900" s="174"/>
      <c r="I900" s="174"/>
      <c r="J900" s="174"/>
      <c r="K900" s="174"/>
      <c r="L900" s="174"/>
      <c r="M900" s="174"/>
    </row>
    <row r="901" ht="14.25" customHeight="1" spans="3:13">
      <c r="C901" s="174"/>
      <c r="D901" s="174"/>
      <c r="E901" s="174"/>
      <c r="F901" s="174"/>
      <c r="G901" s="174"/>
      <c r="H901" s="174"/>
      <c r="I901" s="174"/>
      <c r="J901" s="174"/>
      <c r="K901" s="174"/>
      <c r="L901" s="174"/>
      <c r="M901" s="174"/>
    </row>
    <row r="902" ht="14.25" customHeight="1" spans="3:13">
      <c r="C902" s="174"/>
      <c r="D902" s="174"/>
      <c r="E902" s="174"/>
      <c r="F902" s="174"/>
      <c r="G902" s="174"/>
      <c r="H902" s="174"/>
      <c r="I902" s="174"/>
      <c r="J902" s="174"/>
      <c r="K902" s="174"/>
      <c r="L902" s="174"/>
      <c r="M902" s="174"/>
    </row>
    <row r="903" ht="14.25" customHeight="1" spans="3:13">
      <c r="C903" s="174"/>
      <c r="D903" s="174"/>
      <c r="E903" s="174"/>
      <c r="F903" s="174"/>
      <c r="G903" s="174"/>
      <c r="H903" s="174"/>
      <c r="I903" s="174"/>
      <c r="J903" s="174"/>
      <c r="K903" s="174"/>
      <c r="L903" s="174"/>
      <c r="M903" s="174"/>
    </row>
    <row r="904" ht="14.25" customHeight="1" spans="3:13">
      <c r="C904" s="174"/>
      <c r="D904" s="174"/>
      <c r="E904" s="174"/>
      <c r="F904" s="174"/>
      <c r="G904" s="174"/>
      <c r="H904" s="174"/>
      <c r="I904" s="174"/>
      <c r="J904" s="174"/>
      <c r="K904" s="174"/>
      <c r="L904" s="174"/>
      <c r="M904" s="174"/>
    </row>
    <row r="905" ht="14.25" customHeight="1" spans="3:13">
      <c r="C905" s="174"/>
      <c r="D905" s="174"/>
      <c r="E905" s="174"/>
      <c r="F905" s="174"/>
      <c r="G905" s="174"/>
      <c r="H905" s="174"/>
      <c r="I905" s="174"/>
      <c r="J905" s="174"/>
      <c r="K905" s="174"/>
      <c r="L905" s="174"/>
      <c r="M905" s="174"/>
    </row>
    <row r="906" ht="14.25" customHeight="1" spans="3:13">
      <c r="C906" s="174"/>
      <c r="D906" s="174"/>
      <c r="E906" s="174"/>
      <c r="F906" s="174"/>
      <c r="G906" s="174"/>
      <c r="H906" s="174"/>
      <c r="I906" s="174"/>
      <c r="J906" s="174"/>
      <c r="K906" s="174"/>
      <c r="L906" s="174"/>
      <c r="M906" s="174"/>
    </row>
    <row r="907" ht="14.25" customHeight="1" spans="3:13">
      <c r="C907" s="174"/>
      <c r="D907" s="174"/>
      <c r="E907" s="174"/>
      <c r="F907" s="174"/>
      <c r="G907" s="174"/>
      <c r="H907" s="174"/>
      <c r="I907" s="174"/>
      <c r="J907" s="174"/>
      <c r="K907" s="174"/>
      <c r="L907" s="174"/>
      <c r="M907" s="174"/>
    </row>
    <row r="908" ht="14.25" customHeight="1" spans="3:13">
      <c r="C908" s="174"/>
      <c r="D908" s="174"/>
      <c r="E908" s="174"/>
      <c r="F908" s="174"/>
      <c r="G908" s="174"/>
      <c r="H908" s="174"/>
      <c r="I908" s="174"/>
      <c r="J908" s="174"/>
      <c r="K908" s="174"/>
      <c r="L908" s="174"/>
      <c r="M908" s="174"/>
    </row>
    <row r="909" ht="14.25" customHeight="1" spans="3:13">
      <c r="C909" s="174"/>
      <c r="D909" s="174"/>
      <c r="E909" s="174"/>
      <c r="F909" s="174"/>
      <c r="G909" s="174"/>
      <c r="H909" s="174"/>
      <c r="I909" s="174"/>
      <c r="J909" s="174"/>
      <c r="K909" s="174"/>
      <c r="L909" s="174"/>
      <c r="M909" s="174"/>
    </row>
    <row r="910" ht="14.25" customHeight="1" spans="3:13">
      <c r="C910" s="174"/>
      <c r="D910" s="174"/>
      <c r="E910" s="174"/>
      <c r="F910" s="174"/>
      <c r="G910" s="174"/>
      <c r="H910" s="174"/>
      <c r="I910" s="174"/>
      <c r="J910" s="174"/>
      <c r="K910" s="174"/>
      <c r="L910" s="174"/>
      <c r="M910" s="174"/>
    </row>
    <row r="911" ht="14.25" customHeight="1" spans="3:13">
      <c r="C911" s="174"/>
      <c r="D911" s="174"/>
      <c r="E911" s="174"/>
      <c r="F911" s="174"/>
      <c r="G911" s="174"/>
      <c r="H911" s="174"/>
      <c r="I911" s="174"/>
      <c r="J911" s="174"/>
      <c r="K911" s="174"/>
      <c r="L911" s="174"/>
      <c r="M911" s="174"/>
    </row>
    <row r="912" ht="14.25" customHeight="1" spans="3:13">
      <c r="C912" s="174"/>
      <c r="D912" s="174"/>
      <c r="E912" s="174"/>
      <c r="F912" s="174"/>
      <c r="G912" s="174"/>
      <c r="H912" s="174"/>
      <c r="I912" s="174"/>
      <c r="J912" s="174"/>
      <c r="K912" s="174"/>
      <c r="L912" s="174"/>
      <c r="M912" s="174"/>
    </row>
    <row r="913" ht="14.25" customHeight="1" spans="3:13">
      <c r="C913" s="174"/>
      <c r="D913" s="174"/>
      <c r="E913" s="174"/>
      <c r="F913" s="174"/>
      <c r="G913" s="174"/>
      <c r="H913" s="174"/>
      <c r="I913" s="174"/>
      <c r="J913" s="174"/>
      <c r="K913" s="174"/>
      <c r="L913" s="174"/>
      <c r="M913" s="174"/>
    </row>
    <row r="914" ht="14.25" customHeight="1" spans="3:13">
      <c r="C914" s="174"/>
      <c r="D914" s="174"/>
      <c r="E914" s="174"/>
      <c r="F914" s="174"/>
      <c r="G914" s="174"/>
      <c r="H914" s="174"/>
      <c r="I914" s="174"/>
      <c r="J914" s="174"/>
      <c r="K914" s="174"/>
      <c r="L914" s="174"/>
      <c r="M914" s="174"/>
    </row>
    <row r="915" ht="14.25" customHeight="1" spans="3:13">
      <c r="C915" s="174"/>
      <c r="D915" s="174"/>
      <c r="E915" s="174"/>
      <c r="F915" s="174"/>
      <c r="G915" s="174"/>
      <c r="H915" s="174"/>
      <c r="I915" s="174"/>
      <c r="J915" s="174"/>
      <c r="K915" s="174"/>
      <c r="L915" s="174"/>
      <c r="M915" s="174"/>
    </row>
    <row r="916" ht="14.25" customHeight="1" spans="3:13">
      <c r="C916" s="174"/>
      <c r="D916" s="174"/>
      <c r="E916" s="174"/>
      <c r="F916" s="174"/>
      <c r="G916" s="174"/>
      <c r="H916" s="174"/>
      <c r="I916" s="174"/>
      <c r="J916" s="174"/>
      <c r="K916" s="174"/>
      <c r="L916" s="174"/>
      <c r="M916" s="174"/>
    </row>
    <row r="917" ht="14.25" customHeight="1" spans="3:13">
      <c r="C917" s="174"/>
      <c r="D917" s="174"/>
      <c r="E917" s="174"/>
      <c r="F917" s="174"/>
      <c r="G917" s="174"/>
      <c r="H917" s="174"/>
      <c r="I917" s="174"/>
      <c r="J917" s="174"/>
      <c r="K917" s="174"/>
      <c r="L917" s="174"/>
      <c r="M917" s="174"/>
    </row>
    <row r="918" ht="14.25" customHeight="1" spans="3:13">
      <c r="C918" s="174"/>
      <c r="D918" s="174"/>
      <c r="E918" s="174"/>
      <c r="F918" s="174"/>
      <c r="G918" s="174"/>
      <c r="H918" s="174"/>
      <c r="I918" s="174"/>
      <c r="J918" s="174"/>
      <c r="K918" s="174"/>
      <c r="L918" s="174"/>
      <c r="M918" s="174"/>
    </row>
    <row r="919" ht="14.25" customHeight="1" spans="3:13">
      <c r="C919" s="174"/>
      <c r="D919" s="174"/>
      <c r="E919" s="174"/>
      <c r="F919" s="174"/>
      <c r="G919" s="174"/>
      <c r="H919" s="174"/>
      <c r="I919" s="174"/>
      <c r="J919" s="174"/>
      <c r="K919" s="174"/>
      <c r="L919" s="174"/>
      <c r="M919" s="174"/>
    </row>
    <row r="920" ht="14.25" customHeight="1" spans="3:13">
      <c r="C920" s="174"/>
      <c r="D920" s="174"/>
      <c r="E920" s="174"/>
      <c r="F920" s="174"/>
      <c r="G920" s="174"/>
      <c r="H920" s="174"/>
      <c r="I920" s="174"/>
      <c r="J920" s="174"/>
      <c r="K920" s="174"/>
      <c r="L920" s="174"/>
      <c r="M920" s="174"/>
    </row>
    <row r="921" ht="14.25" customHeight="1" spans="3:13">
      <c r="C921" s="174"/>
      <c r="D921" s="174"/>
      <c r="E921" s="174"/>
      <c r="F921" s="174"/>
      <c r="G921" s="174"/>
      <c r="H921" s="174"/>
      <c r="I921" s="174"/>
      <c r="J921" s="174"/>
      <c r="K921" s="174"/>
      <c r="L921" s="174"/>
      <c r="M921" s="174"/>
    </row>
    <row r="922" ht="14.25" customHeight="1" spans="3:13">
      <c r="C922" s="174"/>
      <c r="D922" s="174"/>
      <c r="E922" s="174"/>
      <c r="F922" s="174"/>
      <c r="G922" s="174"/>
      <c r="H922" s="174"/>
      <c r="I922" s="174"/>
      <c r="J922" s="174"/>
      <c r="K922" s="174"/>
      <c r="L922" s="174"/>
      <c r="M922" s="174"/>
    </row>
    <row r="923" ht="14.25" customHeight="1" spans="3:13">
      <c r="C923" s="174"/>
      <c r="D923" s="174"/>
      <c r="E923" s="174"/>
      <c r="F923" s="174"/>
      <c r="G923" s="174"/>
      <c r="H923" s="174"/>
      <c r="I923" s="174"/>
      <c r="J923" s="174"/>
      <c r="K923" s="174"/>
      <c r="L923" s="174"/>
      <c r="M923" s="174"/>
    </row>
    <row r="924" ht="14.25" customHeight="1" spans="3:13">
      <c r="C924" s="174"/>
      <c r="D924" s="174"/>
      <c r="E924" s="174"/>
      <c r="F924" s="174"/>
      <c r="G924" s="174"/>
      <c r="H924" s="174"/>
      <c r="I924" s="174"/>
      <c r="J924" s="174"/>
      <c r="K924" s="174"/>
      <c r="L924" s="174"/>
      <c r="M924" s="174"/>
    </row>
    <row r="925" ht="14.25" customHeight="1" spans="3:13">
      <c r="C925" s="174"/>
      <c r="D925" s="174"/>
      <c r="E925" s="174"/>
      <c r="F925" s="174"/>
      <c r="G925" s="174"/>
      <c r="H925" s="174"/>
      <c r="I925" s="174"/>
      <c r="J925" s="174"/>
      <c r="K925" s="174"/>
      <c r="L925" s="174"/>
      <c r="M925" s="174"/>
    </row>
    <row r="926" ht="14.25" customHeight="1" spans="3:13">
      <c r="C926" s="174"/>
      <c r="D926" s="174"/>
      <c r="E926" s="174"/>
      <c r="F926" s="174"/>
      <c r="G926" s="174"/>
      <c r="H926" s="174"/>
      <c r="I926" s="174"/>
      <c r="J926" s="174"/>
      <c r="K926" s="174"/>
      <c r="L926" s="174"/>
      <c r="M926" s="174"/>
    </row>
    <row r="927" ht="14.25" customHeight="1" spans="3:13">
      <c r="C927" s="174"/>
      <c r="D927" s="174"/>
      <c r="E927" s="174"/>
      <c r="F927" s="174"/>
      <c r="G927" s="174"/>
      <c r="H927" s="174"/>
      <c r="I927" s="174"/>
      <c r="J927" s="174"/>
      <c r="K927" s="174"/>
      <c r="L927" s="174"/>
      <c r="M927" s="174"/>
    </row>
    <row r="928" ht="14.25" customHeight="1" spans="3:13">
      <c r="C928" s="174"/>
      <c r="D928" s="174"/>
      <c r="E928" s="174"/>
      <c r="F928" s="174"/>
      <c r="G928" s="174"/>
      <c r="H928" s="174"/>
      <c r="I928" s="174"/>
      <c r="J928" s="174"/>
      <c r="K928" s="174"/>
      <c r="L928" s="174"/>
      <c r="M928" s="174"/>
    </row>
    <row r="929" ht="14.25" customHeight="1" spans="3:13">
      <c r="C929" s="174"/>
      <c r="D929" s="174"/>
      <c r="E929" s="174"/>
      <c r="F929" s="174"/>
      <c r="G929" s="174"/>
      <c r="H929" s="174"/>
      <c r="I929" s="174"/>
      <c r="J929" s="174"/>
      <c r="K929" s="174"/>
      <c r="L929" s="174"/>
      <c r="M929" s="174"/>
    </row>
    <row r="930" ht="14.25" customHeight="1" spans="3:13">
      <c r="C930" s="174"/>
      <c r="D930" s="174"/>
      <c r="E930" s="174"/>
      <c r="F930" s="174"/>
      <c r="G930" s="174"/>
      <c r="H930" s="174"/>
      <c r="I930" s="174"/>
      <c r="J930" s="174"/>
      <c r="K930" s="174"/>
      <c r="L930" s="174"/>
      <c r="M930" s="174"/>
    </row>
    <row r="931" ht="14.25" customHeight="1" spans="3:13">
      <c r="C931" s="174"/>
      <c r="D931" s="174"/>
      <c r="E931" s="174"/>
      <c r="F931" s="174"/>
      <c r="G931" s="174"/>
      <c r="H931" s="174"/>
      <c r="I931" s="174"/>
      <c r="J931" s="174"/>
      <c r="K931" s="174"/>
      <c r="L931" s="174"/>
      <c r="M931" s="174"/>
    </row>
    <row r="932" ht="14.25" customHeight="1" spans="3:13">
      <c r="C932" s="174"/>
      <c r="D932" s="174"/>
      <c r="E932" s="174"/>
      <c r="F932" s="174"/>
      <c r="G932" s="174"/>
      <c r="H932" s="174"/>
      <c r="I932" s="174"/>
      <c r="J932" s="174"/>
      <c r="K932" s="174"/>
      <c r="L932" s="174"/>
      <c r="M932" s="174"/>
    </row>
    <row r="933" ht="14.25" customHeight="1" spans="3:13">
      <c r="C933" s="174"/>
      <c r="D933" s="174"/>
      <c r="E933" s="174"/>
      <c r="F933" s="174"/>
      <c r="G933" s="174"/>
      <c r="H933" s="174"/>
      <c r="I933" s="174"/>
      <c r="J933" s="174"/>
      <c r="K933" s="174"/>
      <c r="L933" s="174"/>
      <c r="M933" s="174"/>
    </row>
    <row r="934" ht="14.25" customHeight="1" spans="3:13">
      <c r="C934" s="174"/>
      <c r="D934" s="174"/>
      <c r="E934" s="174"/>
      <c r="F934" s="174"/>
      <c r="G934" s="174"/>
      <c r="H934" s="174"/>
      <c r="I934" s="174"/>
      <c r="J934" s="174"/>
      <c r="K934" s="174"/>
      <c r="L934" s="174"/>
      <c r="M934" s="174"/>
    </row>
    <row r="935" ht="14.25" customHeight="1" spans="3:13">
      <c r="C935" s="174"/>
      <c r="D935" s="174"/>
      <c r="E935" s="174"/>
      <c r="F935" s="174"/>
      <c r="G935" s="174"/>
      <c r="H935" s="174"/>
      <c r="I935" s="174"/>
      <c r="J935" s="174"/>
      <c r="K935" s="174"/>
      <c r="L935" s="174"/>
      <c r="M935" s="174"/>
    </row>
    <row r="936" ht="14.25" customHeight="1" spans="3:13">
      <c r="C936" s="174"/>
      <c r="D936" s="174"/>
      <c r="E936" s="174"/>
      <c r="F936" s="174"/>
      <c r="G936" s="174"/>
      <c r="H936" s="174"/>
      <c r="I936" s="174"/>
      <c r="J936" s="174"/>
      <c r="K936" s="174"/>
      <c r="L936" s="174"/>
      <c r="M936" s="174"/>
    </row>
    <row r="937" ht="14.25" customHeight="1" spans="3:13">
      <c r="C937" s="174"/>
      <c r="D937" s="174"/>
      <c r="E937" s="174"/>
      <c r="F937" s="174"/>
      <c r="G937" s="174"/>
      <c r="H937" s="174"/>
      <c r="I937" s="174"/>
      <c r="J937" s="174"/>
      <c r="K937" s="174"/>
      <c r="L937" s="174"/>
      <c r="M937" s="174"/>
    </row>
    <row r="938" ht="14.25" customHeight="1" spans="3:13">
      <c r="C938" s="174"/>
      <c r="D938" s="174"/>
      <c r="E938" s="174"/>
      <c r="F938" s="174"/>
      <c r="G938" s="174"/>
      <c r="H938" s="174"/>
      <c r="I938" s="174"/>
      <c r="J938" s="174"/>
      <c r="K938" s="174"/>
      <c r="L938" s="174"/>
      <c r="M938" s="174"/>
    </row>
    <row r="939" ht="14.25" customHeight="1" spans="3:13">
      <c r="C939" s="174"/>
      <c r="D939" s="174"/>
      <c r="E939" s="174"/>
      <c r="F939" s="174"/>
      <c r="G939" s="174"/>
      <c r="H939" s="174"/>
      <c r="I939" s="174"/>
      <c r="J939" s="174"/>
      <c r="K939" s="174"/>
      <c r="L939" s="174"/>
      <c r="M939" s="174"/>
    </row>
    <row r="940" ht="14.25" customHeight="1" spans="3:13">
      <c r="C940" s="174"/>
      <c r="D940" s="174"/>
      <c r="E940" s="174"/>
      <c r="F940" s="174"/>
      <c r="G940" s="174"/>
      <c r="H940" s="174"/>
      <c r="I940" s="174"/>
      <c r="J940" s="174"/>
      <c r="K940" s="174"/>
      <c r="L940" s="174"/>
      <c r="M940" s="174"/>
    </row>
    <row r="941" ht="14.25" customHeight="1" spans="3:13">
      <c r="C941" s="174"/>
      <c r="D941" s="174"/>
      <c r="E941" s="174"/>
      <c r="F941" s="174"/>
      <c r="G941" s="174"/>
      <c r="H941" s="174"/>
      <c r="I941" s="174"/>
      <c r="J941" s="174"/>
      <c r="K941" s="174"/>
      <c r="L941" s="174"/>
      <c r="M941" s="174"/>
    </row>
    <row r="942" ht="14.25" customHeight="1" spans="3:13">
      <c r="C942" s="174"/>
      <c r="D942" s="174"/>
      <c r="E942" s="174"/>
      <c r="F942" s="174"/>
      <c r="G942" s="174"/>
      <c r="H942" s="174"/>
      <c r="I942" s="174"/>
      <c r="J942" s="174"/>
      <c r="K942" s="174"/>
      <c r="L942" s="174"/>
      <c r="M942" s="174"/>
    </row>
    <row r="943" ht="14.25" customHeight="1" spans="3:13">
      <c r="C943" s="174"/>
      <c r="D943" s="174"/>
      <c r="E943" s="174"/>
      <c r="F943" s="174"/>
      <c r="G943" s="174"/>
      <c r="H943" s="174"/>
      <c r="I943" s="174"/>
      <c r="J943" s="174"/>
      <c r="K943" s="174"/>
      <c r="L943" s="174"/>
      <c r="M943" s="174"/>
    </row>
    <row r="944" ht="14.25" customHeight="1" spans="3:13">
      <c r="C944" s="174"/>
      <c r="D944" s="174"/>
      <c r="E944" s="174"/>
      <c r="F944" s="174"/>
      <c r="G944" s="174"/>
      <c r="H944" s="174"/>
      <c r="I944" s="174"/>
      <c r="J944" s="174"/>
      <c r="K944" s="174"/>
      <c r="L944" s="174"/>
      <c r="M944" s="174"/>
    </row>
    <row r="945" ht="14.25" customHeight="1" spans="3:13">
      <c r="C945" s="174"/>
      <c r="D945" s="174"/>
      <c r="E945" s="174"/>
      <c r="F945" s="174"/>
      <c r="G945" s="174"/>
      <c r="H945" s="174"/>
      <c r="I945" s="174"/>
      <c r="J945" s="174"/>
      <c r="K945" s="174"/>
      <c r="L945" s="174"/>
      <c r="M945" s="174"/>
    </row>
    <row r="946" ht="14.25" customHeight="1" spans="3:13">
      <c r="C946" s="174"/>
      <c r="D946" s="174"/>
      <c r="E946" s="174"/>
      <c r="F946" s="174"/>
      <c r="G946" s="174"/>
      <c r="H946" s="174"/>
      <c r="I946" s="174"/>
      <c r="J946" s="174"/>
      <c r="K946" s="174"/>
      <c r="L946" s="174"/>
      <c r="M946" s="174"/>
    </row>
    <row r="947" ht="14.25" customHeight="1" spans="3:13">
      <c r="C947" s="174"/>
      <c r="D947" s="174"/>
      <c r="E947" s="174"/>
      <c r="F947" s="174"/>
      <c r="G947" s="174"/>
      <c r="H947" s="174"/>
      <c r="I947" s="174"/>
      <c r="J947" s="174"/>
      <c r="K947" s="174"/>
      <c r="L947" s="174"/>
      <c r="M947" s="174"/>
    </row>
    <row r="948" ht="14.25" customHeight="1" spans="3:13">
      <c r="C948" s="174"/>
      <c r="D948" s="174"/>
      <c r="E948" s="174"/>
      <c r="F948" s="174"/>
      <c r="G948" s="174"/>
      <c r="H948" s="174"/>
      <c r="I948" s="174"/>
      <c r="J948" s="174"/>
      <c r="K948" s="174"/>
      <c r="L948" s="174"/>
      <c r="M948" s="174"/>
    </row>
    <row r="949" ht="14.25" customHeight="1" spans="3:13">
      <c r="C949" s="174"/>
      <c r="D949" s="174"/>
      <c r="E949" s="174"/>
      <c r="F949" s="174"/>
      <c r="G949" s="174"/>
      <c r="H949" s="174"/>
      <c r="I949" s="174"/>
      <c r="J949" s="174"/>
      <c r="K949" s="174"/>
      <c r="L949" s="174"/>
      <c r="M949" s="174"/>
    </row>
    <row r="950" ht="14.25" customHeight="1" spans="3:13">
      <c r="C950" s="174"/>
      <c r="D950" s="174"/>
      <c r="E950" s="174"/>
      <c r="F950" s="174"/>
      <c r="G950" s="174"/>
      <c r="H950" s="174"/>
      <c r="I950" s="174"/>
      <c r="J950" s="174"/>
      <c r="K950" s="174"/>
      <c r="L950" s="174"/>
      <c r="M950" s="174"/>
    </row>
    <row r="951" ht="14.25" customHeight="1" spans="3:13">
      <c r="C951" s="174"/>
      <c r="D951" s="174"/>
      <c r="E951" s="174"/>
      <c r="F951" s="174"/>
      <c r="G951" s="174"/>
      <c r="H951" s="174"/>
      <c r="I951" s="174"/>
      <c r="J951" s="174"/>
      <c r="K951" s="174"/>
      <c r="L951" s="174"/>
      <c r="M951" s="174"/>
    </row>
    <row r="952" ht="14.25" customHeight="1" spans="3:13">
      <c r="C952" s="174"/>
      <c r="D952" s="174"/>
      <c r="E952" s="174"/>
      <c r="F952" s="174"/>
      <c r="G952" s="174"/>
      <c r="H952" s="174"/>
      <c r="I952" s="174"/>
      <c r="J952" s="174"/>
      <c r="K952" s="174"/>
      <c r="L952" s="174"/>
      <c r="M952" s="174"/>
    </row>
    <row r="953" ht="14.25" customHeight="1" spans="3:13">
      <c r="C953" s="174"/>
      <c r="D953" s="174"/>
      <c r="E953" s="174"/>
      <c r="F953" s="174"/>
      <c r="G953" s="174"/>
      <c r="H953" s="174"/>
      <c r="I953" s="174"/>
      <c r="J953" s="174"/>
      <c r="K953" s="174"/>
      <c r="L953" s="174"/>
      <c r="M953" s="174"/>
    </row>
    <row r="954" ht="14.25" customHeight="1" spans="3:13">
      <c r="C954" s="174"/>
      <c r="D954" s="174"/>
      <c r="E954" s="174"/>
      <c r="F954" s="174"/>
      <c r="G954" s="174"/>
      <c r="H954" s="174"/>
      <c r="I954" s="174"/>
      <c r="J954" s="174"/>
      <c r="K954" s="174"/>
      <c r="L954" s="174"/>
      <c r="M954" s="174"/>
    </row>
    <row r="955" ht="14.25" customHeight="1" spans="3:13">
      <c r="C955" s="174"/>
      <c r="D955" s="174"/>
      <c r="E955" s="174"/>
      <c r="F955" s="174"/>
      <c r="G955" s="174"/>
      <c r="H955" s="174"/>
      <c r="I955" s="174"/>
      <c r="J955" s="174"/>
      <c r="K955" s="174"/>
      <c r="L955" s="174"/>
      <c r="M955" s="174"/>
    </row>
    <row r="956" ht="14.25" customHeight="1" spans="3:13">
      <c r="C956" s="174"/>
      <c r="D956" s="174"/>
      <c r="E956" s="174"/>
      <c r="F956" s="174"/>
      <c r="G956" s="174"/>
      <c r="H956" s="174"/>
      <c r="I956" s="174"/>
      <c r="J956" s="174"/>
      <c r="K956" s="174"/>
      <c r="L956" s="174"/>
      <c r="M956" s="174"/>
    </row>
    <row r="957" ht="14.25" customHeight="1" spans="3:13">
      <c r="C957" s="174"/>
      <c r="D957" s="174"/>
      <c r="E957" s="174"/>
      <c r="F957" s="174"/>
      <c r="G957" s="174"/>
      <c r="H957" s="174"/>
      <c r="I957" s="174"/>
      <c r="J957" s="174"/>
      <c r="K957" s="174"/>
      <c r="L957" s="174"/>
      <c r="M957" s="174"/>
    </row>
    <row r="958" ht="14.25" customHeight="1" spans="3:13">
      <c r="C958" s="174"/>
      <c r="D958" s="174"/>
      <c r="E958" s="174"/>
      <c r="F958" s="174"/>
      <c r="G958" s="174"/>
      <c r="H958" s="174"/>
      <c r="I958" s="174"/>
      <c r="J958" s="174"/>
      <c r="K958" s="174"/>
      <c r="L958" s="174"/>
      <c r="M958" s="174"/>
    </row>
    <row r="959" ht="14.25" customHeight="1" spans="3:13">
      <c r="C959" s="174"/>
      <c r="D959" s="174"/>
      <c r="E959" s="174"/>
      <c r="F959" s="174"/>
      <c r="G959" s="174"/>
      <c r="H959" s="174"/>
      <c r="I959" s="174"/>
      <c r="J959" s="174"/>
      <c r="K959" s="174"/>
      <c r="L959" s="174"/>
      <c r="M959" s="174"/>
    </row>
    <row r="960" ht="14.25" customHeight="1" spans="3:13">
      <c r="C960" s="174"/>
      <c r="D960" s="174"/>
      <c r="E960" s="174"/>
      <c r="F960" s="174"/>
      <c r="G960" s="174"/>
      <c r="H960" s="174"/>
      <c r="I960" s="174"/>
      <c r="J960" s="174"/>
      <c r="K960" s="174"/>
      <c r="L960" s="174"/>
      <c r="M960" s="174"/>
    </row>
    <row r="961" ht="14.25" customHeight="1" spans="3:13">
      <c r="C961" s="174"/>
      <c r="D961" s="174"/>
      <c r="E961" s="174"/>
      <c r="F961" s="174"/>
      <c r="G961" s="174"/>
      <c r="H961" s="174"/>
      <c r="I961" s="174"/>
      <c r="J961" s="174"/>
      <c r="K961" s="174"/>
      <c r="L961" s="174"/>
      <c r="M961" s="174"/>
    </row>
    <row r="962" ht="14.25" customHeight="1" spans="3:13">
      <c r="C962" s="174"/>
      <c r="D962" s="174"/>
      <c r="E962" s="174"/>
      <c r="F962" s="174"/>
      <c r="G962" s="174"/>
      <c r="H962" s="174"/>
      <c r="I962" s="174"/>
      <c r="J962" s="174"/>
      <c r="K962" s="174"/>
      <c r="L962" s="174"/>
      <c r="M962" s="174"/>
    </row>
    <row r="963" ht="14.25" customHeight="1" spans="3:13">
      <c r="C963" s="174"/>
      <c r="D963" s="174"/>
      <c r="E963" s="174"/>
      <c r="F963" s="174"/>
      <c r="G963" s="174"/>
      <c r="H963" s="174"/>
      <c r="I963" s="174"/>
      <c r="J963" s="174"/>
      <c r="K963" s="174"/>
      <c r="L963" s="174"/>
      <c r="M963" s="174"/>
    </row>
    <row r="964" ht="14.25" customHeight="1" spans="3:13">
      <c r="C964" s="174"/>
      <c r="D964" s="174"/>
      <c r="E964" s="174"/>
      <c r="F964" s="174"/>
      <c r="G964" s="174"/>
      <c r="H964" s="174"/>
      <c r="I964" s="174"/>
      <c r="J964" s="174"/>
      <c r="K964" s="174"/>
      <c r="L964" s="174"/>
      <c r="M964" s="174"/>
    </row>
    <row r="965" ht="14.25" customHeight="1" spans="3:13">
      <c r="C965" s="174"/>
      <c r="D965" s="174"/>
      <c r="E965" s="174"/>
      <c r="F965" s="174"/>
      <c r="G965" s="174"/>
      <c r="H965" s="174"/>
      <c r="I965" s="174"/>
      <c r="J965" s="174"/>
      <c r="K965" s="174"/>
      <c r="L965" s="174"/>
      <c r="M965" s="174"/>
    </row>
    <row r="966" ht="14.25" customHeight="1" spans="3:13">
      <c r="C966" s="174"/>
      <c r="D966" s="174"/>
      <c r="E966" s="174"/>
      <c r="F966" s="174"/>
      <c r="G966" s="174"/>
      <c r="H966" s="174"/>
      <c r="I966" s="174"/>
      <c r="J966" s="174"/>
      <c r="K966" s="174"/>
      <c r="L966" s="174"/>
      <c r="M966" s="174"/>
    </row>
    <row r="967" ht="14.25" customHeight="1" spans="3:13">
      <c r="C967" s="174"/>
      <c r="D967" s="174"/>
      <c r="E967" s="174"/>
      <c r="F967" s="174"/>
      <c r="G967" s="174"/>
      <c r="H967" s="174"/>
      <c r="I967" s="174"/>
      <c r="J967" s="174"/>
      <c r="K967" s="174"/>
      <c r="L967" s="174"/>
      <c r="M967" s="174"/>
    </row>
    <row r="968" ht="14.25" customHeight="1" spans="3:13">
      <c r="C968" s="174"/>
      <c r="D968" s="174"/>
      <c r="E968" s="174"/>
      <c r="F968" s="174"/>
      <c r="G968" s="174"/>
      <c r="H968" s="174"/>
      <c r="I968" s="174"/>
      <c r="J968" s="174"/>
      <c r="K968" s="174"/>
      <c r="L968" s="174"/>
      <c r="M968" s="174"/>
    </row>
    <row r="969" ht="14.25" customHeight="1" spans="3:13">
      <c r="C969" s="174"/>
      <c r="D969" s="174"/>
      <c r="E969" s="174"/>
      <c r="F969" s="174"/>
      <c r="G969" s="174"/>
      <c r="H969" s="174"/>
      <c r="I969" s="174"/>
      <c r="J969" s="174"/>
      <c r="K969" s="174"/>
      <c r="L969" s="174"/>
      <c r="M969" s="174"/>
    </row>
    <row r="970" ht="14.25" customHeight="1" spans="3:13">
      <c r="C970" s="174"/>
      <c r="D970" s="174"/>
      <c r="E970" s="174"/>
      <c r="F970" s="174"/>
      <c r="G970" s="174"/>
      <c r="H970" s="174"/>
      <c r="I970" s="174"/>
      <c r="J970" s="174"/>
      <c r="K970" s="174"/>
      <c r="L970" s="174"/>
      <c r="M970" s="174"/>
    </row>
    <row r="971" ht="14.25" customHeight="1" spans="3:13">
      <c r="C971" s="174"/>
      <c r="D971" s="174"/>
      <c r="E971" s="174"/>
      <c r="F971" s="174"/>
      <c r="G971" s="174"/>
      <c r="H971" s="174"/>
      <c r="I971" s="174"/>
      <c r="J971" s="174"/>
      <c r="K971" s="174"/>
      <c r="L971" s="174"/>
      <c r="M971" s="174"/>
    </row>
    <row r="972" ht="14.25" customHeight="1" spans="3:13">
      <c r="C972" s="174"/>
      <c r="D972" s="174"/>
      <c r="E972" s="174"/>
      <c r="F972" s="174"/>
      <c r="G972" s="174"/>
      <c r="H972" s="174"/>
      <c r="I972" s="174"/>
      <c r="J972" s="174"/>
      <c r="K972" s="174"/>
      <c r="L972" s="174"/>
      <c r="M972" s="174"/>
    </row>
    <row r="973" ht="14.25" customHeight="1" spans="3:13">
      <c r="C973" s="174"/>
      <c r="D973" s="174"/>
      <c r="E973" s="174"/>
      <c r="F973" s="174"/>
      <c r="G973" s="174"/>
      <c r="H973" s="174"/>
      <c r="I973" s="174"/>
      <c r="J973" s="174"/>
      <c r="K973" s="174"/>
      <c r="L973" s="174"/>
      <c r="M973" s="174"/>
    </row>
    <row r="974" ht="14.25" customHeight="1" spans="3:13">
      <c r="C974" s="174"/>
      <c r="D974" s="174"/>
      <c r="E974" s="174"/>
      <c r="F974" s="174"/>
      <c r="G974" s="174"/>
      <c r="H974" s="174"/>
      <c r="I974" s="174"/>
      <c r="J974" s="174"/>
      <c r="K974" s="174"/>
      <c r="L974" s="174"/>
      <c r="M974" s="174"/>
    </row>
    <row r="975" ht="14.25" customHeight="1" spans="3:13">
      <c r="C975" s="174"/>
      <c r="D975" s="174"/>
      <c r="E975" s="174"/>
      <c r="F975" s="174"/>
      <c r="G975" s="174"/>
      <c r="H975" s="174"/>
      <c r="I975" s="174"/>
      <c r="J975" s="174"/>
      <c r="K975" s="174"/>
      <c r="L975" s="174"/>
      <c r="M975" s="174"/>
    </row>
    <row r="976" ht="14.25" customHeight="1" spans="3:13">
      <c r="C976" s="174"/>
      <c r="D976" s="174"/>
      <c r="E976" s="174"/>
      <c r="F976" s="174"/>
      <c r="G976" s="174"/>
      <c r="H976" s="174"/>
      <c r="I976" s="174"/>
      <c r="J976" s="174"/>
      <c r="K976" s="174"/>
      <c r="L976" s="174"/>
      <c r="M976" s="174"/>
    </row>
    <row r="977" ht="14.25" customHeight="1" spans="3:13">
      <c r="C977" s="174"/>
      <c r="D977" s="174"/>
      <c r="E977" s="174"/>
      <c r="F977" s="174"/>
      <c r="G977" s="174"/>
      <c r="H977" s="174"/>
      <c r="I977" s="174"/>
      <c r="J977" s="174"/>
      <c r="K977" s="174"/>
      <c r="L977" s="174"/>
      <c r="M977" s="174"/>
    </row>
    <row r="978" ht="14.25" customHeight="1" spans="3:13">
      <c r="C978" s="174"/>
      <c r="D978" s="174"/>
      <c r="E978" s="174"/>
      <c r="F978" s="174"/>
      <c r="G978" s="174"/>
      <c r="H978" s="174"/>
      <c r="I978" s="174"/>
      <c r="J978" s="174"/>
      <c r="K978" s="174"/>
      <c r="L978" s="174"/>
      <c r="M978" s="174"/>
    </row>
    <row r="979" ht="14.25" customHeight="1" spans="3:13">
      <c r="C979" s="174"/>
      <c r="D979" s="174"/>
      <c r="E979" s="174"/>
      <c r="F979" s="174"/>
      <c r="G979" s="174"/>
      <c r="H979" s="174"/>
      <c r="I979" s="174"/>
      <c r="J979" s="174"/>
      <c r="K979" s="174"/>
      <c r="L979" s="174"/>
      <c r="M979" s="174"/>
    </row>
    <row r="980" ht="14.25" customHeight="1" spans="3:13">
      <c r="C980" s="174"/>
      <c r="D980" s="174"/>
      <c r="E980" s="174"/>
      <c r="F980" s="174"/>
      <c r="G980" s="174"/>
      <c r="H980" s="174"/>
      <c r="I980" s="174"/>
      <c r="J980" s="174"/>
      <c r="K980" s="174"/>
      <c r="L980" s="174"/>
      <c r="M980" s="174"/>
    </row>
    <row r="981" ht="14.25" customHeight="1" spans="3:13">
      <c r="C981" s="174"/>
      <c r="D981" s="174"/>
      <c r="E981" s="174"/>
      <c r="F981" s="174"/>
      <c r="G981" s="174"/>
      <c r="H981" s="174"/>
      <c r="I981" s="174"/>
      <c r="J981" s="174"/>
      <c r="K981" s="174"/>
      <c r="L981" s="174"/>
      <c r="M981" s="174"/>
    </row>
    <row r="982" ht="14.25" customHeight="1" spans="3:13">
      <c r="C982" s="174"/>
      <c r="D982" s="174"/>
      <c r="E982" s="174"/>
      <c r="F982" s="174"/>
      <c r="G982" s="174"/>
      <c r="H982" s="174"/>
      <c r="I982" s="174"/>
      <c r="J982" s="174"/>
      <c r="K982" s="174"/>
      <c r="L982" s="174"/>
      <c r="M982" s="174"/>
    </row>
    <row r="983" ht="14.25" customHeight="1" spans="3:13">
      <c r="C983" s="174"/>
      <c r="D983" s="174"/>
      <c r="E983" s="174"/>
      <c r="F983" s="174"/>
      <c r="G983" s="174"/>
      <c r="H983" s="174"/>
      <c r="I983" s="174"/>
      <c r="J983" s="174"/>
      <c r="K983" s="174"/>
      <c r="L983" s="174"/>
      <c r="M983" s="174"/>
    </row>
    <row r="984" ht="14.25" customHeight="1" spans="3:13">
      <c r="C984" s="174"/>
      <c r="D984" s="174"/>
      <c r="E984" s="174"/>
      <c r="F984" s="174"/>
      <c r="G984" s="174"/>
      <c r="H984" s="174"/>
      <c r="I984" s="174"/>
      <c r="J984" s="174"/>
      <c r="K984" s="174"/>
      <c r="L984" s="174"/>
      <c r="M984" s="174"/>
    </row>
    <row r="985" ht="14.25" customHeight="1" spans="3:13">
      <c r="C985" s="174"/>
      <c r="D985" s="174"/>
      <c r="E985" s="174"/>
      <c r="F985" s="174"/>
      <c r="G985" s="174"/>
      <c r="H985" s="174"/>
      <c r="I985" s="174"/>
      <c r="J985" s="174"/>
      <c r="K985" s="174"/>
      <c r="L985" s="174"/>
      <c r="M985" s="174"/>
    </row>
    <row r="986" ht="14.25" customHeight="1" spans="3:13">
      <c r="C986" s="174"/>
      <c r="D986" s="174"/>
      <c r="E986" s="174"/>
      <c r="F986" s="174"/>
      <c r="G986" s="174"/>
      <c r="H986" s="174"/>
      <c r="I986" s="174"/>
      <c r="J986" s="174"/>
      <c r="K986" s="174"/>
      <c r="L986" s="174"/>
      <c r="M986" s="174"/>
    </row>
    <row r="987" ht="14.25" customHeight="1" spans="3:13">
      <c r="C987" s="174"/>
      <c r="D987" s="174"/>
      <c r="E987" s="174"/>
      <c r="F987" s="174"/>
      <c r="G987" s="174"/>
      <c r="H987" s="174"/>
      <c r="I987" s="174"/>
      <c r="J987" s="174"/>
      <c r="K987" s="174"/>
      <c r="L987" s="174"/>
      <c r="M987" s="174"/>
    </row>
    <row r="988" ht="14.25" customHeight="1" spans="3:13">
      <c r="C988" s="174"/>
      <c r="D988" s="174"/>
      <c r="E988" s="174"/>
      <c r="F988" s="174"/>
      <c r="G988" s="174"/>
      <c r="H988" s="174"/>
      <c r="I988" s="174"/>
      <c r="J988" s="174"/>
      <c r="K988" s="174"/>
      <c r="L988" s="174"/>
      <c r="M988" s="174"/>
    </row>
    <row r="989" ht="14.25" customHeight="1" spans="3:13">
      <c r="C989" s="174"/>
      <c r="D989" s="174"/>
      <c r="E989" s="174"/>
      <c r="F989" s="174"/>
      <c r="G989" s="174"/>
      <c r="H989" s="174"/>
      <c r="I989" s="174"/>
      <c r="J989" s="174"/>
      <c r="K989" s="174"/>
      <c r="L989" s="174"/>
      <c r="M989" s="174"/>
    </row>
    <row r="990" ht="14.25" customHeight="1" spans="3:13">
      <c r="C990" s="174"/>
      <c r="D990" s="174"/>
      <c r="E990" s="174"/>
      <c r="F990" s="174"/>
      <c r="G990" s="174"/>
      <c r="H990" s="174"/>
      <c r="I990" s="174"/>
      <c r="J990" s="174"/>
      <c r="K990" s="174"/>
      <c r="L990" s="174"/>
      <c r="M990" s="174"/>
    </row>
    <row r="991" ht="14.25" customHeight="1" spans="3:13">
      <c r="C991" s="174"/>
      <c r="D991" s="174"/>
      <c r="E991" s="174"/>
      <c r="F991" s="174"/>
      <c r="G991" s="174"/>
      <c r="H991" s="174"/>
      <c r="I991" s="174"/>
      <c r="J991" s="174"/>
      <c r="K991" s="174"/>
      <c r="L991" s="174"/>
      <c r="M991" s="174"/>
    </row>
    <row r="992" ht="14.25" customHeight="1" spans="3:13">
      <c r="C992" s="174"/>
      <c r="D992" s="174"/>
      <c r="E992" s="174"/>
      <c r="F992" s="174"/>
      <c r="G992" s="174"/>
      <c r="H992" s="174"/>
      <c r="I992" s="174"/>
      <c r="J992" s="174"/>
      <c r="K992" s="174"/>
      <c r="L992" s="174"/>
      <c r="M992" s="174"/>
    </row>
    <row r="993" ht="14.25" customHeight="1" spans="3:13">
      <c r="C993" s="174"/>
      <c r="D993" s="174"/>
      <c r="E993" s="174"/>
      <c r="F993" s="174"/>
      <c r="G993" s="174"/>
      <c r="H993" s="174"/>
      <c r="I993" s="174"/>
      <c r="J993" s="174"/>
      <c r="K993" s="174"/>
      <c r="L993" s="174"/>
      <c r="M993" s="174"/>
    </row>
    <row r="994" ht="14.25" customHeight="1" spans="3:13">
      <c r="C994" s="174"/>
      <c r="D994" s="174"/>
      <c r="E994" s="174"/>
      <c r="F994" s="174"/>
      <c r="G994" s="174"/>
      <c r="H994" s="174"/>
      <c r="I994" s="174"/>
      <c r="J994" s="174"/>
      <c r="K994" s="174"/>
      <c r="L994" s="174"/>
      <c r="M994" s="174"/>
    </row>
    <row r="995" ht="14.25" customHeight="1" spans="3:13">
      <c r="C995" s="174"/>
      <c r="D995" s="174"/>
      <c r="E995" s="174"/>
      <c r="F995" s="174"/>
      <c r="G995" s="174"/>
      <c r="H995" s="174"/>
      <c r="I995" s="174"/>
      <c r="J995" s="174"/>
      <c r="K995" s="174"/>
      <c r="L995" s="174"/>
      <c r="M995" s="174"/>
    </row>
    <row r="996" ht="14.25" customHeight="1" spans="3:13">
      <c r="C996" s="174"/>
      <c r="D996" s="174"/>
      <c r="E996" s="174"/>
      <c r="F996" s="174"/>
      <c r="G996" s="174"/>
      <c r="H996" s="174"/>
      <c r="I996" s="174"/>
      <c r="J996" s="174"/>
      <c r="K996" s="174"/>
      <c r="L996" s="174"/>
      <c r="M996" s="174"/>
    </row>
    <row r="997" ht="14.25" customHeight="1" spans="3:13">
      <c r="C997" s="174"/>
      <c r="D997" s="174"/>
      <c r="E997" s="174"/>
      <c r="F997" s="174"/>
      <c r="G997" s="174"/>
      <c r="H997" s="174"/>
      <c r="I997" s="174"/>
      <c r="J997" s="174"/>
      <c r="K997" s="174"/>
      <c r="L997" s="174"/>
      <c r="M997" s="174"/>
    </row>
    <row r="998" ht="14.25" customHeight="1" spans="3:13">
      <c r="C998" s="174"/>
      <c r="D998" s="174"/>
      <c r="E998" s="174"/>
      <c r="F998" s="174"/>
      <c r="G998" s="174"/>
      <c r="H998" s="174"/>
      <c r="I998" s="174"/>
      <c r="J998" s="174"/>
      <c r="K998" s="174"/>
      <c r="L998" s="174"/>
      <c r="M998" s="174"/>
    </row>
    <row r="999" ht="14.25" customHeight="1" spans="3:13">
      <c r="C999" s="174"/>
      <c r="D999" s="174"/>
      <c r="E999" s="174"/>
      <c r="F999" s="174"/>
      <c r="G999" s="174"/>
      <c r="H999" s="174"/>
      <c r="I999" s="174"/>
      <c r="J999" s="174"/>
      <c r="K999" s="174"/>
      <c r="L999" s="174"/>
      <c r="M999" s="174"/>
    </row>
    <row r="1000" ht="14.25" customHeight="1" spans="3:13">
      <c r="C1000" s="174"/>
      <c r="D1000" s="174"/>
      <c r="E1000" s="174"/>
      <c r="F1000" s="174"/>
      <c r="G1000" s="174"/>
      <c r="H1000" s="174"/>
      <c r="I1000" s="174"/>
      <c r="J1000" s="174"/>
      <c r="K1000" s="174"/>
      <c r="L1000" s="174"/>
      <c r="M1000" s="174"/>
    </row>
    <row r="1001" ht="14.25" customHeight="1" spans="3:13">
      <c r="C1001" s="174"/>
      <c r="D1001" s="174"/>
      <c r="E1001" s="174"/>
      <c r="F1001" s="174"/>
      <c r="G1001" s="174"/>
      <c r="H1001" s="174"/>
      <c r="I1001" s="174"/>
      <c r="J1001" s="174"/>
      <c r="K1001" s="174"/>
      <c r="L1001" s="174"/>
      <c r="M1001" s="174"/>
    </row>
  </sheetData>
  <dataValidations count="1">
    <dataValidation type="list" allowBlank="1" showErrorMessage="1" sqref="P1">
      <formula1>"Inyungu izahabwa umunyamuryango(10%)"</formula1>
    </dataValidation>
  </dataValidations>
  <pageMargins left="0.75" right="0.75" top="1" bottom="1" header="0" footer="0"/>
  <pageSetup paperSize="1" scale="9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1"/>
  <sheetViews>
    <sheetView workbookViewId="0">
      <pane xSplit="2" topLeftCell="C1" activePane="topRight" state="frozen"/>
      <selection/>
      <selection pane="topRight" activeCell="D2" sqref="D2"/>
    </sheetView>
  </sheetViews>
  <sheetFormatPr defaultColWidth="14.4333333333333" defaultRowHeight="15" customHeight="1"/>
  <cols>
    <col min="1" max="1" width="4" customWidth="1"/>
    <col min="2" max="2" width="33.86" customWidth="1"/>
    <col min="3" max="3" width="10.7133333333333" customWidth="1"/>
    <col min="4" max="4" width="10.2866666666667" customWidth="1"/>
    <col min="5" max="5" width="9.56666666666667" customWidth="1"/>
    <col min="6" max="6" width="10.86" customWidth="1"/>
    <col min="7" max="7" width="9.56666666666667" customWidth="1"/>
    <col min="8" max="8" width="10.14" customWidth="1"/>
    <col min="9" max="9" width="9.56666666666667" customWidth="1"/>
    <col min="10" max="11" width="9.28666666666667" customWidth="1"/>
    <col min="12" max="12" width="9.86" customWidth="1"/>
    <col min="13" max="13" width="10.2866666666667" customWidth="1"/>
    <col min="14" max="14" width="12.86" customWidth="1"/>
    <col min="15" max="15" width="12.5666666666667" customWidth="1"/>
    <col min="16" max="16" width="11" customWidth="1"/>
    <col min="17" max="17" width="10.4333333333333" customWidth="1"/>
    <col min="18" max="26" width="9.14" customWidth="1"/>
  </cols>
  <sheetData>
    <row r="1" ht="36.75" customHeight="1" spans="1:26">
      <c r="A1" s="175" t="s">
        <v>0</v>
      </c>
      <c r="B1" s="175" t="s">
        <v>1</v>
      </c>
      <c r="C1" s="176">
        <v>45292</v>
      </c>
      <c r="D1" s="176">
        <v>45324</v>
      </c>
      <c r="E1" s="176">
        <v>45356</v>
      </c>
      <c r="F1" s="176">
        <v>45388</v>
      </c>
      <c r="G1" s="176">
        <v>45420</v>
      </c>
      <c r="H1" s="176">
        <v>45452</v>
      </c>
      <c r="I1" s="176">
        <v>45484</v>
      </c>
      <c r="J1" s="176">
        <v>45516</v>
      </c>
      <c r="K1" s="176">
        <v>45548</v>
      </c>
      <c r="L1" s="176">
        <v>45580</v>
      </c>
      <c r="M1" s="176">
        <v>45612</v>
      </c>
      <c r="N1" s="176">
        <v>45644</v>
      </c>
      <c r="O1" s="191" t="s">
        <v>2</v>
      </c>
      <c r="P1" s="192"/>
      <c r="Q1" s="200"/>
      <c r="R1" s="200"/>
      <c r="S1" s="200"/>
      <c r="T1" s="200"/>
      <c r="U1" s="200"/>
      <c r="V1" s="200"/>
      <c r="W1" s="200"/>
      <c r="X1" s="200"/>
      <c r="Y1" s="200"/>
      <c r="Z1" s="200"/>
    </row>
    <row r="2" ht="17.25" spans="1:26">
      <c r="A2" s="12">
        <v>1</v>
      </c>
      <c r="B2" s="12" t="s">
        <v>5</v>
      </c>
      <c r="C2" s="65">
        <v>50000</v>
      </c>
      <c r="D2" s="65">
        <v>50000</v>
      </c>
      <c r="E2" s="65">
        <v>41500</v>
      </c>
      <c r="F2" s="65">
        <v>8500</v>
      </c>
      <c r="G2" s="65">
        <v>50000</v>
      </c>
      <c r="H2" s="92">
        <v>19500</v>
      </c>
      <c r="I2" s="92">
        <v>50000</v>
      </c>
      <c r="J2" s="92">
        <v>50000</v>
      </c>
      <c r="K2" s="92">
        <v>130500</v>
      </c>
      <c r="L2" s="92">
        <v>100000</v>
      </c>
      <c r="M2" s="92">
        <f>100000+500</f>
        <v>100500</v>
      </c>
      <c r="N2" s="153"/>
      <c r="O2" s="193">
        <f t="shared" ref="O2:O21" si="0">C2+D2+E2+F2+G2+H2+I2+J2+K2+L2+M2+N2</f>
        <v>650500</v>
      </c>
      <c r="P2" s="194">
        <f>O2/O22</f>
        <v>0.126527373093337</v>
      </c>
      <c r="Q2" s="201">
        <f t="shared" ref="Q2:Q21" si="1">58046*P2</f>
        <v>7344.40789857581</v>
      </c>
      <c r="R2" s="2"/>
      <c r="S2" s="2"/>
      <c r="T2" s="2"/>
      <c r="U2" s="2"/>
      <c r="V2" s="2"/>
      <c r="W2" s="2"/>
      <c r="X2" s="2"/>
      <c r="Y2" s="2"/>
      <c r="Z2" s="2"/>
    </row>
    <row r="3" ht="17.25" spans="1:26">
      <c r="A3" s="12">
        <v>2</v>
      </c>
      <c r="B3" s="12" t="s">
        <v>6</v>
      </c>
      <c r="C3" s="65">
        <v>15000</v>
      </c>
      <c r="D3" s="65">
        <v>5000</v>
      </c>
      <c r="E3" s="65">
        <v>3500</v>
      </c>
      <c r="F3" s="65">
        <v>4000</v>
      </c>
      <c r="G3" s="65">
        <v>2500</v>
      </c>
      <c r="H3" s="65">
        <v>3000</v>
      </c>
      <c r="I3" s="92">
        <v>3500</v>
      </c>
      <c r="J3" s="65">
        <v>2500</v>
      </c>
      <c r="K3" s="92">
        <v>3000</v>
      </c>
      <c r="L3" s="92">
        <v>2500</v>
      </c>
      <c r="M3" s="165"/>
      <c r="N3" s="153"/>
      <c r="O3" s="193">
        <f t="shared" si="0"/>
        <v>44500</v>
      </c>
      <c r="P3" s="194">
        <f>O3/O22</f>
        <v>0.00865560046526284</v>
      </c>
      <c r="Q3" s="201">
        <f t="shared" si="1"/>
        <v>502.422984606647</v>
      </c>
      <c r="R3" s="2"/>
      <c r="S3" s="2"/>
      <c r="T3" s="2"/>
      <c r="U3" s="2"/>
      <c r="V3" s="2"/>
      <c r="W3" s="2"/>
      <c r="X3" s="2"/>
      <c r="Y3" s="2"/>
      <c r="Z3" s="2"/>
    </row>
    <row r="4" ht="17.25" spans="1:26">
      <c r="A4" s="12">
        <v>3</v>
      </c>
      <c r="B4" s="12" t="s">
        <v>7</v>
      </c>
      <c r="C4" s="65">
        <v>4500</v>
      </c>
      <c r="D4" s="65">
        <v>5500</v>
      </c>
      <c r="E4" s="65">
        <v>4500</v>
      </c>
      <c r="F4" s="177">
        <v>5000</v>
      </c>
      <c r="G4" s="65">
        <v>4500</v>
      </c>
      <c r="H4" s="65">
        <v>5000</v>
      </c>
      <c r="I4" s="177">
        <v>4500</v>
      </c>
      <c r="J4" s="65">
        <v>4500</v>
      </c>
      <c r="K4" s="65">
        <v>4500</v>
      </c>
      <c r="L4" s="65">
        <v>4500</v>
      </c>
      <c r="M4" s="92">
        <v>5000</v>
      </c>
      <c r="N4" s="153"/>
      <c r="O4" s="193">
        <f t="shared" si="0"/>
        <v>52000</v>
      </c>
      <c r="P4" s="194">
        <f>O4/O22</f>
        <v>0.010114409532442</v>
      </c>
      <c r="Q4" s="201">
        <f t="shared" si="1"/>
        <v>587.101015720126</v>
      </c>
      <c r="R4" s="2"/>
      <c r="S4" s="2"/>
      <c r="T4" s="2"/>
      <c r="U4" s="2"/>
      <c r="V4" s="2"/>
      <c r="W4" s="2"/>
      <c r="X4" s="2"/>
      <c r="Y4" s="2"/>
      <c r="Z4" s="2"/>
    </row>
    <row r="5" ht="17.25" spans="1:26">
      <c r="A5" s="12">
        <v>4</v>
      </c>
      <c r="B5" s="12" t="s">
        <v>8</v>
      </c>
      <c r="C5" s="65">
        <v>5000</v>
      </c>
      <c r="D5" s="65">
        <v>5000</v>
      </c>
      <c r="E5" s="65">
        <v>10000</v>
      </c>
      <c r="F5" s="65">
        <v>10000</v>
      </c>
      <c r="G5" s="65">
        <v>5000</v>
      </c>
      <c r="H5" s="177">
        <v>5000</v>
      </c>
      <c r="I5" s="92">
        <v>5000</v>
      </c>
      <c r="J5" s="151">
        <v>5000</v>
      </c>
      <c r="K5" s="92">
        <v>5500</v>
      </c>
      <c r="L5" s="92">
        <v>4500</v>
      </c>
      <c r="M5" s="92">
        <v>5000</v>
      </c>
      <c r="N5" s="153"/>
      <c r="O5" s="193">
        <f t="shared" si="0"/>
        <v>65000</v>
      </c>
      <c r="P5" s="194">
        <f>O5/O22</f>
        <v>0.0126430119155525</v>
      </c>
      <c r="Q5" s="201">
        <f t="shared" si="1"/>
        <v>733.876269650158</v>
      </c>
      <c r="R5" s="2"/>
      <c r="S5" s="2"/>
      <c r="T5" s="2"/>
      <c r="U5" s="2"/>
      <c r="V5" s="2"/>
      <c r="W5" s="2"/>
      <c r="X5" s="2"/>
      <c r="Y5" s="2"/>
      <c r="Z5" s="2"/>
    </row>
    <row r="6" ht="17.25" spans="1:26">
      <c r="A6" s="12">
        <v>5</v>
      </c>
      <c r="B6" s="12" t="s">
        <v>9</v>
      </c>
      <c r="C6" s="65">
        <v>5000</v>
      </c>
      <c r="D6" s="65">
        <v>4500</v>
      </c>
      <c r="E6" s="65">
        <v>5000</v>
      </c>
      <c r="F6" s="65">
        <v>5000</v>
      </c>
      <c r="G6" s="65">
        <v>5000</v>
      </c>
      <c r="H6" s="65">
        <v>5000</v>
      </c>
      <c r="I6" s="92">
        <v>5000</v>
      </c>
      <c r="J6" s="92">
        <v>5000</v>
      </c>
      <c r="K6" s="92">
        <v>5000</v>
      </c>
      <c r="L6" s="92">
        <v>5000</v>
      </c>
      <c r="M6" s="92">
        <v>5000</v>
      </c>
      <c r="N6" s="153"/>
      <c r="O6" s="193">
        <f t="shared" si="0"/>
        <v>54500</v>
      </c>
      <c r="P6" s="194">
        <f>O6/O22</f>
        <v>0.0106006792215017</v>
      </c>
      <c r="Q6" s="201">
        <f t="shared" si="1"/>
        <v>615.327026091286</v>
      </c>
      <c r="R6" s="2"/>
      <c r="S6" s="2"/>
      <c r="T6" s="2"/>
      <c r="U6" s="2"/>
      <c r="V6" s="2"/>
      <c r="W6" s="2"/>
      <c r="X6" s="2"/>
      <c r="Y6" s="2"/>
      <c r="Z6" s="2"/>
    </row>
    <row r="7" ht="17.25" spans="1:26">
      <c r="A7" s="12">
        <v>6</v>
      </c>
      <c r="B7" s="12" t="s">
        <v>25</v>
      </c>
      <c r="C7" s="65">
        <v>100000</v>
      </c>
      <c r="D7" s="65">
        <f t="shared" ref="D7:F7" si="2">50000+18000</f>
        <v>68000</v>
      </c>
      <c r="E7" s="65">
        <f t="shared" si="2"/>
        <v>68000</v>
      </c>
      <c r="F7" s="65">
        <f t="shared" si="2"/>
        <v>68000</v>
      </c>
      <c r="G7" s="65">
        <f t="shared" ref="G7:H7" si="3">18000+50000</f>
        <v>68000</v>
      </c>
      <c r="H7" s="65">
        <f t="shared" si="3"/>
        <v>68000</v>
      </c>
      <c r="I7" s="177">
        <f t="shared" ref="I7:I8" si="4">19000+50000</f>
        <v>69000</v>
      </c>
      <c r="J7" s="65">
        <v>50000</v>
      </c>
      <c r="K7" s="65">
        <v>50000</v>
      </c>
      <c r="L7" s="65">
        <v>40000</v>
      </c>
      <c r="M7" s="195"/>
      <c r="N7" s="153"/>
      <c r="O7" s="193">
        <f t="shared" si="0"/>
        <v>649000</v>
      </c>
      <c r="P7" s="194">
        <f>O7/O22</f>
        <v>0.126235611279901</v>
      </c>
      <c r="Q7" s="201">
        <f t="shared" si="1"/>
        <v>7327.47229235312</v>
      </c>
      <c r="R7" s="2"/>
      <c r="S7" s="2"/>
      <c r="T7" s="2"/>
      <c r="U7" s="2"/>
      <c r="V7" s="2"/>
      <c r="W7" s="2"/>
      <c r="X7" s="2"/>
      <c r="Y7" s="2"/>
      <c r="Z7" s="2"/>
    </row>
    <row r="8" ht="17.25" spans="1:26">
      <c r="A8" s="12">
        <v>7</v>
      </c>
      <c r="B8" s="12" t="s">
        <v>11</v>
      </c>
      <c r="C8" s="65">
        <v>100000</v>
      </c>
      <c r="D8" s="65">
        <f t="shared" ref="D8:F8" si="5">50000+18000</f>
        <v>68000</v>
      </c>
      <c r="E8" s="65">
        <f t="shared" si="5"/>
        <v>68000</v>
      </c>
      <c r="F8" s="65">
        <f t="shared" si="5"/>
        <v>68000</v>
      </c>
      <c r="G8" s="92">
        <f t="shared" ref="G8:H8" si="6">18000+50000</f>
        <v>68000</v>
      </c>
      <c r="H8" s="65">
        <f t="shared" si="6"/>
        <v>68000</v>
      </c>
      <c r="I8" s="151">
        <f t="shared" si="4"/>
        <v>69000</v>
      </c>
      <c r="J8" s="92">
        <v>50000</v>
      </c>
      <c r="K8" s="65">
        <v>50000</v>
      </c>
      <c r="L8" s="92">
        <v>40000</v>
      </c>
      <c r="M8" s="195"/>
      <c r="N8" s="153"/>
      <c r="O8" s="193">
        <f t="shared" si="0"/>
        <v>649000</v>
      </c>
      <c r="P8" s="194">
        <f>O8/O22</f>
        <v>0.126235611279901</v>
      </c>
      <c r="Q8" s="201">
        <f t="shared" si="1"/>
        <v>7327.47229235312</v>
      </c>
      <c r="R8" s="2"/>
      <c r="S8" s="2"/>
      <c r="T8" s="2"/>
      <c r="U8" s="2"/>
      <c r="V8" s="2"/>
      <c r="W8" s="2"/>
      <c r="X8" s="2"/>
      <c r="Y8" s="2"/>
      <c r="Z8" s="2"/>
    </row>
    <row r="9" ht="17.25" spans="1:26">
      <c r="A9" s="12">
        <v>8</v>
      </c>
      <c r="B9" s="12" t="s">
        <v>12</v>
      </c>
      <c r="C9" s="65">
        <v>2500</v>
      </c>
      <c r="D9" s="65">
        <v>2500</v>
      </c>
      <c r="E9" s="65">
        <v>3000</v>
      </c>
      <c r="F9" s="177">
        <v>3000</v>
      </c>
      <c r="G9" s="65">
        <v>3000</v>
      </c>
      <c r="H9" s="92">
        <v>3000</v>
      </c>
      <c r="I9" s="92">
        <v>3000</v>
      </c>
      <c r="J9" s="92">
        <v>3000</v>
      </c>
      <c r="K9" s="92">
        <v>3000</v>
      </c>
      <c r="L9" s="92">
        <v>3000</v>
      </c>
      <c r="M9" s="92">
        <v>3000</v>
      </c>
      <c r="N9" s="92">
        <v>3000</v>
      </c>
      <c r="O9" s="193">
        <f t="shared" si="0"/>
        <v>35000</v>
      </c>
      <c r="P9" s="194">
        <f>O9/O22</f>
        <v>0.00680777564683594</v>
      </c>
      <c r="Q9" s="201">
        <f t="shared" si="1"/>
        <v>395.164145196239</v>
      </c>
      <c r="R9" s="2"/>
      <c r="S9" s="2"/>
      <c r="T9" s="2"/>
      <c r="U9" s="2"/>
      <c r="V9" s="2"/>
      <c r="W9" s="2"/>
      <c r="X9" s="2"/>
      <c r="Y9" s="2"/>
      <c r="Z9" s="2"/>
    </row>
    <row r="10" ht="17.25" spans="1:26">
      <c r="A10" s="12">
        <v>9</v>
      </c>
      <c r="B10" s="12" t="s">
        <v>13</v>
      </c>
      <c r="C10" s="65">
        <v>10000</v>
      </c>
      <c r="D10" s="65">
        <v>5000</v>
      </c>
      <c r="E10" s="65">
        <v>5000</v>
      </c>
      <c r="F10" s="65">
        <v>10000</v>
      </c>
      <c r="G10" s="65">
        <v>29000</v>
      </c>
      <c r="H10" s="65">
        <v>10000</v>
      </c>
      <c r="I10" s="92">
        <v>5000</v>
      </c>
      <c r="J10" s="92">
        <v>50000</v>
      </c>
      <c r="K10" s="92">
        <v>10000</v>
      </c>
      <c r="L10" s="92">
        <v>10000</v>
      </c>
      <c r="M10" s="92">
        <v>10000</v>
      </c>
      <c r="N10" s="92">
        <v>10000</v>
      </c>
      <c r="O10" s="193">
        <f t="shared" si="0"/>
        <v>164000</v>
      </c>
      <c r="P10" s="194">
        <f>O10/O22</f>
        <v>0.031899291602317</v>
      </c>
      <c r="Q10" s="201">
        <f t="shared" si="1"/>
        <v>1851.62628034809</v>
      </c>
      <c r="R10" s="2"/>
      <c r="S10" s="2"/>
      <c r="T10" s="2"/>
      <c r="U10" s="2"/>
      <c r="V10" s="2"/>
      <c r="W10" s="2"/>
      <c r="X10" s="2"/>
      <c r="Y10" s="2"/>
      <c r="Z10" s="2"/>
    </row>
    <row r="11" ht="17.25" spans="1:26">
      <c r="A11" s="12">
        <v>10</v>
      </c>
      <c r="B11" s="12" t="s">
        <v>14</v>
      </c>
      <c r="C11" s="65">
        <v>10000</v>
      </c>
      <c r="D11" s="65">
        <v>5000</v>
      </c>
      <c r="E11" s="65">
        <v>5000</v>
      </c>
      <c r="F11" s="65">
        <v>10000</v>
      </c>
      <c r="G11" s="65">
        <v>29000</v>
      </c>
      <c r="H11" s="65">
        <v>10000</v>
      </c>
      <c r="I11" s="92">
        <v>5000</v>
      </c>
      <c r="J11" s="92">
        <v>50000</v>
      </c>
      <c r="K11" s="65">
        <v>10000</v>
      </c>
      <c r="L11" s="92">
        <v>10000</v>
      </c>
      <c r="M11" s="92">
        <v>10000</v>
      </c>
      <c r="N11" s="92">
        <v>10000</v>
      </c>
      <c r="O11" s="193">
        <f t="shared" si="0"/>
        <v>164000</v>
      </c>
      <c r="P11" s="194">
        <f>O11/O22</f>
        <v>0.031899291602317</v>
      </c>
      <c r="Q11" s="201">
        <f t="shared" si="1"/>
        <v>1851.62628034809</v>
      </c>
      <c r="R11" s="2"/>
      <c r="S11" s="2"/>
      <c r="T11" s="2"/>
      <c r="U11" s="2"/>
      <c r="V11" s="2"/>
      <c r="W11" s="2"/>
      <c r="X11" s="2"/>
      <c r="Y11" s="2"/>
      <c r="Z11" s="2"/>
    </row>
    <row r="12" ht="17.25" spans="1:26">
      <c r="A12" s="12">
        <v>11</v>
      </c>
      <c r="B12" s="12" t="s">
        <v>15</v>
      </c>
      <c r="C12" s="177">
        <v>20000</v>
      </c>
      <c r="D12" s="65">
        <v>30000</v>
      </c>
      <c r="E12" s="65">
        <v>30000</v>
      </c>
      <c r="F12" s="65">
        <v>30000</v>
      </c>
      <c r="G12" s="65">
        <v>10000</v>
      </c>
      <c r="H12" s="65">
        <v>20000</v>
      </c>
      <c r="I12" s="177">
        <v>5000</v>
      </c>
      <c r="J12" s="92">
        <v>25500</v>
      </c>
      <c r="K12" s="65">
        <v>20000</v>
      </c>
      <c r="L12" s="65">
        <v>10000</v>
      </c>
      <c r="M12" s="65">
        <v>5000</v>
      </c>
      <c r="N12" s="196"/>
      <c r="O12" s="193">
        <f t="shared" si="0"/>
        <v>205500</v>
      </c>
      <c r="P12" s="194">
        <f>O12/O22</f>
        <v>0.0399713684407082</v>
      </c>
      <c r="Q12" s="201">
        <f t="shared" si="1"/>
        <v>2320.17805250935</v>
      </c>
      <c r="R12" s="2"/>
      <c r="S12" s="2"/>
      <c r="T12" s="2"/>
      <c r="U12" s="2"/>
      <c r="V12" s="2"/>
      <c r="W12" s="2"/>
      <c r="X12" s="2"/>
      <c r="Y12" s="2"/>
      <c r="Z12" s="2"/>
    </row>
    <row r="13" ht="17.25" spans="1:26">
      <c r="A13" s="12">
        <v>12</v>
      </c>
      <c r="B13" s="12" t="s">
        <v>16</v>
      </c>
      <c r="C13" s="177">
        <v>20000</v>
      </c>
      <c r="D13" s="65">
        <v>30000</v>
      </c>
      <c r="E13" s="65">
        <v>44500</v>
      </c>
      <c r="F13" s="65">
        <v>45000</v>
      </c>
      <c r="G13" s="65">
        <v>34500</v>
      </c>
      <c r="H13" s="65">
        <f>35000+15000</f>
        <v>50000</v>
      </c>
      <c r="I13" s="92">
        <v>34500</v>
      </c>
      <c r="J13" s="92">
        <v>34500</v>
      </c>
      <c r="K13" s="92">
        <v>35000</v>
      </c>
      <c r="L13" s="92">
        <v>34500</v>
      </c>
      <c r="M13" s="92">
        <v>25000</v>
      </c>
      <c r="N13" s="153"/>
      <c r="O13" s="193">
        <f t="shared" si="0"/>
        <v>387500</v>
      </c>
      <c r="P13" s="194">
        <f>O13/O22</f>
        <v>0.0753718018042551</v>
      </c>
      <c r="Q13" s="201">
        <f t="shared" si="1"/>
        <v>4375.03160752979</v>
      </c>
      <c r="R13" s="2"/>
      <c r="S13" s="2"/>
      <c r="T13" s="2"/>
      <c r="U13" s="2"/>
      <c r="V13" s="2"/>
      <c r="W13" s="2"/>
      <c r="X13" s="2"/>
      <c r="Y13" s="2"/>
      <c r="Z13" s="2"/>
    </row>
    <row r="14" ht="17.25" spans="1:26">
      <c r="A14" s="12">
        <v>13</v>
      </c>
      <c r="B14" s="178" t="s">
        <v>17</v>
      </c>
      <c r="C14" s="179">
        <v>10000</v>
      </c>
      <c r="D14" s="65">
        <v>10000</v>
      </c>
      <c r="E14" s="65">
        <v>10000</v>
      </c>
      <c r="F14" s="65">
        <v>10000</v>
      </c>
      <c r="G14" s="65">
        <v>10000</v>
      </c>
      <c r="H14" s="65">
        <v>5000</v>
      </c>
      <c r="I14" s="92">
        <v>2500</v>
      </c>
      <c r="J14" s="92">
        <v>2500</v>
      </c>
      <c r="K14" s="92">
        <v>3000</v>
      </c>
      <c r="L14" s="92">
        <v>2500</v>
      </c>
      <c r="M14" s="92">
        <v>3000</v>
      </c>
      <c r="N14" s="153"/>
      <c r="O14" s="193">
        <f t="shared" si="0"/>
        <v>68500</v>
      </c>
      <c r="P14" s="194">
        <f>O14/O22</f>
        <v>0.0133237894802361</v>
      </c>
      <c r="Q14" s="201">
        <f t="shared" si="1"/>
        <v>773.392684169782</v>
      </c>
      <c r="R14" s="2"/>
      <c r="S14" s="2"/>
      <c r="T14" s="2"/>
      <c r="U14" s="2"/>
      <c r="V14" s="2"/>
      <c r="W14" s="2"/>
      <c r="X14" s="2"/>
      <c r="Y14" s="2"/>
      <c r="Z14" s="2"/>
    </row>
    <row r="15" ht="17.25" spans="1:26">
      <c r="A15" s="12">
        <v>14</v>
      </c>
      <c r="B15" s="12" t="s">
        <v>18</v>
      </c>
      <c r="C15" s="65">
        <v>24500</v>
      </c>
      <c r="D15" s="65">
        <f>40000-14500</f>
        <v>25500</v>
      </c>
      <c r="E15" s="65">
        <v>24500</v>
      </c>
      <c r="F15" s="65">
        <v>5000</v>
      </c>
      <c r="G15" s="65">
        <v>7500</v>
      </c>
      <c r="H15" s="177">
        <v>5000</v>
      </c>
      <c r="I15" s="92">
        <v>8500</v>
      </c>
      <c r="J15" s="92">
        <v>7900</v>
      </c>
      <c r="K15" s="92">
        <v>14000</v>
      </c>
      <c r="L15" s="92">
        <v>20500</v>
      </c>
      <c r="M15" s="92">
        <v>26000</v>
      </c>
      <c r="N15" s="153"/>
      <c r="O15" s="193">
        <f t="shared" si="0"/>
        <v>168900</v>
      </c>
      <c r="P15" s="194">
        <f>O15/O22</f>
        <v>0.032852380192874</v>
      </c>
      <c r="Q15" s="201">
        <f t="shared" si="1"/>
        <v>1906.94926067556</v>
      </c>
      <c r="R15" s="2"/>
      <c r="S15" s="2"/>
      <c r="T15" s="2"/>
      <c r="U15" s="2"/>
      <c r="V15" s="2"/>
      <c r="W15" s="2"/>
      <c r="X15" s="2"/>
      <c r="Y15" s="2"/>
      <c r="Z15" s="2"/>
    </row>
    <row r="16" ht="17.25" spans="1:26">
      <c r="A16" s="12">
        <v>15</v>
      </c>
      <c r="B16" s="12" t="s">
        <v>19</v>
      </c>
      <c r="C16" s="65">
        <v>5000</v>
      </c>
      <c r="D16" s="65">
        <v>20000</v>
      </c>
      <c r="E16" s="65">
        <v>20000</v>
      </c>
      <c r="F16" s="65">
        <v>20000</v>
      </c>
      <c r="G16" s="65">
        <v>20000</v>
      </c>
      <c r="H16" s="65">
        <v>34000</v>
      </c>
      <c r="I16" s="92">
        <v>34500</v>
      </c>
      <c r="J16" s="92">
        <f>33500-1550</f>
        <v>31950</v>
      </c>
      <c r="K16" s="92">
        <v>34000</v>
      </c>
      <c r="L16" s="153">
        <f>15000</f>
        <v>15000</v>
      </c>
      <c r="M16" s="92">
        <v>14000</v>
      </c>
      <c r="N16" s="153"/>
      <c r="O16" s="193">
        <f t="shared" si="0"/>
        <v>248450</v>
      </c>
      <c r="P16" s="194">
        <f>O16/O22</f>
        <v>0.048325481698754</v>
      </c>
      <c r="Q16" s="201">
        <f t="shared" si="1"/>
        <v>2805.10091068587</v>
      </c>
      <c r="R16" s="2"/>
      <c r="S16" s="2"/>
      <c r="T16" s="2"/>
      <c r="U16" s="2"/>
      <c r="V16" s="2"/>
      <c r="W16" s="2"/>
      <c r="X16" s="2"/>
      <c r="Y16" s="2"/>
      <c r="Z16" s="2"/>
    </row>
    <row r="17" ht="17.25" spans="1:26">
      <c r="A17" s="12">
        <v>16</v>
      </c>
      <c r="B17" s="12" t="s">
        <v>26</v>
      </c>
      <c r="C17" s="180">
        <v>50000</v>
      </c>
      <c r="D17" s="65">
        <v>35000</v>
      </c>
      <c r="E17" s="65">
        <v>30000</v>
      </c>
      <c r="F17" s="65">
        <v>30500</v>
      </c>
      <c r="G17" s="65">
        <v>25000</v>
      </c>
      <c r="H17" s="65">
        <v>42850</v>
      </c>
      <c r="I17" s="92">
        <f t="shared" ref="I17:I18" si="7">35000+7350-3935</f>
        <v>38415</v>
      </c>
      <c r="J17" s="92">
        <v>25000</v>
      </c>
      <c r="K17" s="186">
        <f t="shared" ref="K17:K18" si="8">94150-1000-15000</f>
        <v>78150</v>
      </c>
      <c r="L17" s="92">
        <v>11500</v>
      </c>
      <c r="M17" s="92">
        <v>40500</v>
      </c>
      <c r="N17" s="153"/>
      <c r="O17" s="193">
        <f t="shared" si="0"/>
        <v>406915</v>
      </c>
      <c r="P17" s="194">
        <f>O17/O22</f>
        <v>0.0791481722094928</v>
      </c>
      <c r="Q17" s="201">
        <f t="shared" si="1"/>
        <v>4594.23480407222</v>
      </c>
      <c r="R17" s="2"/>
      <c r="S17" s="2"/>
      <c r="T17" s="2"/>
      <c r="U17" s="2"/>
      <c r="V17" s="2"/>
      <c r="W17" s="2"/>
      <c r="X17" s="2"/>
      <c r="Y17" s="2"/>
      <c r="Z17" s="2"/>
    </row>
    <row r="18" ht="17.25" spans="1:26">
      <c r="A18" s="12">
        <v>17</v>
      </c>
      <c r="B18" s="12" t="s">
        <v>21</v>
      </c>
      <c r="C18" s="180">
        <v>50000</v>
      </c>
      <c r="D18" s="181">
        <v>32000</v>
      </c>
      <c r="E18" s="181">
        <v>30000</v>
      </c>
      <c r="F18" s="181">
        <v>30500</v>
      </c>
      <c r="G18" s="181">
        <v>25000</v>
      </c>
      <c r="H18" s="181">
        <v>42850</v>
      </c>
      <c r="I18" s="92">
        <f t="shared" si="7"/>
        <v>38415</v>
      </c>
      <c r="J18" s="187">
        <v>25000</v>
      </c>
      <c r="K18" s="188">
        <f t="shared" si="8"/>
        <v>78150</v>
      </c>
      <c r="L18" s="187">
        <v>11500</v>
      </c>
      <c r="M18" s="187">
        <v>40500</v>
      </c>
      <c r="N18" s="13"/>
      <c r="O18" s="193">
        <f t="shared" si="0"/>
        <v>403915</v>
      </c>
      <c r="P18" s="194">
        <f>O18/O22</f>
        <v>0.0785646485826211</v>
      </c>
      <c r="Q18" s="201">
        <f t="shared" si="1"/>
        <v>4560.36359162682</v>
      </c>
      <c r="R18" s="2"/>
      <c r="S18" s="2"/>
      <c r="T18" s="2"/>
      <c r="U18" s="2"/>
      <c r="V18" s="2"/>
      <c r="W18" s="2"/>
      <c r="X18" s="2"/>
      <c r="Y18" s="2"/>
      <c r="Z18" s="2"/>
    </row>
    <row r="19" ht="17.25" spans="1:26">
      <c r="A19" s="12">
        <v>18</v>
      </c>
      <c r="B19" s="15" t="s">
        <v>27</v>
      </c>
      <c r="C19" s="181">
        <v>5000</v>
      </c>
      <c r="D19" s="181">
        <v>5000</v>
      </c>
      <c r="E19" s="181">
        <v>5000</v>
      </c>
      <c r="F19" s="180">
        <v>5000</v>
      </c>
      <c r="G19" s="180">
        <v>5000</v>
      </c>
      <c r="H19" s="181">
        <v>5000</v>
      </c>
      <c r="I19" s="187">
        <v>5000</v>
      </c>
      <c r="J19" s="187">
        <v>5000</v>
      </c>
      <c r="K19" s="189">
        <v>5000</v>
      </c>
      <c r="L19" s="187">
        <v>5000</v>
      </c>
      <c r="M19" s="197"/>
      <c r="N19" s="13"/>
      <c r="O19" s="193">
        <f t="shared" si="0"/>
        <v>50000</v>
      </c>
      <c r="P19" s="194">
        <f>O19/O22</f>
        <v>0.0097253937811942</v>
      </c>
      <c r="Q19" s="201">
        <f t="shared" si="1"/>
        <v>564.520207423199</v>
      </c>
      <c r="R19" s="2"/>
      <c r="S19" s="2"/>
      <c r="T19" s="2"/>
      <c r="U19" s="2"/>
      <c r="V19" s="2"/>
      <c r="W19" s="2"/>
      <c r="X19" s="2"/>
      <c r="Y19" s="2"/>
      <c r="Z19" s="2"/>
    </row>
    <row r="20" ht="17.25" spans="1:26">
      <c r="A20" s="12">
        <v>19</v>
      </c>
      <c r="B20" s="64" t="s">
        <v>23</v>
      </c>
      <c r="C20" s="180">
        <v>10000</v>
      </c>
      <c r="D20" s="180">
        <v>10000</v>
      </c>
      <c r="E20" s="180">
        <v>10000</v>
      </c>
      <c r="F20" s="180">
        <v>20000</v>
      </c>
      <c r="G20" s="180">
        <v>5000</v>
      </c>
      <c r="H20" s="180">
        <v>10000</v>
      </c>
      <c r="I20" s="190">
        <v>5000</v>
      </c>
      <c r="J20" s="190">
        <v>5000</v>
      </c>
      <c r="K20" s="190">
        <v>5000</v>
      </c>
      <c r="L20" s="180">
        <v>5000</v>
      </c>
      <c r="M20" s="198"/>
      <c r="N20" s="199"/>
      <c r="O20" s="193">
        <f t="shared" si="0"/>
        <v>85000</v>
      </c>
      <c r="P20" s="194">
        <f>O20/O22</f>
        <v>0.0165331694280301</v>
      </c>
      <c r="Q20" s="201">
        <f t="shared" si="1"/>
        <v>959.684352619438</v>
      </c>
      <c r="R20" s="123"/>
      <c r="S20" s="123"/>
      <c r="T20" s="123"/>
      <c r="U20" s="123"/>
      <c r="V20" s="123"/>
      <c r="W20" s="123"/>
      <c r="X20" s="123"/>
      <c r="Y20" s="123"/>
      <c r="Z20" s="123"/>
    </row>
    <row r="21" ht="17.25" spans="1:26">
      <c r="A21" s="12">
        <v>20</v>
      </c>
      <c r="B21" s="64" t="s">
        <v>24</v>
      </c>
      <c r="C21" s="180">
        <v>61000</v>
      </c>
      <c r="D21" s="180">
        <v>53500</v>
      </c>
      <c r="E21" s="180">
        <v>54500</v>
      </c>
      <c r="F21" s="180">
        <v>60000</v>
      </c>
      <c r="G21" s="180">
        <v>60000</v>
      </c>
      <c r="H21" s="180">
        <v>50000</v>
      </c>
      <c r="I21" s="180">
        <v>50000</v>
      </c>
      <c r="J21" s="180">
        <v>50000</v>
      </c>
      <c r="K21" s="180">
        <v>50000</v>
      </c>
      <c r="L21" s="180">
        <v>50000</v>
      </c>
      <c r="M21" s="180">
        <v>50000</v>
      </c>
      <c r="N21" s="199"/>
      <c r="O21" s="193">
        <f t="shared" si="0"/>
        <v>589000</v>
      </c>
      <c r="P21" s="194">
        <f>O21/O22</f>
        <v>0.114565138742468</v>
      </c>
      <c r="Q21" s="201">
        <f t="shared" si="1"/>
        <v>6650.04804344528</v>
      </c>
      <c r="R21" s="123"/>
      <c r="S21" s="123"/>
      <c r="T21" s="123"/>
      <c r="U21" s="123"/>
      <c r="V21" s="123"/>
      <c r="W21" s="123"/>
      <c r="X21" s="123"/>
      <c r="Y21" s="123"/>
      <c r="Z21" s="123"/>
    </row>
    <row r="22" spans="1:26">
      <c r="A22" s="182"/>
      <c r="B22" s="183" t="s">
        <v>2</v>
      </c>
      <c r="C22" s="184">
        <f t="shared" ref="C22:O22" si="9">SUM(C2:C21)</f>
        <v>557500</v>
      </c>
      <c r="D22" s="184">
        <f t="shared" si="9"/>
        <v>469500</v>
      </c>
      <c r="E22" s="184">
        <f t="shared" si="9"/>
        <v>472000</v>
      </c>
      <c r="F22" s="184">
        <f t="shared" si="9"/>
        <v>447500</v>
      </c>
      <c r="G22" s="184">
        <f t="shared" si="9"/>
        <v>466000</v>
      </c>
      <c r="H22" s="184">
        <f t="shared" si="9"/>
        <v>461200</v>
      </c>
      <c r="I22" s="184">
        <f t="shared" si="9"/>
        <v>440830</v>
      </c>
      <c r="J22" s="184">
        <f t="shared" si="9"/>
        <v>482350</v>
      </c>
      <c r="K22" s="184">
        <f t="shared" si="9"/>
        <v>593800</v>
      </c>
      <c r="L22" s="184">
        <f t="shared" si="9"/>
        <v>385000</v>
      </c>
      <c r="M22" s="184">
        <f t="shared" si="9"/>
        <v>342500</v>
      </c>
      <c r="N22" s="184">
        <f t="shared" si="9"/>
        <v>23000</v>
      </c>
      <c r="O22" s="184">
        <f t="shared" si="9"/>
        <v>5141180</v>
      </c>
      <c r="P22" s="184"/>
      <c r="Q22" s="184">
        <f>SUM(Q2:Q21)</f>
        <v>58046</v>
      </c>
      <c r="R22" s="2"/>
      <c r="S22" s="155">
        <v>47300</v>
      </c>
      <c r="T22" s="2"/>
      <c r="U22" s="2"/>
      <c r="V22" s="2"/>
      <c r="W22" s="2"/>
      <c r="X22" s="2"/>
      <c r="Y22" s="2"/>
      <c r="Z22" s="2"/>
    </row>
    <row r="23" spans="3:26">
      <c r="C23" s="185"/>
      <c r="D23" s="185"/>
      <c r="E23" s="2"/>
      <c r="F23" s="2"/>
      <c r="G23" s="2"/>
      <c r="H23" s="2"/>
      <c r="I23" s="2"/>
      <c r="J23" s="2"/>
      <c r="K23" s="2"/>
      <c r="L23" s="2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3:26">
      <c r="C24" s="185"/>
      <c r="D24" s="185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f>Q22/O22</f>
        <v>0.011290404148464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3:26">
      <c r="C25" s="185"/>
      <c r="D25" s="18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3:26">
      <c r="C26" s="185"/>
      <c r="D26" s="185"/>
      <c r="E26" s="2"/>
      <c r="F26" s="2"/>
      <c r="G26" s="2"/>
      <c r="H26" s="2"/>
      <c r="I26" s="2"/>
      <c r="J26" s="2"/>
      <c r="K26" s="2"/>
      <c r="L26" s="2"/>
      <c r="M26" s="2"/>
      <c r="N26" s="2"/>
      <c r="O26" s="2">
        <f>42000*4%</f>
        <v>1680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3:26">
      <c r="C27" s="185"/>
      <c r="D27" s="185"/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f>42000*8%</f>
        <v>3360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3:26">
      <c r="C28" s="185"/>
      <c r="D28" s="18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3:26">
      <c r="C29" s="185"/>
      <c r="D29" s="18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3:26">
      <c r="C30" s="185"/>
      <c r="D30" s="18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3:26">
      <c r="C31" s="185"/>
      <c r="D31" s="18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3:26">
      <c r="C32" s="185"/>
      <c r="D32" s="18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3:26">
      <c r="C33" s="185"/>
      <c r="D33" s="18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3:26">
      <c r="C34" s="185"/>
      <c r="D34" s="18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3:26">
      <c r="C35" s="185"/>
      <c r="D35" s="18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3:26">
      <c r="C36" s="185"/>
      <c r="D36" s="18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3:26">
      <c r="C37" s="185"/>
      <c r="D37" s="18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3:26">
      <c r="C38" s="185"/>
      <c r="D38" s="18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3:26">
      <c r="C39" s="185"/>
      <c r="D39" s="18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3:26">
      <c r="C40" s="185"/>
      <c r="D40" s="18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3:26">
      <c r="C41" s="185"/>
      <c r="D41" s="18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3:26">
      <c r="C42" s="185"/>
      <c r="D42" s="18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3:26">
      <c r="C43" s="185"/>
      <c r="D43" s="18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3:26">
      <c r="C44" s="185"/>
      <c r="D44" s="18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3:26">
      <c r="C45" s="185"/>
      <c r="D45" s="18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3:26">
      <c r="C46" s="185"/>
      <c r="D46" s="18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3:26">
      <c r="C47" s="185"/>
      <c r="D47" s="18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3:26">
      <c r="C48" s="185"/>
      <c r="D48" s="18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3:26">
      <c r="C49" s="185"/>
      <c r="D49" s="18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3:26">
      <c r="C50" s="185"/>
      <c r="D50" s="18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3:26">
      <c r="C51" s="185"/>
      <c r="D51" s="18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3:26">
      <c r="C52" s="185"/>
      <c r="D52" s="18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3:26">
      <c r="C53" s="185"/>
      <c r="D53" s="18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3:26">
      <c r="C54" s="185"/>
      <c r="D54" s="18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3:26">
      <c r="C55" s="185"/>
      <c r="D55" s="18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3:26">
      <c r="C56" s="185"/>
      <c r="D56" s="18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3:26">
      <c r="C57" s="185"/>
      <c r="D57" s="18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3:26">
      <c r="C58" s="185"/>
      <c r="D58" s="18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3:26">
      <c r="C59" s="185"/>
      <c r="D59" s="18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3:26">
      <c r="C60" s="185"/>
      <c r="D60" s="18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3:26">
      <c r="C61" s="185"/>
      <c r="D61" s="18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3:26">
      <c r="C62" s="185"/>
      <c r="D62" s="18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3:26">
      <c r="C63" s="185"/>
      <c r="D63" s="18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3:26">
      <c r="C64" s="185"/>
      <c r="D64" s="18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3:26">
      <c r="C65" s="185"/>
      <c r="D65" s="18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3:26">
      <c r="C66" s="185"/>
      <c r="D66" s="18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3:26">
      <c r="C67" s="185"/>
      <c r="D67" s="18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3:26">
      <c r="C68" s="185"/>
      <c r="D68" s="18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3:26">
      <c r="C69" s="185"/>
      <c r="D69" s="18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3:26">
      <c r="C70" s="185"/>
      <c r="D70" s="18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3:26">
      <c r="C71" s="185"/>
      <c r="D71" s="18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3:26">
      <c r="C72" s="185"/>
      <c r="D72" s="18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3:26">
      <c r="C73" s="185"/>
      <c r="D73" s="18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3:26">
      <c r="C74" s="185"/>
      <c r="D74" s="18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3:26">
      <c r="C75" s="185"/>
      <c r="D75" s="18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3:26">
      <c r="C76" s="185"/>
      <c r="D76" s="18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3:26">
      <c r="C77" s="185"/>
      <c r="D77" s="18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3:26">
      <c r="C78" s="185"/>
      <c r="D78" s="18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3:26">
      <c r="C79" s="185"/>
      <c r="D79" s="18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3:26">
      <c r="C80" s="185"/>
      <c r="D80" s="18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3:26">
      <c r="C81" s="185"/>
      <c r="D81" s="18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3:26">
      <c r="C82" s="185"/>
      <c r="D82" s="18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3:26">
      <c r="C83" s="185"/>
      <c r="D83" s="18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3:26">
      <c r="C84" s="185"/>
      <c r="D84" s="18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3:26">
      <c r="C85" s="185"/>
      <c r="D85" s="18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3:26">
      <c r="C86" s="185"/>
      <c r="D86" s="18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3:26">
      <c r="C87" s="185"/>
      <c r="D87" s="18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3:26">
      <c r="C88" s="185"/>
      <c r="D88" s="18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3:26">
      <c r="C89" s="185"/>
      <c r="D89" s="18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3:26">
      <c r="C90" s="185"/>
      <c r="D90" s="18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3:26">
      <c r="C91" s="185"/>
      <c r="D91" s="18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3:26">
      <c r="C92" s="185"/>
      <c r="D92" s="18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3:26">
      <c r="C93" s="185"/>
      <c r="D93" s="18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3:26">
      <c r="C94" s="185"/>
      <c r="D94" s="18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3:26">
      <c r="C95" s="185"/>
      <c r="D95" s="18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3:26">
      <c r="C96" s="185"/>
      <c r="D96" s="18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3:26">
      <c r="C97" s="185"/>
      <c r="D97" s="18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3:26">
      <c r="C98" s="185"/>
      <c r="D98" s="18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3:26">
      <c r="C99" s="185"/>
      <c r="D99" s="18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3:26">
      <c r="C100" s="185"/>
      <c r="D100" s="18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3:26">
      <c r="C101" s="185"/>
      <c r="D101" s="18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3:26">
      <c r="C102" s="185"/>
      <c r="D102" s="18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3:26">
      <c r="C103" s="185"/>
      <c r="D103" s="18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3:26">
      <c r="C104" s="185"/>
      <c r="D104" s="18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3:26">
      <c r="C105" s="185"/>
      <c r="D105" s="18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3:26">
      <c r="C106" s="185"/>
      <c r="D106" s="18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3:26">
      <c r="C107" s="185"/>
      <c r="D107" s="18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3:26">
      <c r="C108" s="185"/>
      <c r="D108" s="18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3:26">
      <c r="C109" s="185"/>
      <c r="D109" s="18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3:26">
      <c r="C110" s="185"/>
      <c r="D110" s="18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3:26">
      <c r="C111" s="185"/>
      <c r="D111" s="18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3:26">
      <c r="C112" s="185"/>
      <c r="D112" s="18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3:26">
      <c r="C113" s="185"/>
      <c r="D113" s="18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3:26">
      <c r="C114" s="185"/>
      <c r="D114" s="18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3:26">
      <c r="C115" s="185"/>
      <c r="D115" s="18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3:26">
      <c r="C116" s="185"/>
      <c r="D116" s="18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3:26">
      <c r="C117" s="185"/>
      <c r="D117" s="18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3:26">
      <c r="C118" s="185"/>
      <c r="D118" s="18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3:26">
      <c r="C119" s="185"/>
      <c r="D119" s="18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3:26">
      <c r="C120" s="185"/>
      <c r="D120" s="18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3:26">
      <c r="C121" s="185"/>
      <c r="D121" s="18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3:26">
      <c r="C122" s="185"/>
      <c r="D122" s="18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3:26">
      <c r="C123" s="185"/>
      <c r="D123" s="18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3:26">
      <c r="C124" s="185"/>
      <c r="D124" s="18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3:26">
      <c r="C125" s="185"/>
      <c r="D125" s="18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3:26">
      <c r="C126" s="185"/>
      <c r="D126" s="18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3:26">
      <c r="C127" s="185"/>
      <c r="D127" s="18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3:26">
      <c r="C128" s="185"/>
      <c r="D128" s="18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3:26">
      <c r="C129" s="185"/>
      <c r="D129" s="18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3:26">
      <c r="C130" s="185"/>
      <c r="D130" s="18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3:26">
      <c r="C131" s="185"/>
      <c r="D131" s="18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3:26">
      <c r="C132" s="185"/>
      <c r="D132" s="18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3:26">
      <c r="C133" s="185"/>
      <c r="D133" s="18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3:26">
      <c r="C134" s="185"/>
      <c r="D134" s="18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3:26">
      <c r="C135" s="185"/>
      <c r="D135" s="18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3:26">
      <c r="C136" s="185"/>
      <c r="D136" s="18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3:26">
      <c r="C137" s="185"/>
      <c r="D137" s="18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3:26">
      <c r="C138" s="185"/>
      <c r="D138" s="18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3:26">
      <c r="C139" s="185"/>
      <c r="D139" s="18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3:26">
      <c r="C140" s="185"/>
      <c r="D140" s="18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3:26">
      <c r="C141" s="185"/>
      <c r="D141" s="18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3:26">
      <c r="C142" s="185"/>
      <c r="D142" s="18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3:26">
      <c r="C143" s="185"/>
      <c r="D143" s="18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3:26">
      <c r="C144" s="185"/>
      <c r="D144" s="18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3:26">
      <c r="C145" s="185"/>
      <c r="D145" s="18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3:26">
      <c r="C146" s="185"/>
      <c r="D146" s="18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3:26">
      <c r="C147" s="185"/>
      <c r="D147" s="18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3:26">
      <c r="C148" s="185"/>
      <c r="D148" s="18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3:26">
      <c r="C149" s="185"/>
      <c r="D149" s="18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3:26">
      <c r="C150" s="185"/>
      <c r="D150" s="18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3:26">
      <c r="C151" s="185"/>
      <c r="D151" s="18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3:26">
      <c r="C152" s="185"/>
      <c r="D152" s="18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3:26">
      <c r="C153" s="185"/>
      <c r="D153" s="18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3:26">
      <c r="C154" s="185"/>
      <c r="D154" s="18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3:26">
      <c r="C155" s="185"/>
      <c r="D155" s="18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3:26">
      <c r="C156" s="185"/>
      <c r="D156" s="18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3:26">
      <c r="C157" s="185"/>
      <c r="D157" s="18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3:26">
      <c r="C158" s="185"/>
      <c r="D158" s="18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3:26">
      <c r="C159" s="185"/>
      <c r="D159" s="18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3:26">
      <c r="C160" s="185"/>
      <c r="D160" s="18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3:26">
      <c r="C161" s="185"/>
      <c r="D161" s="18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3:26">
      <c r="C162" s="185"/>
      <c r="D162" s="18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3:26">
      <c r="C163" s="185"/>
      <c r="D163" s="18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3:26">
      <c r="C164" s="185"/>
      <c r="D164" s="18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3:26">
      <c r="C165" s="185"/>
      <c r="D165" s="18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3:26">
      <c r="C166" s="185"/>
      <c r="D166" s="18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3:26">
      <c r="C167" s="185"/>
      <c r="D167" s="18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3:26">
      <c r="C168" s="185"/>
      <c r="D168" s="18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3:26">
      <c r="C169" s="185"/>
      <c r="D169" s="18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3:26">
      <c r="C170" s="185"/>
      <c r="D170" s="18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3:26">
      <c r="C171" s="185"/>
      <c r="D171" s="18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3:26">
      <c r="C172" s="185"/>
      <c r="D172" s="18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3:26">
      <c r="C173" s="185"/>
      <c r="D173" s="18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3:26">
      <c r="C174" s="185"/>
      <c r="D174" s="18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3:26">
      <c r="C175" s="185"/>
      <c r="D175" s="18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3:26">
      <c r="C176" s="185"/>
      <c r="D176" s="18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3:26">
      <c r="C177" s="185"/>
      <c r="D177" s="18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3:26">
      <c r="C178" s="185"/>
      <c r="D178" s="18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3:26">
      <c r="C179" s="185"/>
      <c r="D179" s="18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3:26">
      <c r="C180" s="185"/>
      <c r="D180" s="18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3:26">
      <c r="C181" s="185"/>
      <c r="D181" s="18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3:26">
      <c r="C182" s="185"/>
      <c r="D182" s="18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3:26">
      <c r="C183" s="185"/>
      <c r="D183" s="18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3:26">
      <c r="C184" s="185"/>
      <c r="D184" s="18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3:26">
      <c r="C185" s="185"/>
      <c r="D185" s="18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3:26">
      <c r="C186" s="185"/>
      <c r="D186" s="18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3:26">
      <c r="C187" s="185"/>
      <c r="D187" s="18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3:26">
      <c r="C188" s="185"/>
      <c r="D188" s="18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3:26">
      <c r="C189" s="185"/>
      <c r="D189" s="18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3:26">
      <c r="C190" s="185"/>
      <c r="D190" s="18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3:26">
      <c r="C191" s="185"/>
      <c r="D191" s="18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3:26">
      <c r="C192" s="185"/>
      <c r="D192" s="18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3:26">
      <c r="C193" s="185"/>
      <c r="D193" s="18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3:26">
      <c r="C194" s="185"/>
      <c r="D194" s="18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3:26">
      <c r="C195" s="185"/>
      <c r="D195" s="18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3:26">
      <c r="C196" s="185"/>
      <c r="D196" s="18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3:26">
      <c r="C197" s="185"/>
      <c r="D197" s="18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3:26">
      <c r="C198" s="185"/>
      <c r="D198" s="18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3:26">
      <c r="C199" s="185"/>
      <c r="D199" s="18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3:26">
      <c r="C200" s="185"/>
      <c r="D200" s="18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3:26">
      <c r="C201" s="185"/>
      <c r="D201" s="18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3:26">
      <c r="C202" s="185"/>
      <c r="D202" s="18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3:26">
      <c r="C203" s="185"/>
      <c r="D203" s="18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3:26">
      <c r="C204" s="185"/>
      <c r="D204" s="18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3:26">
      <c r="C205" s="185"/>
      <c r="D205" s="18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3:26">
      <c r="C206" s="185"/>
      <c r="D206" s="18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3:26">
      <c r="C207" s="185"/>
      <c r="D207" s="18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3:26">
      <c r="C208" s="185"/>
      <c r="D208" s="18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3:26">
      <c r="C209" s="185"/>
      <c r="D209" s="18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3:26">
      <c r="C210" s="185"/>
      <c r="D210" s="18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3:26">
      <c r="C211" s="185"/>
      <c r="D211" s="18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3:26">
      <c r="C212" s="185"/>
      <c r="D212" s="18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3:26">
      <c r="C213" s="185"/>
      <c r="D213" s="18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3:26">
      <c r="C214" s="185"/>
      <c r="D214" s="18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3:26">
      <c r="C215" s="185"/>
      <c r="D215" s="18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3:26">
      <c r="C216" s="185"/>
      <c r="D216" s="18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3:26">
      <c r="C217" s="185"/>
      <c r="D217" s="18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3:26">
      <c r="C218" s="185"/>
      <c r="D218" s="18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3:26">
      <c r="C219" s="185"/>
      <c r="D219" s="18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3:26">
      <c r="C220" s="185"/>
      <c r="D220" s="18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3:26">
      <c r="C221" s="185"/>
      <c r="D221" s="18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3:26">
      <c r="C222" s="185"/>
      <c r="D222" s="18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3:26">
      <c r="C223" s="185"/>
      <c r="D223" s="18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3:26">
      <c r="C224" s="185"/>
      <c r="D224" s="18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3:26">
      <c r="C225" s="185"/>
      <c r="D225" s="18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3:26">
      <c r="C226" s="185"/>
      <c r="D226" s="18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3:26">
      <c r="C227" s="185"/>
      <c r="D227" s="18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3:26">
      <c r="C228" s="185"/>
      <c r="D228" s="18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3:26">
      <c r="C229" s="185"/>
      <c r="D229" s="18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3:26">
      <c r="C230" s="185"/>
      <c r="D230" s="18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3:26">
      <c r="C231" s="185"/>
      <c r="D231" s="18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3:26">
      <c r="C232" s="185"/>
      <c r="D232" s="18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3:26">
      <c r="C233" s="185"/>
      <c r="D233" s="18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3:26">
      <c r="C234" s="185"/>
      <c r="D234" s="18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3:26">
      <c r="C235" s="185"/>
      <c r="D235" s="18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3:26">
      <c r="C236" s="185"/>
      <c r="D236" s="18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3:26">
      <c r="C237" s="185"/>
      <c r="D237" s="18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3:26">
      <c r="C238" s="185"/>
      <c r="D238" s="18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3:26">
      <c r="C239" s="185"/>
      <c r="D239" s="18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3:26">
      <c r="C240" s="185"/>
      <c r="D240" s="18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3:26">
      <c r="C241" s="185"/>
      <c r="D241" s="18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3:26">
      <c r="C242" s="185"/>
      <c r="D242" s="18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3:26">
      <c r="C243" s="185"/>
      <c r="D243" s="18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3:26">
      <c r="C244" s="185"/>
      <c r="D244" s="18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3:26">
      <c r="C245" s="185"/>
      <c r="D245" s="18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3:26">
      <c r="C246" s="185"/>
      <c r="D246" s="18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3:26">
      <c r="C247" s="185"/>
      <c r="D247" s="18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3:26">
      <c r="C248" s="185"/>
      <c r="D248" s="18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3:26">
      <c r="C249" s="185"/>
      <c r="D249" s="18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3:26">
      <c r="C250" s="185"/>
      <c r="D250" s="18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3:26">
      <c r="C251" s="185"/>
      <c r="D251" s="18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3:26">
      <c r="C252" s="185"/>
      <c r="D252" s="18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3:26">
      <c r="C253" s="185"/>
      <c r="D253" s="18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3:26">
      <c r="C254" s="185"/>
      <c r="D254" s="18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3:26">
      <c r="C255" s="185"/>
      <c r="D255" s="18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3:26">
      <c r="C256" s="185"/>
      <c r="D256" s="18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3:26">
      <c r="C257" s="185"/>
      <c r="D257" s="18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3:26">
      <c r="C258" s="185"/>
      <c r="D258" s="18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3:26">
      <c r="C259" s="185"/>
      <c r="D259" s="18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3:26">
      <c r="C260" s="185"/>
      <c r="D260" s="18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3:26">
      <c r="C261" s="185"/>
      <c r="D261" s="18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3:26">
      <c r="C262" s="185"/>
      <c r="D262" s="18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3:26">
      <c r="C263" s="185"/>
      <c r="D263" s="18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3:26">
      <c r="C264" s="185"/>
      <c r="D264" s="18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3:26">
      <c r="C265" s="185"/>
      <c r="D265" s="18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3:26">
      <c r="C266" s="185"/>
      <c r="D266" s="18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3:26">
      <c r="C267" s="185"/>
      <c r="D267" s="18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3:26">
      <c r="C268" s="185"/>
      <c r="D268" s="18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3:26">
      <c r="C269" s="185"/>
      <c r="D269" s="18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3:26">
      <c r="C270" s="185"/>
      <c r="D270" s="18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3:26">
      <c r="C271" s="185"/>
      <c r="D271" s="18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3:26">
      <c r="C272" s="185"/>
      <c r="D272" s="18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3:26">
      <c r="C273" s="185"/>
      <c r="D273" s="18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3:26">
      <c r="C274" s="185"/>
      <c r="D274" s="18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3:26">
      <c r="C275" s="185"/>
      <c r="D275" s="18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3:26">
      <c r="C276" s="185"/>
      <c r="D276" s="18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3:26">
      <c r="C277" s="185"/>
      <c r="D277" s="18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3:26">
      <c r="C278" s="185"/>
      <c r="D278" s="18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3:26">
      <c r="C279" s="185"/>
      <c r="D279" s="18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3:26">
      <c r="C280" s="185"/>
      <c r="D280" s="18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3:26">
      <c r="C281" s="185"/>
      <c r="D281" s="18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3:26">
      <c r="C282" s="185"/>
      <c r="D282" s="18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3:26">
      <c r="C283" s="185"/>
      <c r="D283" s="18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3:26">
      <c r="C284" s="185"/>
      <c r="D284" s="18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3:26">
      <c r="C285" s="185"/>
      <c r="D285" s="18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3:26">
      <c r="C286" s="185"/>
      <c r="D286" s="18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3:26">
      <c r="C287" s="185"/>
      <c r="D287" s="18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3:26">
      <c r="C288" s="185"/>
      <c r="D288" s="18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3:26">
      <c r="C289" s="185"/>
      <c r="D289" s="18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3:26">
      <c r="C290" s="185"/>
      <c r="D290" s="18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3:26">
      <c r="C291" s="185"/>
      <c r="D291" s="18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3:26">
      <c r="C292" s="185"/>
      <c r="D292" s="18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3:26">
      <c r="C293" s="185"/>
      <c r="D293" s="18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3:26">
      <c r="C294" s="185"/>
      <c r="D294" s="18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3:26">
      <c r="C295" s="185"/>
      <c r="D295" s="18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3:26">
      <c r="C296" s="185"/>
      <c r="D296" s="18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3:26">
      <c r="C297" s="185"/>
      <c r="D297" s="18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3:26">
      <c r="C298" s="185"/>
      <c r="D298" s="18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3:26">
      <c r="C299" s="185"/>
      <c r="D299" s="18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3:26">
      <c r="C300" s="185"/>
      <c r="D300" s="18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3:26">
      <c r="C301" s="185"/>
      <c r="D301" s="18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3:26">
      <c r="C302" s="185"/>
      <c r="D302" s="18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3:26">
      <c r="C303" s="185"/>
      <c r="D303" s="18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3:26">
      <c r="C304" s="185"/>
      <c r="D304" s="18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3:26">
      <c r="C305" s="185"/>
      <c r="D305" s="18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3:26">
      <c r="C306" s="185"/>
      <c r="D306" s="18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3:26">
      <c r="C307" s="185"/>
      <c r="D307" s="18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3:26">
      <c r="C308" s="185"/>
      <c r="D308" s="18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3:26">
      <c r="C309" s="185"/>
      <c r="D309" s="18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3:26">
      <c r="C310" s="185"/>
      <c r="D310" s="18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3:26">
      <c r="C311" s="185"/>
      <c r="D311" s="18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3:26">
      <c r="C312" s="185"/>
      <c r="D312" s="18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3:26">
      <c r="C313" s="185"/>
      <c r="D313" s="18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3:26">
      <c r="C314" s="185"/>
      <c r="D314" s="18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3:26">
      <c r="C315" s="185"/>
      <c r="D315" s="18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3:26">
      <c r="C316" s="185"/>
      <c r="D316" s="18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3:26">
      <c r="C317" s="185"/>
      <c r="D317" s="18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3:26">
      <c r="C318" s="185"/>
      <c r="D318" s="18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3:26">
      <c r="C319" s="185"/>
      <c r="D319" s="18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3:26">
      <c r="C320" s="185"/>
      <c r="D320" s="18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3:26">
      <c r="C321" s="185"/>
      <c r="D321" s="18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3:26">
      <c r="C322" s="185"/>
      <c r="D322" s="18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3:26">
      <c r="C323" s="185"/>
      <c r="D323" s="18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3:26">
      <c r="C324" s="185"/>
      <c r="D324" s="18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3:26">
      <c r="C325" s="185"/>
      <c r="D325" s="18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3:26">
      <c r="C326" s="185"/>
      <c r="D326" s="18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3:26">
      <c r="C327" s="185"/>
      <c r="D327" s="18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3:26">
      <c r="C328" s="185"/>
      <c r="D328" s="18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3:26">
      <c r="C329" s="185"/>
      <c r="D329" s="18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3:26">
      <c r="C330" s="185"/>
      <c r="D330" s="18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3:26">
      <c r="C331" s="185"/>
      <c r="D331" s="18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3:26">
      <c r="C332" s="185"/>
      <c r="D332" s="18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3:26">
      <c r="C333" s="185"/>
      <c r="D333" s="18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3:26">
      <c r="C334" s="185"/>
      <c r="D334" s="18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3:26">
      <c r="C335" s="185"/>
      <c r="D335" s="18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3:26">
      <c r="C336" s="185"/>
      <c r="D336" s="18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3:26">
      <c r="C337" s="185"/>
      <c r="D337" s="18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3:26">
      <c r="C338" s="185"/>
      <c r="D338" s="18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3:26">
      <c r="C339" s="185"/>
      <c r="D339" s="18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3:26">
      <c r="C340" s="185"/>
      <c r="D340" s="18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3:26">
      <c r="C341" s="185"/>
      <c r="D341" s="18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3:26">
      <c r="C342" s="185"/>
      <c r="D342" s="18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3:26">
      <c r="C343" s="185"/>
      <c r="D343" s="18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3:26">
      <c r="C344" s="185"/>
      <c r="D344" s="18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3:26">
      <c r="C345" s="185"/>
      <c r="D345" s="18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3:26">
      <c r="C346" s="185"/>
      <c r="D346" s="18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3:26">
      <c r="C347" s="185"/>
      <c r="D347" s="18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3:26">
      <c r="C348" s="185"/>
      <c r="D348" s="18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3:26">
      <c r="C349" s="185"/>
      <c r="D349" s="18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3:26">
      <c r="C350" s="185"/>
      <c r="D350" s="18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3:26">
      <c r="C351" s="185"/>
      <c r="D351" s="18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3:26">
      <c r="C352" s="185"/>
      <c r="D352" s="18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3:26">
      <c r="C353" s="185"/>
      <c r="D353" s="18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3:26">
      <c r="C354" s="185"/>
      <c r="D354" s="18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3:26">
      <c r="C355" s="185"/>
      <c r="D355" s="18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3:26">
      <c r="C356" s="185"/>
      <c r="D356" s="18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3:26">
      <c r="C357" s="185"/>
      <c r="D357" s="18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3:26">
      <c r="C358" s="185"/>
      <c r="D358" s="18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3:26">
      <c r="C359" s="185"/>
      <c r="D359" s="18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3:26">
      <c r="C360" s="185"/>
      <c r="D360" s="18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3:26">
      <c r="C361" s="185"/>
      <c r="D361" s="18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3:26">
      <c r="C362" s="185"/>
      <c r="D362" s="18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3:26">
      <c r="C363" s="185"/>
      <c r="D363" s="18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3:26">
      <c r="C364" s="185"/>
      <c r="D364" s="18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3:26">
      <c r="C365" s="185"/>
      <c r="D365" s="18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3:26">
      <c r="C366" s="185"/>
      <c r="D366" s="18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3:26">
      <c r="C367" s="185"/>
      <c r="D367" s="18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3:26">
      <c r="C368" s="185"/>
      <c r="D368" s="18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3:26">
      <c r="C369" s="185"/>
      <c r="D369" s="18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3:26">
      <c r="C370" s="185"/>
      <c r="D370" s="18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3:26">
      <c r="C371" s="185"/>
      <c r="D371" s="18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3:26">
      <c r="C372" s="185"/>
      <c r="D372" s="18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3:26">
      <c r="C373" s="185"/>
      <c r="D373" s="18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3:26">
      <c r="C374" s="185"/>
      <c r="D374" s="18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3:26">
      <c r="C375" s="185"/>
      <c r="D375" s="18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3:26">
      <c r="C376" s="185"/>
      <c r="D376" s="18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3:26">
      <c r="C377" s="185"/>
      <c r="D377" s="18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3:26">
      <c r="C378" s="185"/>
      <c r="D378" s="18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3:26">
      <c r="C379" s="185"/>
      <c r="D379" s="18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3:26">
      <c r="C380" s="185"/>
      <c r="D380" s="18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3:26">
      <c r="C381" s="185"/>
      <c r="D381" s="18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3:26">
      <c r="C382" s="185"/>
      <c r="D382" s="18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3:26">
      <c r="C383" s="185"/>
      <c r="D383" s="18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3:26">
      <c r="C384" s="185"/>
      <c r="D384" s="18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3:26">
      <c r="C385" s="185"/>
      <c r="D385" s="18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3:26">
      <c r="C386" s="185"/>
      <c r="D386" s="18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3:26">
      <c r="C387" s="185"/>
      <c r="D387" s="18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3:26">
      <c r="C388" s="185"/>
      <c r="D388" s="18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3:26">
      <c r="C389" s="185"/>
      <c r="D389" s="18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3:26">
      <c r="C390" s="185"/>
      <c r="D390" s="18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3:26">
      <c r="C391" s="185"/>
      <c r="D391" s="18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3:26">
      <c r="C392" s="185"/>
      <c r="D392" s="18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3:26">
      <c r="C393" s="185"/>
      <c r="D393" s="18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3:26">
      <c r="C394" s="185"/>
      <c r="D394" s="18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3:26">
      <c r="C395" s="185"/>
      <c r="D395" s="18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3:26">
      <c r="C396" s="185"/>
      <c r="D396" s="18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3:26">
      <c r="C397" s="185"/>
      <c r="D397" s="18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3:26">
      <c r="C398" s="185"/>
      <c r="D398" s="18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3:26">
      <c r="C399" s="185"/>
      <c r="D399" s="18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3:26">
      <c r="C400" s="185"/>
      <c r="D400" s="18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3:26">
      <c r="C401" s="185"/>
      <c r="D401" s="18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3:26">
      <c r="C402" s="185"/>
      <c r="D402" s="18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3:26">
      <c r="C403" s="185"/>
      <c r="D403" s="18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3:26">
      <c r="C404" s="185"/>
      <c r="D404" s="18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3:26">
      <c r="C405" s="185"/>
      <c r="D405" s="18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3:26">
      <c r="C406" s="185"/>
      <c r="D406" s="18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3:26">
      <c r="C407" s="185"/>
      <c r="D407" s="18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3:26">
      <c r="C408" s="185"/>
      <c r="D408" s="18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3:26">
      <c r="C409" s="185"/>
      <c r="D409" s="18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3:26">
      <c r="C410" s="185"/>
      <c r="D410" s="18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3:26">
      <c r="C411" s="185"/>
      <c r="D411" s="18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3:26">
      <c r="C412" s="185"/>
      <c r="D412" s="18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3:26">
      <c r="C413" s="185"/>
      <c r="D413" s="18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3:26">
      <c r="C414" s="185"/>
      <c r="D414" s="18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3:26">
      <c r="C415" s="185"/>
      <c r="D415" s="18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3:26">
      <c r="C416" s="185"/>
      <c r="D416" s="18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3:26">
      <c r="C417" s="185"/>
      <c r="D417" s="18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3:26">
      <c r="C418" s="185"/>
      <c r="D418" s="18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3:26">
      <c r="C419" s="185"/>
      <c r="D419" s="18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3:26">
      <c r="C420" s="185"/>
      <c r="D420" s="18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3:26">
      <c r="C421" s="185"/>
      <c r="D421" s="18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3:26">
      <c r="C422" s="185"/>
      <c r="D422" s="18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3:26">
      <c r="C423" s="185"/>
      <c r="D423" s="18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3:26">
      <c r="C424" s="185"/>
      <c r="D424" s="18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3:26">
      <c r="C425" s="185"/>
      <c r="D425" s="18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3:26">
      <c r="C426" s="185"/>
      <c r="D426" s="18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3:26">
      <c r="C427" s="185"/>
      <c r="D427" s="18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3:26">
      <c r="C428" s="185"/>
      <c r="D428" s="18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3:26">
      <c r="C429" s="185"/>
      <c r="D429" s="18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3:26">
      <c r="C430" s="185"/>
      <c r="D430" s="18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3:26">
      <c r="C431" s="185"/>
      <c r="D431" s="18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3:26">
      <c r="C432" s="185"/>
      <c r="D432" s="18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3:26">
      <c r="C433" s="185"/>
      <c r="D433" s="18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3:26">
      <c r="C434" s="185"/>
      <c r="D434" s="18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3:26">
      <c r="C435" s="185"/>
      <c r="D435" s="18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3:26">
      <c r="C436" s="185"/>
      <c r="D436" s="18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3:26">
      <c r="C437" s="185"/>
      <c r="D437" s="18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3:26">
      <c r="C438" s="185"/>
      <c r="D438" s="18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3:26">
      <c r="C439" s="185"/>
      <c r="D439" s="18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3:26">
      <c r="C440" s="185"/>
      <c r="D440" s="18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3:26">
      <c r="C441" s="185"/>
      <c r="D441" s="18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3:26">
      <c r="C442" s="185"/>
      <c r="D442" s="18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3:26">
      <c r="C443" s="185"/>
      <c r="D443" s="18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3:26">
      <c r="C444" s="185"/>
      <c r="D444" s="18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3:26">
      <c r="C445" s="185"/>
      <c r="D445" s="18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3:26">
      <c r="C446" s="185"/>
      <c r="D446" s="18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3:26">
      <c r="C447" s="185"/>
      <c r="D447" s="18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3:26">
      <c r="C448" s="185"/>
      <c r="D448" s="18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3:26">
      <c r="C449" s="185"/>
      <c r="D449" s="18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3:26">
      <c r="C450" s="185"/>
      <c r="D450" s="18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3:26">
      <c r="C451" s="185"/>
      <c r="D451" s="185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3:26">
      <c r="C452" s="185"/>
      <c r="D452" s="18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3:26">
      <c r="C453" s="185"/>
      <c r="D453" s="18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3:26">
      <c r="C454" s="185"/>
      <c r="D454" s="18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3:26">
      <c r="C455" s="185"/>
      <c r="D455" s="18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3:26">
      <c r="C456" s="185"/>
      <c r="D456" s="18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3:26">
      <c r="C457" s="185"/>
      <c r="D457" s="18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3:26">
      <c r="C458" s="185"/>
      <c r="D458" s="18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3:26">
      <c r="C459" s="185"/>
      <c r="D459" s="18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3:26">
      <c r="C460" s="185"/>
      <c r="D460" s="18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3:26">
      <c r="C461" s="185"/>
      <c r="D461" s="18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3:26">
      <c r="C462" s="185"/>
      <c r="D462" s="18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3:26">
      <c r="C463" s="185"/>
      <c r="D463" s="18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3:26">
      <c r="C464" s="185"/>
      <c r="D464" s="18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3:26">
      <c r="C465" s="185"/>
      <c r="D465" s="18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3:26">
      <c r="C466" s="185"/>
      <c r="D466" s="18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3:26">
      <c r="C467" s="185"/>
      <c r="D467" s="18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3:26">
      <c r="C468" s="185"/>
      <c r="D468" s="18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3:26">
      <c r="C469" s="185"/>
      <c r="D469" s="18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3:26">
      <c r="C470" s="185"/>
      <c r="D470" s="18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3:26">
      <c r="C471" s="185"/>
      <c r="D471" s="18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3:26">
      <c r="C472" s="185"/>
      <c r="D472" s="18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3:26">
      <c r="C473" s="185"/>
      <c r="D473" s="18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3:26">
      <c r="C474" s="185"/>
      <c r="D474" s="18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3:26">
      <c r="C475" s="185"/>
      <c r="D475" s="185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3:26">
      <c r="C476" s="185"/>
      <c r="D476" s="18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3:26">
      <c r="C477" s="185"/>
      <c r="D477" s="18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3:26">
      <c r="C478" s="185"/>
      <c r="D478" s="18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3:26">
      <c r="C479" s="185"/>
      <c r="D479" s="18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3:26">
      <c r="C480" s="185"/>
      <c r="D480" s="18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3:26">
      <c r="C481" s="185"/>
      <c r="D481" s="18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3:26">
      <c r="C482" s="185"/>
      <c r="D482" s="18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3:26">
      <c r="C483" s="185"/>
      <c r="D483" s="18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3:26">
      <c r="C484" s="185"/>
      <c r="D484" s="18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3:26">
      <c r="C485" s="185"/>
      <c r="D485" s="18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3:26">
      <c r="C486" s="185"/>
      <c r="D486" s="18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3:26">
      <c r="C487" s="185"/>
      <c r="D487" s="18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3:26">
      <c r="C488" s="185"/>
      <c r="D488" s="18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3:26">
      <c r="C489" s="185"/>
      <c r="D489" s="18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3:26">
      <c r="C490" s="185"/>
      <c r="D490" s="18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3:26">
      <c r="C491" s="185"/>
      <c r="D491" s="18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3:26">
      <c r="C492" s="185"/>
      <c r="D492" s="18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3:26">
      <c r="C493" s="185"/>
      <c r="D493" s="18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3:26">
      <c r="C494" s="185"/>
      <c r="D494" s="18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3:26">
      <c r="C495" s="185"/>
      <c r="D495" s="18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3:26">
      <c r="C496" s="185"/>
      <c r="D496" s="18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3:26">
      <c r="C497" s="185"/>
      <c r="D497" s="18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3:26">
      <c r="C498" s="185"/>
      <c r="D498" s="18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3:26">
      <c r="C499" s="185"/>
      <c r="D499" s="18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3:26">
      <c r="C500" s="185"/>
      <c r="D500" s="18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3:26">
      <c r="C501" s="185"/>
      <c r="D501" s="18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3:26">
      <c r="C502" s="185"/>
      <c r="D502" s="18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3:26">
      <c r="C503" s="185"/>
      <c r="D503" s="18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3:26">
      <c r="C504" s="185"/>
      <c r="D504" s="18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3:26">
      <c r="C505" s="185"/>
      <c r="D505" s="18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3:26">
      <c r="C506" s="185"/>
      <c r="D506" s="18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3:26">
      <c r="C507" s="185"/>
      <c r="D507" s="18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3:26">
      <c r="C508" s="185"/>
      <c r="D508" s="18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3:26">
      <c r="C509" s="185"/>
      <c r="D509" s="18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3:26">
      <c r="C510" s="185"/>
      <c r="D510" s="18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3:26">
      <c r="C511" s="185"/>
      <c r="D511" s="18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3:26">
      <c r="C512" s="185"/>
      <c r="D512" s="18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3:26">
      <c r="C513" s="185"/>
      <c r="D513" s="18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3:26">
      <c r="C514" s="185"/>
      <c r="D514" s="18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3:26">
      <c r="C515" s="185"/>
      <c r="D515" s="18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3:26">
      <c r="C516" s="185"/>
      <c r="D516" s="18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3:26">
      <c r="C517" s="185"/>
      <c r="D517" s="18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3:26">
      <c r="C518" s="185"/>
      <c r="D518" s="18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3:26">
      <c r="C519" s="185"/>
      <c r="D519" s="18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3:26">
      <c r="C520" s="185"/>
      <c r="D520" s="18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3:26">
      <c r="C521" s="185"/>
      <c r="D521" s="18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3:26">
      <c r="C522" s="185"/>
      <c r="D522" s="18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3:26">
      <c r="C523" s="185"/>
      <c r="D523" s="18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3:26">
      <c r="C524" s="185"/>
      <c r="D524" s="18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3:26">
      <c r="C525" s="185"/>
      <c r="D525" s="18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3:26">
      <c r="C526" s="185"/>
      <c r="D526" s="18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3:26">
      <c r="C527" s="185"/>
      <c r="D527" s="18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3:26">
      <c r="C528" s="185"/>
      <c r="D528" s="18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3:26">
      <c r="C529" s="185"/>
      <c r="D529" s="18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3:26">
      <c r="C530" s="185"/>
      <c r="D530" s="18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3:26">
      <c r="C531" s="185"/>
      <c r="D531" s="18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3:26">
      <c r="C532" s="185"/>
      <c r="D532" s="18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3:26">
      <c r="C533" s="185"/>
      <c r="D533" s="18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3:26">
      <c r="C534" s="185"/>
      <c r="D534" s="18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3:26">
      <c r="C535" s="185"/>
      <c r="D535" s="18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3:26">
      <c r="C536" s="185"/>
      <c r="D536" s="18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3:26">
      <c r="C537" s="185"/>
      <c r="D537" s="18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3:26">
      <c r="C538" s="185"/>
      <c r="D538" s="18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3:26">
      <c r="C539" s="185"/>
      <c r="D539" s="18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3:26">
      <c r="C540" s="185"/>
      <c r="D540" s="18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3:26">
      <c r="C541" s="185"/>
      <c r="D541" s="18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3:26">
      <c r="C542" s="185"/>
      <c r="D542" s="18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3:26">
      <c r="C543" s="185"/>
      <c r="D543" s="18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3:26">
      <c r="C544" s="185"/>
      <c r="D544" s="18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3:26">
      <c r="C545" s="185"/>
      <c r="D545" s="18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3:26">
      <c r="C546" s="185"/>
      <c r="D546" s="18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3:26">
      <c r="C547" s="185"/>
      <c r="D547" s="18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3:26">
      <c r="C548" s="185"/>
      <c r="D548" s="18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3:26">
      <c r="C549" s="185"/>
      <c r="D549" s="18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3:26">
      <c r="C550" s="185"/>
      <c r="D550" s="18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3:26">
      <c r="C551" s="185"/>
      <c r="D551" s="18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3:26">
      <c r="C552" s="185"/>
      <c r="D552" s="18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3:26">
      <c r="C553" s="185"/>
      <c r="D553" s="18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3:26">
      <c r="C554" s="185"/>
      <c r="D554" s="18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3:26">
      <c r="C555" s="185"/>
      <c r="D555" s="18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3:26">
      <c r="C556" s="185"/>
      <c r="D556" s="18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3:26">
      <c r="C557" s="185"/>
      <c r="D557" s="18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3:26">
      <c r="C558" s="185"/>
      <c r="D558" s="18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3:26">
      <c r="C559" s="185"/>
      <c r="D559" s="18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3:26">
      <c r="C560" s="185"/>
      <c r="D560" s="18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3:26">
      <c r="C561" s="185"/>
      <c r="D561" s="18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3:26">
      <c r="C562" s="185"/>
      <c r="D562" s="18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3:26">
      <c r="C563" s="185"/>
      <c r="D563" s="18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3:26">
      <c r="C564" s="185"/>
      <c r="D564" s="18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3:26">
      <c r="C565" s="185"/>
      <c r="D565" s="18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3:26">
      <c r="C566" s="185"/>
      <c r="D566" s="18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3:26">
      <c r="C567" s="185"/>
      <c r="D567" s="18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3:26">
      <c r="C568" s="185"/>
      <c r="D568" s="18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3:26">
      <c r="C569" s="185"/>
      <c r="D569" s="18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3:26">
      <c r="C570" s="185"/>
      <c r="D570" s="18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3:26">
      <c r="C571" s="185"/>
      <c r="D571" s="18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3:26">
      <c r="C572" s="185"/>
      <c r="D572" s="18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3:26">
      <c r="C573" s="185"/>
      <c r="D573" s="18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3:26">
      <c r="C574" s="185"/>
      <c r="D574" s="18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3:26">
      <c r="C575" s="185"/>
      <c r="D575" s="18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3:26">
      <c r="C576" s="185"/>
      <c r="D576" s="18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3:26">
      <c r="C577" s="185"/>
      <c r="D577" s="18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3:26">
      <c r="C578" s="185"/>
      <c r="D578" s="18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3:26">
      <c r="C579" s="185"/>
      <c r="D579" s="18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3:26">
      <c r="C580" s="185"/>
      <c r="D580" s="18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3:26">
      <c r="C581" s="185"/>
      <c r="D581" s="18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3:26">
      <c r="C582" s="185"/>
      <c r="D582" s="18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3:26">
      <c r="C583" s="185"/>
      <c r="D583" s="18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3:26">
      <c r="C584" s="185"/>
      <c r="D584" s="18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3:26">
      <c r="C585" s="185"/>
      <c r="D585" s="18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3:26">
      <c r="C586" s="185"/>
      <c r="D586" s="18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3:26">
      <c r="C587" s="185"/>
      <c r="D587" s="18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3:26">
      <c r="C588" s="185"/>
      <c r="D588" s="18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3:26">
      <c r="C589" s="185"/>
      <c r="D589" s="18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3:26">
      <c r="C590" s="185"/>
      <c r="D590" s="18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3:26">
      <c r="C591" s="185"/>
      <c r="D591" s="18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3:26">
      <c r="C592" s="185"/>
      <c r="D592" s="18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3:26">
      <c r="C593" s="185"/>
      <c r="D593" s="18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3:26">
      <c r="C594" s="185"/>
      <c r="D594" s="18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3:26">
      <c r="C595" s="185"/>
      <c r="D595" s="18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3:26">
      <c r="C596" s="185"/>
      <c r="D596" s="18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3:26">
      <c r="C597" s="185"/>
      <c r="D597" s="18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3:26">
      <c r="C598" s="185"/>
      <c r="D598" s="18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3:26">
      <c r="C599" s="185"/>
      <c r="D599" s="18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3:26">
      <c r="C600" s="185"/>
      <c r="D600" s="18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3:26">
      <c r="C601" s="185"/>
      <c r="D601" s="18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3:26">
      <c r="C602" s="185"/>
      <c r="D602" s="18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3:26">
      <c r="C603" s="185"/>
      <c r="D603" s="18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3:26">
      <c r="C604" s="185"/>
      <c r="D604" s="18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3:26">
      <c r="C605" s="185"/>
      <c r="D605" s="18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3:26">
      <c r="C606" s="185"/>
      <c r="D606" s="18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3:26">
      <c r="C607" s="185"/>
      <c r="D607" s="18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3:26">
      <c r="C608" s="185"/>
      <c r="D608" s="18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3:26">
      <c r="C609" s="185"/>
      <c r="D609" s="18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3:26">
      <c r="C610" s="185"/>
      <c r="D610" s="18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3:26">
      <c r="C611" s="185"/>
      <c r="D611" s="18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3:26">
      <c r="C612" s="185"/>
      <c r="D612" s="18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3:26">
      <c r="C613" s="185"/>
      <c r="D613" s="18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3:26">
      <c r="C614" s="185"/>
      <c r="D614" s="18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3:26">
      <c r="C615" s="185"/>
      <c r="D615" s="18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3:26">
      <c r="C616" s="185"/>
      <c r="D616" s="18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3:26">
      <c r="C617" s="185"/>
      <c r="D617" s="18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3:26">
      <c r="C618" s="185"/>
      <c r="D618" s="18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3:26">
      <c r="C619" s="185"/>
      <c r="D619" s="18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3:26">
      <c r="C620" s="185"/>
      <c r="D620" s="18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3:26">
      <c r="C621" s="185"/>
      <c r="D621" s="18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3:26">
      <c r="C622" s="185"/>
      <c r="D622" s="18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3:26">
      <c r="C623" s="185"/>
      <c r="D623" s="18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3:26">
      <c r="C624" s="185"/>
      <c r="D624" s="18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3:26">
      <c r="C625" s="185"/>
      <c r="D625" s="18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3:26">
      <c r="C626" s="185"/>
      <c r="D626" s="18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3:26">
      <c r="C627" s="185"/>
      <c r="D627" s="18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3:26">
      <c r="C628" s="185"/>
      <c r="D628" s="18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3:26">
      <c r="C629" s="185"/>
      <c r="D629" s="18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3:26">
      <c r="C630" s="185"/>
      <c r="D630" s="18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3:26">
      <c r="C631" s="185"/>
      <c r="D631" s="18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3:26">
      <c r="C632" s="185"/>
      <c r="D632" s="18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3:26">
      <c r="C633" s="185"/>
      <c r="D633" s="18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3:26">
      <c r="C634" s="185"/>
      <c r="D634" s="18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3:26">
      <c r="C635" s="185"/>
      <c r="D635" s="18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3:26">
      <c r="C636" s="185"/>
      <c r="D636" s="18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3:26">
      <c r="C637" s="185"/>
      <c r="D637" s="18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3:26">
      <c r="C638" s="185"/>
      <c r="D638" s="18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3:26">
      <c r="C639" s="185"/>
      <c r="D639" s="18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3:26">
      <c r="C640" s="185"/>
      <c r="D640" s="18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3:26">
      <c r="C641" s="185"/>
      <c r="D641" s="18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3:26">
      <c r="C642" s="185"/>
      <c r="D642" s="18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3:26">
      <c r="C643" s="185"/>
      <c r="D643" s="18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3:26">
      <c r="C644" s="185"/>
      <c r="D644" s="18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3:26">
      <c r="C645" s="185"/>
      <c r="D645" s="18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3:26">
      <c r="C646" s="185"/>
      <c r="D646" s="18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3:26">
      <c r="C647" s="185"/>
      <c r="D647" s="18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3:26">
      <c r="C648" s="185"/>
      <c r="D648" s="18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3:26">
      <c r="C649" s="185"/>
      <c r="D649" s="18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3:26">
      <c r="C650" s="185"/>
      <c r="D650" s="18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3:26">
      <c r="C651" s="185"/>
      <c r="D651" s="185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3:26">
      <c r="C652" s="185"/>
      <c r="D652" s="18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3:26">
      <c r="C653" s="185"/>
      <c r="D653" s="185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3:26">
      <c r="C654" s="185"/>
      <c r="D654" s="185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3:26">
      <c r="C655" s="185"/>
      <c r="D655" s="185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3:26">
      <c r="C656" s="185"/>
      <c r="D656" s="185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3:26">
      <c r="C657" s="185"/>
      <c r="D657" s="185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3:26">
      <c r="C658" s="185"/>
      <c r="D658" s="185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3:26">
      <c r="C659" s="185"/>
      <c r="D659" s="185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3:26">
      <c r="C660" s="185"/>
      <c r="D660" s="18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3:26">
      <c r="C661" s="185"/>
      <c r="D661" s="185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3:26">
      <c r="C662" s="185"/>
      <c r="D662" s="185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3:26">
      <c r="C663" s="185"/>
      <c r="D663" s="185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3:26">
      <c r="C664" s="185"/>
      <c r="D664" s="185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3:26">
      <c r="C665" s="185"/>
      <c r="D665" s="185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3:26">
      <c r="C666" s="185"/>
      <c r="D666" s="185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3:26">
      <c r="C667" s="185"/>
      <c r="D667" s="185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3:26">
      <c r="C668" s="185"/>
      <c r="D668" s="185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3:26">
      <c r="C669" s="185"/>
      <c r="D669" s="185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3:26">
      <c r="C670" s="185"/>
      <c r="D670" s="185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3:26">
      <c r="C671" s="185"/>
      <c r="D671" s="185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3:26">
      <c r="C672" s="185"/>
      <c r="D672" s="185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3:26">
      <c r="C673" s="185"/>
      <c r="D673" s="185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3:26">
      <c r="C674" s="185"/>
      <c r="D674" s="185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3:26">
      <c r="C675" s="185"/>
      <c r="D675" s="18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3:26">
      <c r="C676" s="185"/>
      <c r="D676" s="185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3:26">
      <c r="C677" s="185"/>
      <c r="D677" s="185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3:26">
      <c r="C678" s="185"/>
      <c r="D678" s="185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3:26">
      <c r="C679" s="185"/>
      <c r="D679" s="185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3:26">
      <c r="C680" s="185"/>
      <c r="D680" s="185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3:26">
      <c r="C681" s="185"/>
      <c r="D681" s="185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3:26">
      <c r="C682" s="185"/>
      <c r="D682" s="185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3:26">
      <c r="C683" s="185"/>
      <c r="D683" s="18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3:26">
      <c r="C684" s="185"/>
      <c r="D684" s="185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3:26">
      <c r="C685" s="185"/>
      <c r="D685" s="185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3:26">
      <c r="C686" s="185"/>
      <c r="D686" s="185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3:26">
      <c r="C687" s="185"/>
      <c r="D687" s="185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3:26">
      <c r="C688" s="185"/>
      <c r="D688" s="185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3:26">
      <c r="C689" s="185"/>
      <c r="D689" s="185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3:26">
      <c r="C690" s="185"/>
      <c r="D690" s="185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3:26">
      <c r="C691" s="185"/>
      <c r="D691" s="185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3:26">
      <c r="C692" s="185"/>
      <c r="D692" s="185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3:26">
      <c r="C693" s="185"/>
      <c r="D693" s="185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3:26">
      <c r="C694" s="185"/>
      <c r="D694" s="185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3:26">
      <c r="C695" s="185"/>
      <c r="D695" s="185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3:26">
      <c r="C696" s="185"/>
      <c r="D696" s="185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3:26">
      <c r="C697" s="185"/>
      <c r="D697" s="185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3:26">
      <c r="C698" s="185"/>
      <c r="D698" s="18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3:26">
      <c r="C699" s="185"/>
      <c r="D699" s="185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3:26">
      <c r="C700" s="185"/>
      <c r="D700" s="185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3:26">
      <c r="C701" s="185"/>
      <c r="D701" s="185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3:26">
      <c r="C702" s="185"/>
      <c r="D702" s="185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3:26">
      <c r="C703" s="185"/>
      <c r="D703" s="185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3:26">
      <c r="C704" s="185"/>
      <c r="D704" s="185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3:26">
      <c r="C705" s="185"/>
      <c r="D705" s="185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3:26">
      <c r="C706" s="185"/>
      <c r="D706" s="18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3:26">
      <c r="C707" s="185"/>
      <c r="D707" s="185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3:26">
      <c r="C708" s="185"/>
      <c r="D708" s="185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3:26">
      <c r="C709" s="185"/>
      <c r="D709" s="185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3:26">
      <c r="C710" s="185"/>
      <c r="D710" s="185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3:26">
      <c r="C711" s="185"/>
      <c r="D711" s="185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3:26">
      <c r="C712" s="185"/>
      <c r="D712" s="185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3:26">
      <c r="C713" s="185"/>
      <c r="D713" s="185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3:26">
      <c r="C714" s="185"/>
      <c r="D714" s="185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3:26">
      <c r="C715" s="185"/>
      <c r="D715" s="185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3:26">
      <c r="C716" s="185"/>
      <c r="D716" s="185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3:26">
      <c r="C717" s="185"/>
      <c r="D717" s="185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3:26">
      <c r="C718" s="185"/>
      <c r="D718" s="185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3:26">
      <c r="C719" s="185"/>
      <c r="D719" s="185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3:26">
      <c r="C720" s="185"/>
      <c r="D720" s="185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3:26">
      <c r="C721" s="185"/>
      <c r="D721" s="18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3:26">
      <c r="C722" s="185"/>
      <c r="D722" s="185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3:26">
      <c r="C723" s="185"/>
      <c r="D723" s="185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3:26">
      <c r="C724" s="185"/>
      <c r="D724" s="185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3:26">
      <c r="C725" s="185"/>
      <c r="D725" s="185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3:26">
      <c r="C726" s="185"/>
      <c r="D726" s="185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3:26">
      <c r="C727" s="185"/>
      <c r="D727" s="185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3:26">
      <c r="C728" s="185"/>
      <c r="D728" s="185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3:26">
      <c r="C729" s="185"/>
      <c r="D729" s="18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3:26">
      <c r="C730" s="185"/>
      <c r="D730" s="185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3:26">
      <c r="C731" s="185"/>
      <c r="D731" s="185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3:26">
      <c r="C732" s="185"/>
      <c r="D732" s="185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3:26">
      <c r="C733" s="185"/>
      <c r="D733" s="185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3:26">
      <c r="C734" s="185"/>
      <c r="D734" s="185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3:26">
      <c r="C735" s="185"/>
      <c r="D735" s="185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3:26">
      <c r="C736" s="185"/>
      <c r="D736" s="185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3:26">
      <c r="C737" s="185"/>
      <c r="D737" s="185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3:26">
      <c r="C738" s="185"/>
      <c r="D738" s="185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3:26">
      <c r="C739" s="185"/>
      <c r="D739" s="185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3:26">
      <c r="C740" s="185"/>
      <c r="D740" s="185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3:26">
      <c r="C741" s="185"/>
      <c r="D741" s="185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3:26">
      <c r="C742" s="185"/>
      <c r="D742" s="185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3:26">
      <c r="C743" s="185"/>
      <c r="D743" s="185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3:26">
      <c r="C744" s="185"/>
      <c r="D744" s="18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3:26">
      <c r="C745" s="185"/>
      <c r="D745" s="185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3:26">
      <c r="C746" s="185"/>
      <c r="D746" s="185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3:26">
      <c r="C747" s="185"/>
      <c r="D747" s="185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3:26">
      <c r="C748" s="185"/>
      <c r="D748" s="185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3:26">
      <c r="C749" s="185"/>
      <c r="D749" s="185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3:26">
      <c r="C750" s="185"/>
      <c r="D750" s="185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3:26">
      <c r="C751" s="185"/>
      <c r="D751" s="185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3:26">
      <c r="C752" s="185"/>
      <c r="D752" s="18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3:26">
      <c r="C753" s="185"/>
      <c r="D753" s="185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3:26">
      <c r="C754" s="185"/>
      <c r="D754" s="185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3:26">
      <c r="C755" s="185"/>
      <c r="D755" s="185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3:26">
      <c r="C756" s="185"/>
      <c r="D756" s="185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3:26">
      <c r="C757" s="185"/>
      <c r="D757" s="185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3:26">
      <c r="C758" s="185"/>
      <c r="D758" s="185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3:26">
      <c r="C759" s="185"/>
      <c r="D759" s="185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3:26">
      <c r="C760" s="185"/>
      <c r="D760" s="185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3:26">
      <c r="C761" s="185"/>
      <c r="D761" s="185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3:26">
      <c r="C762" s="185"/>
      <c r="D762" s="185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3:26">
      <c r="C763" s="185"/>
      <c r="D763" s="185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3:26">
      <c r="C764" s="185"/>
      <c r="D764" s="185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3:26">
      <c r="C765" s="185"/>
      <c r="D765" s="185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3:26">
      <c r="C766" s="185"/>
      <c r="D766" s="185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3:26">
      <c r="C767" s="185"/>
      <c r="D767" s="185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3:26">
      <c r="C768" s="185"/>
      <c r="D768" s="185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3:26">
      <c r="C769" s="185"/>
      <c r="D769" s="185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3:26">
      <c r="C770" s="185"/>
      <c r="D770" s="185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3:26">
      <c r="C771" s="185"/>
      <c r="D771" s="185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3:26">
      <c r="C772" s="185"/>
      <c r="D772" s="185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3:26">
      <c r="C773" s="185"/>
      <c r="D773" s="185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3:26">
      <c r="C774" s="185"/>
      <c r="D774" s="185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3:26">
      <c r="C775" s="185"/>
      <c r="D775" s="18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3:26">
      <c r="C776" s="185"/>
      <c r="D776" s="185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3:26">
      <c r="C777" s="185"/>
      <c r="D777" s="185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3:26">
      <c r="C778" s="185"/>
      <c r="D778" s="185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3:26">
      <c r="C779" s="185"/>
      <c r="D779" s="185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3:26">
      <c r="C780" s="185"/>
      <c r="D780" s="185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3:26">
      <c r="C781" s="185"/>
      <c r="D781" s="185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3:26">
      <c r="C782" s="185"/>
      <c r="D782" s="185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3:26">
      <c r="C783" s="185"/>
      <c r="D783" s="185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3:26">
      <c r="C784" s="185"/>
      <c r="D784" s="185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3:26">
      <c r="C785" s="185"/>
      <c r="D785" s="185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3:26">
      <c r="C786" s="185"/>
      <c r="D786" s="185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3:26">
      <c r="C787" s="185"/>
      <c r="D787" s="185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3:26">
      <c r="C788" s="185"/>
      <c r="D788" s="185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3:26">
      <c r="C789" s="185"/>
      <c r="D789" s="185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3:26">
      <c r="C790" s="185"/>
      <c r="D790" s="18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3:26">
      <c r="C791" s="185"/>
      <c r="D791" s="185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3:26">
      <c r="C792" s="185"/>
      <c r="D792" s="185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3:26">
      <c r="C793" s="185"/>
      <c r="D793" s="18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3:26">
      <c r="C794" s="185"/>
      <c r="D794" s="185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3:26">
      <c r="C795" s="185"/>
      <c r="D795" s="185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3:26">
      <c r="C796" s="185"/>
      <c r="D796" s="185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3:26">
      <c r="C797" s="185"/>
      <c r="D797" s="185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3:26">
      <c r="C798" s="185"/>
      <c r="D798" s="18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3:26">
      <c r="C799" s="185"/>
      <c r="D799" s="185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3:26">
      <c r="C800" s="185"/>
      <c r="D800" s="185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3:26">
      <c r="C801" s="185"/>
      <c r="D801" s="185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3:26">
      <c r="C802" s="185"/>
      <c r="D802" s="185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3:26">
      <c r="C803" s="185"/>
      <c r="D803" s="185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3:26">
      <c r="C804" s="185"/>
      <c r="D804" s="185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3:26">
      <c r="C805" s="185"/>
      <c r="D805" s="185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3:26">
      <c r="C806" s="185"/>
      <c r="D806" s="185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3:26">
      <c r="C807" s="185"/>
      <c r="D807" s="185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3:26">
      <c r="C808" s="185"/>
      <c r="D808" s="185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3:26">
      <c r="C809" s="185"/>
      <c r="D809" s="185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3:26">
      <c r="C810" s="185"/>
      <c r="D810" s="185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3:26">
      <c r="C811" s="185"/>
      <c r="D811" s="185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3:26">
      <c r="C812" s="185"/>
      <c r="D812" s="185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3:26">
      <c r="C813" s="185"/>
      <c r="D813" s="18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3:26">
      <c r="C814" s="185"/>
      <c r="D814" s="185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3:26">
      <c r="C815" s="185"/>
      <c r="D815" s="185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3:26">
      <c r="C816" s="185"/>
      <c r="D816" s="185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3:26">
      <c r="C817" s="185"/>
      <c r="D817" s="185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3:26">
      <c r="C818" s="185"/>
      <c r="D818" s="185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3:26">
      <c r="C819" s="185"/>
      <c r="D819" s="185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3:26">
      <c r="C820" s="185"/>
      <c r="D820" s="185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3:26">
      <c r="C821" s="185"/>
      <c r="D821" s="18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3:26">
      <c r="C822" s="185"/>
      <c r="D822" s="185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3:26">
      <c r="C823" s="185"/>
      <c r="D823" s="185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3:26">
      <c r="C824" s="185"/>
      <c r="D824" s="185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3:26">
      <c r="C825" s="185"/>
      <c r="D825" s="185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3:26">
      <c r="C826" s="185"/>
      <c r="D826" s="185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3:26">
      <c r="C827" s="185"/>
      <c r="D827" s="185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3:26">
      <c r="C828" s="185"/>
      <c r="D828" s="185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3:26">
      <c r="C829" s="185"/>
      <c r="D829" s="185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3:26">
      <c r="C830" s="185"/>
      <c r="D830" s="185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3:26">
      <c r="C831" s="185"/>
      <c r="D831" s="185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3:26">
      <c r="C832" s="185"/>
      <c r="D832" s="185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3:26">
      <c r="C833" s="185"/>
      <c r="D833" s="18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3:26">
      <c r="C834" s="185"/>
      <c r="D834" s="18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3:26">
      <c r="C835" s="185"/>
      <c r="D835" s="18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3:26">
      <c r="C836" s="185"/>
      <c r="D836" s="18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3:26">
      <c r="C837" s="185"/>
      <c r="D837" s="18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3:26">
      <c r="C838" s="185"/>
      <c r="D838" s="18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3:26">
      <c r="C839" s="185"/>
      <c r="D839" s="18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3:26">
      <c r="C840" s="185"/>
      <c r="D840" s="18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3:26">
      <c r="C841" s="185"/>
      <c r="D841" s="18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3:26">
      <c r="C842" s="185"/>
      <c r="D842" s="18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3:26">
      <c r="C843" s="185"/>
      <c r="D843" s="18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3:26">
      <c r="C844" s="185"/>
      <c r="D844" s="18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3:26">
      <c r="C845" s="185"/>
      <c r="D845" s="18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3:26">
      <c r="C846" s="185"/>
      <c r="D846" s="18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3:26">
      <c r="C847" s="185"/>
      <c r="D847" s="18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3:26">
      <c r="C848" s="185"/>
      <c r="D848" s="185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3:26">
      <c r="C849" s="185"/>
      <c r="D849" s="18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3:26">
      <c r="C850" s="185"/>
      <c r="D850" s="18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3:26">
      <c r="C851" s="185"/>
      <c r="D851" s="18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3:26">
      <c r="C852" s="185"/>
      <c r="D852" s="18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3:26">
      <c r="C853" s="185"/>
      <c r="D853" s="18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3:26">
      <c r="C854" s="185"/>
      <c r="D854" s="18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3:26">
      <c r="C855" s="185"/>
      <c r="D855" s="18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3:26">
      <c r="C856" s="185"/>
      <c r="D856" s="18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3:26">
      <c r="C857" s="185"/>
      <c r="D857" s="18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3:26">
      <c r="C858" s="185"/>
      <c r="D858" s="18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3:26">
      <c r="C859" s="185"/>
      <c r="D859" s="18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3:26">
      <c r="C860" s="185"/>
      <c r="D860" s="18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3:26">
      <c r="C861" s="185"/>
      <c r="D861" s="18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3:26">
      <c r="C862" s="185"/>
      <c r="D862" s="18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3:26">
      <c r="C863" s="185"/>
      <c r="D863" s="18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3:26">
      <c r="C864" s="185"/>
      <c r="D864" s="18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3:26">
      <c r="C865" s="185"/>
      <c r="D865" s="18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3:26">
      <c r="C866" s="185"/>
      <c r="D866" s="18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3:26">
      <c r="C867" s="185"/>
      <c r="D867" s="18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3:26">
      <c r="C868" s="185"/>
      <c r="D868" s="18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3:26">
      <c r="C869" s="185"/>
      <c r="D869" s="18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3:26">
      <c r="C870" s="185"/>
      <c r="D870" s="18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3:26">
      <c r="C871" s="185"/>
      <c r="D871" s="18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3:26">
      <c r="C872" s="185"/>
      <c r="D872" s="18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3:26">
      <c r="C873" s="185"/>
      <c r="D873" s="18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3:26">
      <c r="C874" s="185"/>
      <c r="D874" s="18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3:26">
      <c r="C875" s="185"/>
      <c r="D875" s="18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3:26">
      <c r="C876" s="185"/>
      <c r="D876" s="18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3:26">
      <c r="C877" s="185"/>
      <c r="D877" s="18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3:26">
      <c r="C878" s="185"/>
      <c r="D878" s="18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3:26">
      <c r="C879" s="185"/>
      <c r="D879" s="18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3:26">
      <c r="C880" s="185"/>
      <c r="D880" s="18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3:26">
      <c r="C881" s="185"/>
      <c r="D881" s="18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3:26">
      <c r="C882" s="185"/>
      <c r="D882" s="18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3:26">
      <c r="C883" s="185"/>
      <c r="D883" s="18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3:26">
      <c r="C884" s="185"/>
      <c r="D884" s="18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3:26">
      <c r="C885" s="185"/>
      <c r="D885" s="18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3:26">
      <c r="C886" s="185"/>
      <c r="D886" s="18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3:26">
      <c r="C887" s="185"/>
      <c r="D887" s="18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3:26">
      <c r="C888" s="185"/>
      <c r="D888" s="18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3:26">
      <c r="C889" s="185"/>
      <c r="D889" s="18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3:26">
      <c r="C890" s="185"/>
      <c r="D890" s="18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3:26">
      <c r="C891" s="185"/>
      <c r="D891" s="18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3:26">
      <c r="C892" s="185"/>
      <c r="D892" s="18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3:26">
      <c r="C893" s="185"/>
      <c r="D893" s="18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3:26">
      <c r="C894" s="185"/>
      <c r="D894" s="18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3:26">
      <c r="C895" s="185"/>
      <c r="D895" s="18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3:26">
      <c r="C896" s="185"/>
      <c r="D896" s="18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3:26">
      <c r="C897" s="185"/>
      <c r="D897" s="18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3:26">
      <c r="C898" s="185"/>
      <c r="D898" s="18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3:26">
      <c r="C899" s="185"/>
      <c r="D899" s="18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3:26">
      <c r="C900" s="185"/>
      <c r="D900" s="18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3:26">
      <c r="C901" s="185"/>
      <c r="D901" s="18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3:26">
      <c r="C902" s="185"/>
      <c r="D902" s="18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3:26">
      <c r="C903" s="185"/>
      <c r="D903" s="18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3:26">
      <c r="C904" s="185"/>
      <c r="D904" s="18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3:26">
      <c r="C905" s="185"/>
      <c r="D905" s="18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3:26">
      <c r="C906" s="185"/>
      <c r="D906" s="18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3:26">
      <c r="C907" s="185"/>
      <c r="D907" s="18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3:26">
      <c r="C908" s="185"/>
      <c r="D908" s="18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3:26">
      <c r="C909" s="185"/>
      <c r="D909" s="18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3:26">
      <c r="C910" s="185"/>
      <c r="D910" s="18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3:26">
      <c r="C911" s="185"/>
      <c r="D911" s="18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3:26">
      <c r="C912" s="185"/>
      <c r="D912" s="18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3:26">
      <c r="C913" s="185"/>
      <c r="D913" s="18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3:26">
      <c r="C914" s="185"/>
      <c r="D914" s="18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3:26">
      <c r="C915" s="185"/>
      <c r="D915" s="18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3:26">
      <c r="C916" s="185"/>
      <c r="D916" s="18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3:26">
      <c r="C917" s="185"/>
      <c r="D917" s="18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3:26">
      <c r="C918" s="185"/>
      <c r="D918" s="18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3:26">
      <c r="C919" s="185"/>
      <c r="D919" s="18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3:26">
      <c r="C920" s="185"/>
      <c r="D920" s="18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3:26">
      <c r="C921" s="185"/>
      <c r="D921" s="18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3:26">
      <c r="C922" s="185"/>
      <c r="D922" s="18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3:26">
      <c r="C923" s="185"/>
      <c r="D923" s="18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3:26">
      <c r="C924" s="185"/>
      <c r="D924" s="18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3:26">
      <c r="C925" s="185"/>
      <c r="D925" s="18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3:26">
      <c r="C926" s="185"/>
      <c r="D926" s="18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3:26">
      <c r="C927" s="185"/>
      <c r="D927" s="18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3:26">
      <c r="C928" s="185"/>
      <c r="D928" s="18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3:26">
      <c r="C929" s="185"/>
      <c r="D929" s="18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3:26">
      <c r="C930" s="185"/>
      <c r="D930" s="18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3:26">
      <c r="C931" s="185"/>
      <c r="D931" s="18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3:26">
      <c r="C932" s="185"/>
      <c r="D932" s="18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3:26">
      <c r="C933" s="185"/>
      <c r="D933" s="18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3:26">
      <c r="C934" s="185"/>
      <c r="D934" s="18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3:26">
      <c r="C935" s="185"/>
      <c r="D935" s="18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3:26">
      <c r="C936" s="185"/>
      <c r="D936" s="18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3:26">
      <c r="C937" s="185"/>
      <c r="D937" s="18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3:26">
      <c r="C938" s="185"/>
      <c r="D938" s="18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3:26">
      <c r="C939" s="185"/>
      <c r="D939" s="18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3:26">
      <c r="C940" s="185"/>
      <c r="D940" s="18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3:26">
      <c r="C941" s="185"/>
      <c r="D941" s="18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3:26">
      <c r="C942" s="185"/>
      <c r="D942" s="18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3:26">
      <c r="C943" s="185"/>
      <c r="D943" s="18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3:26">
      <c r="C944" s="185"/>
      <c r="D944" s="18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3:26">
      <c r="C945" s="185"/>
      <c r="D945" s="18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3:26">
      <c r="C946" s="185"/>
      <c r="D946" s="18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3:26">
      <c r="C947" s="185"/>
      <c r="D947" s="18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3:26">
      <c r="C948" s="185"/>
      <c r="D948" s="18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3:26">
      <c r="C949" s="185"/>
      <c r="D949" s="18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3:26">
      <c r="C950" s="185"/>
      <c r="D950" s="18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3:26">
      <c r="C951" s="185"/>
      <c r="D951" s="18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3:26">
      <c r="C952" s="185"/>
      <c r="D952" s="18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3:26">
      <c r="C953" s="185"/>
      <c r="D953" s="18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3:26">
      <c r="C954" s="185"/>
      <c r="D954" s="18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3:26">
      <c r="C955" s="185"/>
      <c r="D955" s="18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3:26">
      <c r="C956" s="185"/>
      <c r="D956" s="18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3:26">
      <c r="C957" s="185"/>
      <c r="D957" s="18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3:26">
      <c r="C958" s="185"/>
      <c r="D958" s="18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3:26">
      <c r="C959" s="185"/>
      <c r="D959" s="18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3:26">
      <c r="C960" s="185"/>
      <c r="D960" s="18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3:26">
      <c r="C961" s="185"/>
      <c r="D961" s="18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3:26">
      <c r="C962" s="185"/>
      <c r="D962" s="18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3:26">
      <c r="C963" s="185"/>
      <c r="D963" s="18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3:26">
      <c r="C964" s="185"/>
      <c r="D964" s="185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3:26">
      <c r="C965" s="185"/>
      <c r="D965" s="18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3:26">
      <c r="C966" s="185"/>
      <c r="D966" s="18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3:26">
      <c r="C967" s="185"/>
      <c r="D967" s="18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3:26">
      <c r="C968" s="185"/>
      <c r="D968" s="18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3:26">
      <c r="C969" s="185"/>
      <c r="D969" s="18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3:26">
      <c r="C970" s="185"/>
      <c r="D970" s="18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3:26">
      <c r="C971" s="185"/>
      <c r="D971" s="18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3:26">
      <c r="C972" s="185"/>
      <c r="D972" s="18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3:26">
      <c r="C973" s="185"/>
      <c r="D973" s="18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3:26">
      <c r="C974" s="185"/>
      <c r="D974" s="18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3:26">
      <c r="C975" s="185"/>
      <c r="D975" s="18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3:26">
      <c r="C976" s="185"/>
      <c r="D976" s="18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3:26">
      <c r="C977" s="185"/>
      <c r="D977" s="18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3:26">
      <c r="C978" s="185"/>
      <c r="D978" s="18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3:26">
      <c r="C979" s="185"/>
      <c r="D979" s="185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3:26">
      <c r="C980" s="185"/>
      <c r="D980" s="185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3:26">
      <c r="C981" s="185"/>
      <c r="D981" s="185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3:26">
      <c r="C982" s="185"/>
      <c r="D982" s="185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3:26">
      <c r="C983" s="185"/>
      <c r="D983" s="185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3:26">
      <c r="C984" s="185"/>
      <c r="D984" s="185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3:26">
      <c r="C985" s="185"/>
      <c r="D985" s="185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3:26">
      <c r="C986" s="185"/>
      <c r="D986" s="185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3:26">
      <c r="C987" s="185"/>
      <c r="D987" s="185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3:26">
      <c r="C988" s="185"/>
      <c r="D988" s="185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3:26">
      <c r="C989" s="185"/>
      <c r="D989" s="185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3:26">
      <c r="C990" s="185"/>
      <c r="D990" s="185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3:26">
      <c r="C991" s="185"/>
      <c r="D991" s="185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3:26">
      <c r="C992" s="185"/>
      <c r="D992" s="185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3:26">
      <c r="C993" s="185"/>
      <c r="D993" s="185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3:26">
      <c r="C994" s="185"/>
      <c r="D994" s="185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3:26">
      <c r="C995" s="185"/>
      <c r="D995" s="185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3:26">
      <c r="C996" s="185"/>
      <c r="D996" s="185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3:26">
      <c r="C997" s="185"/>
      <c r="D997" s="185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3:26">
      <c r="C998" s="185"/>
      <c r="D998" s="185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3:26">
      <c r="C999" s="185"/>
      <c r="D999" s="185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3:26">
      <c r="C1000" s="185"/>
      <c r="D1000" s="185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3:26">
      <c r="C1001" s="185"/>
      <c r="D1001" s="185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conditionalFormatting sqref="P1">
    <cfRule type="notContainsBlanks" dxfId="0" priority="1">
      <formula>LEN(TRIM(P1))&gt;0</formula>
    </cfRule>
  </conditionalFormatting>
  <dataValidations count="1">
    <dataValidation type="list" allowBlank="1" showErrorMessage="1" sqref="P1">
      <formula1>"Inyungu izahabwa umunyamuryango(5%)"</formula1>
    </dataValidation>
  </dataValidations>
  <pageMargins left="0.7" right="0.7" top="0.75" bottom="0.75" header="0" footer="0"/>
  <pageSetup paperSize="1" scale="55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14.4333333333333" defaultRowHeight="15" customHeight="1"/>
  <cols>
    <col min="1" max="1" width="3.43333333333333" customWidth="1"/>
    <col min="2" max="2" width="37" customWidth="1"/>
    <col min="3" max="3" width="11.4333333333333" customWidth="1"/>
    <col min="4" max="4" width="9.56666666666667" customWidth="1"/>
    <col min="5" max="5" width="9.28666666666667" customWidth="1"/>
    <col min="6" max="6" width="9.71333333333333" customWidth="1"/>
    <col min="7" max="7" width="9.43333333333333" customWidth="1"/>
    <col min="8" max="8" width="9.86" customWidth="1"/>
    <col min="9" max="9" width="10.4333333333333" customWidth="1"/>
    <col min="10" max="10" width="9.43333333333333" customWidth="1"/>
    <col min="11" max="11" width="9.14" customWidth="1"/>
    <col min="12" max="12" width="9.28666666666667" customWidth="1"/>
    <col min="13" max="13" width="8.56666666666667" customWidth="1"/>
    <col min="14" max="14" width="8.14" customWidth="1"/>
    <col min="15" max="15" width="12.5666666666667" customWidth="1"/>
    <col min="16" max="26" width="9" customWidth="1"/>
  </cols>
  <sheetData>
    <row r="1" ht="14.25" customHeight="1" spans="1:26">
      <c r="A1" s="130" t="s">
        <v>0</v>
      </c>
      <c r="B1" s="130" t="s">
        <v>1</v>
      </c>
      <c r="C1" s="150">
        <v>45292</v>
      </c>
      <c r="D1" s="150">
        <v>45324</v>
      </c>
      <c r="E1" s="150">
        <v>45356</v>
      </c>
      <c r="F1" s="163">
        <v>45388</v>
      </c>
      <c r="G1" s="163">
        <v>45420</v>
      </c>
      <c r="H1" s="163">
        <v>45452</v>
      </c>
      <c r="I1" s="163">
        <v>45484</v>
      </c>
      <c r="J1" s="163">
        <v>45516</v>
      </c>
      <c r="K1" s="163">
        <v>45548</v>
      </c>
      <c r="L1" s="163">
        <v>45580</v>
      </c>
      <c r="M1" s="163">
        <v>45612</v>
      </c>
      <c r="N1" s="163">
        <v>45644</v>
      </c>
      <c r="O1" s="163" t="s">
        <v>2</v>
      </c>
      <c r="P1" s="172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ht="14.25" customHeight="1" spans="1:26">
      <c r="A2" s="12">
        <v>1</v>
      </c>
      <c r="B2" s="12" t="s">
        <v>5</v>
      </c>
      <c r="C2" s="151">
        <v>2000</v>
      </c>
      <c r="D2" s="151">
        <v>2000</v>
      </c>
      <c r="E2" s="151">
        <v>2000</v>
      </c>
      <c r="F2" s="92">
        <v>2000</v>
      </c>
      <c r="G2" s="92">
        <v>2000</v>
      </c>
      <c r="H2" s="92">
        <v>2000</v>
      </c>
      <c r="I2" s="92">
        <v>2000</v>
      </c>
      <c r="J2" s="92">
        <v>2000</v>
      </c>
      <c r="K2" s="92">
        <v>2000</v>
      </c>
      <c r="L2" s="92">
        <v>2000</v>
      </c>
      <c r="M2" s="92">
        <v>2000</v>
      </c>
      <c r="N2" s="92">
        <v>2000</v>
      </c>
      <c r="O2" s="153">
        <f t="shared" ref="O2:O17" si="0">C2+D2+E2+F2+G2+H2+I2+J2+K2+L2+M2+N2</f>
        <v>24000</v>
      </c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4.25" customHeight="1" spans="1:26">
      <c r="A3" s="12">
        <v>2</v>
      </c>
      <c r="B3" s="152" t="s">
        <v>6</v>
      </c>
      <c r="C3" s="92">
        <v>2000</v>
      </c>
      <c r="D3" s="151">
        <v>2000</v>
      </c>
      <c r="E3" s="151">
        <v>2000</v>
      </c>
      <c r="F3" s="151">
        <v>2000</v>
      </c>
      <c r="G3" s="151">
        <v>2000</v>
      </c>
      <c r="H3" s="151">
        <v>2000</v>
      </c>
      <c r="I3" s="151">
        <v>2000</v>
      </c>
      <c r="J3" s="92">
        <v>2000</v>
      </c>
      <c r="K3" s="92">
        <v>2000</v>
      </c>
      <c r="L3" s="92">
        <v>2000</v>
      </c>
      <c r="M3" s="18"/>
      <c r="N3" s="92"/>
      <c r="O3" s="153">
        <f t="shared" si="0"/>
        <v>20000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12">
        <v>3</v>
      </c>
      <c r="B4" s="12" t="s">
        <v>7</v>
      </c>
      <c r="C4" s="92">
        <v>2000</v>
      </c>
      <c r="D4" s="92">
        <v>2000</v>
      </c>
      <c r="E4" s="92">
        <v>2000</v>
      </c>
      <c r="F4" s="92">
        <v>2000</v>
      </c>
      <c r="G4" s="92">
        <v>2000</v>
      </c>
      <c r="H4" s="92">
        <v>2000</v>
      </c>
      <c r="I4" s="151">
        <v>2000</v>
      </c>
      <c r="J4" s="92">
        <v>2000</v>
      </c>
      <c r="K4" s="164">
        <v>2000</v>
      </c>
      <c r="L4" s="165"/>
      <c r="M4" s="165"/>
      <c r="N4" s="153"/>
      <c r="O4" s="153">
        <f t="shared" si="0"/>
        <v>18000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12">
        <v>4</v>
      </c>
      <c r="B5" s="12" t="s">
        <v>8</v>
      </c>
      <c r="C5" s="92">
        <v>10000</v>
      </c>
      <c r="D5" s="153">
        <v>0</v>
      </c>
      <c r="E5" s="153">
        <v>0</v>
      </c>
      <c r="F5" s="153">
        <v>0</v>
      </c>
      <c r="G5" s="153">
        <v>0</v>
      </c>
      <c r="H5" s="92">
        <v>10000</v>
      </c>
      <c r="I5" s="153">
        <v>0</v>
      </c>
      <c r="J5" s="153">
        <v>0</v>
      </c>
      <c r="K5" s="153">
        <v>0</v>
      </c>
      <c r="L5" s="153">
        <v>0</v>
      </c>
      <c r="M5" s="173"/>
      <c r="N5" s="153"/>
      <c r="O5" s="153">
        <f t="shared" si="0"/>
        <v>20000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12">
        <v>5</v>
      </c>
      <c r="B6" s="12" t="s">
        <v>9</v>
      </c>
      <c r="C6" s="92">
        <v>2000</v>
      </c>
      <c r="D6" s="92">
        <v>2000</v>
      </c>
      <c r="E6" s="92">
        <v>2000</v>
      </c>
      <c r="F6" s="92">
        <v>2000</v>
      </c>
      <c r="G6" s="92">
        <v>2000</v>
      </c>
      <c r="H6" s="92">
        <v>2000</v>
      </c>
      <c r="I6" s="92">
        <v>2000</v>
      </c>
      <c r="J6" s="92">
        <v>2000</v>
      </c>
      <c r="K6" s="92">
        <v>2000</v>
      </c>
      <c r="L6" s="92">
        <v>2000</v>
      </c>
      <c r="M6" s="92">
        <v>2000</v>
      </c>
      <c r="N6" s="153"/>
      <c r="O6" s="153">
        <f t="shared" si="0"/>
        <v>22000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12">
        <v>6</v>
      </c>
      <c r="B7" s="12" t="s">
        <v>28</v>
      </c>
      <c r="C7" s="92">
        <v>2000</v>
      </c>
      <c r="D7" s="17">
        <v>2000</v>
      </c>
      <c r="E7" s="92">
        <v>2000</v>
      </c>
      <c r="F7" s="92">
        <v>2000</v>
      </c>
      <c r="G7" s="92">
        <v>2000</v>
      </c>
      <c r="H7" s="92">
        <v>2000</v>
      </c>
      <c r="I7" s="92">
        <v>2000</v>
      </c>
      <c r="J7" s="92">
        <v>2000</v>
      </c>
      <c r="K7" s="92">
        <v>2000</v>
      </c>
      <c r="L7" s="92">
        <v>2000</v>
      </c>
      <c r="M7" s="92">
        <v>2000</v>
      </c>
      <c r="N7" s="92">
        <v>2000</v>
      </c>
      <c r="O7" s="153">
        <f t="shared" si="0"/>
        <v>24000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12">
        <v>7</v>
      </c>
      <c r="B8" s="12" t="s">
        <v>12</v>
      </c>
      <c r="C8" s="92">
        <v>2000</v>
      </c>
      <c r="D8" s="92">
        <v>2000</v>
      </c>
      <c r="E8" s="92">
        <v>2000</v>
      </c>
      <c r="F8" s="92">
        <v>2000</v>
      </c>
      <c r="G8" s="92">
        <v>2000</v>
      </c>
      <c r="H8" s="92">
        <v>2000</v>
      </c>
      <c r="I8" s="92">
        <v>2000</v>
      </c>
      <c r="J8" s="92">
        <v>2000</v>
      </c>
      <c r="K8" s="92">
        <v>2000</v>
      </c>
      <c r="L8" s="92">
        <v>2000</v>
      </c>
      <c r="M8" s="92">
        <v>2000</v>
      </c>
      <c r="N8" s="92">
        <v>2000</v>
      </c>
      <c r="O8" s="153">
        <f t="shared" si="0"/>
        <v>24000</v>
      </c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4.25" customHeight="1" spans="1:26">
      <c r="A9" s="12">
        <v>8</v>
      </c>
      <c r="B9" s="12" t="s">
        <v>29</v>
      </c>
      <c r="C9" s="92">
        <v>10000</v>
      </c>
      <c r="D9" s="153">
        <v>0</v>
      </c>
      <c r="E9" s="153">
        <v>0</v>
      </c>
      <c r="F9" s="153">
        <v>0</v>
      </c>
      <c r="G9" s="153">
        <v>0</v>
      </c>
      <c r="H9" s="92">
        <v>2000</v>
      </c>
      <c r="I9" s="92">
        <v>2000</v>
      </c>
      <c r="J9" s="92">
        <v>10000</v>
      </c>
      <c r="K9" s="92">
        <v>0</v>
      </c>
      <c r="L9" s="92">
        <v>0</v>
      </c>
      <c r="M9" s="92">
        <v>0</v>
      </c>
      <c r="N9" s="92">
        <v>0</v>
      </c>
      <c r="O9" s="153">
        <f t="shared" si="0"/>
        <v>24000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12">
        <v>9</v>
      </c>
      <c r="B10" s="12" t="s">
        <v>16</v>
      </c>
      <c r="C10" s="92">
        <v>2000</v>
      </c>
      <c r="D10" s="92">
        <v>2000</v>
      </c>
      <c r="E10" s="92">
        <v>2000</v>
      </c>
      <c r="F10" s="92">
        <v>2000</v>
      </c>
      <c r="G10" s="92">
        <v>2000</v>
      </c>
      <c r="H10" s="92">
        <v>2000</v>
      </c>
      <c r="I10" s="92">
        <v>2000</v>
      </c>
      <c r="J10" s="92">
        <v>2000</v>
      </c>
      <c r="K10" s="92">
        <v>2000</v>
      </c>
      <c r="L10" s="92">
        <v>2000</v>
      </c>
      <c r="M10" s="92">
        <v>2000</v>
      </c>
      <c r="N10" s="92">
        <v>2000</v>
      </c>
      <c r="O10" s="153">
        <f t="shared" si="0"/>
        <v>24000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12">
        <v>10</v>
      </c>
      <c r="B11" s="12" t="s">
        <v>17</v>
      </c>
      <c r="C11" s="92">
        <v>2000</v>
      </c>
      <c r="D11" s="92">
        <v>2000</v>
      </c>
      <c r="E11" s="92">
        <v>2000</v>
      </c>
      <c r="F11" s="92">
        <v>2000</v>
      </c>
      <c r="G11" s="92">
        <v>2000</v>
      </c>
      <c r="H11" s="92">
        <v>2000</v>
      </c>
      <c r="I11" s="92">
        <v>2000</v>
      </c>
      <c r="J11" s="92">
        <v>2000</v>
      </c>
      <c r="K11" s="92">
        <v>2000</v>
      </c>
      <c r="L11" s="92">
        <v>2000</v>
      </c>
      <c r="M11" s="92">
        <v>2000</v>
      </c>
      <c r="N11" s="153"/>
      <c r="O11" s="153">
        <f t="shared" si="0"/>
        <v>22000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12">
        <v>11</v>
      </c>
      <c r="B12" s="12" t="s">
        <v>18</v>
      </c>
      <c r="C12" s="151">
        <v>8000</v>
      </c>
      <c r="D12" s="153">
        <v>0</v>
      </c>
      <c r="E12" s="153">
        <v>0</v>
      </c>
      <c r="F12" s="153">
        <v>0</v>
      </c>
      <c r="G12" s="92">
        <v>4000</v>
      </c>
      <c r="H12" s="92">
        <v>0</v>
      </c>
      <c r="I12" s="92">
        <v>2000</v>
      </c>
      <c r="J12" s="92">
        <v>2000</v>
      </c>
      <c r="K12" s="92">
        <v>2000</v>
      </c>
      <c r="L12" s="166">
        <v>6000</v>
      </c>
      <c r="M12" s="92">
        <v>0</v>
      </c>
      <c r="N12" s="92">
        <v>0</v>
      </c>
      <c r="O12" s="153">
        <f t="shared" si="0"/>
        <v>24000</v>
      </c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4.25" customHeight="1" spans="1:15">
      <c r="A13" s="12">
        <v>12</v>
      </c>
      <c r="B13" s="12" t="s">
        <v>19</v>
      </c>
      <c r="C13" s="92">
        <v>12000</v>
      </c>
      <c r="D13" s="153">
        <v>0</v>
      </c>
      <c r="E13" s="153">
        <v>0</v>
      </c>
      <c r="F13" s="153">
        <v>0</v>
      </c>
      <c r="G13" s="92">
        <v>12000</v>
      </c>
      <c r="H13" s="153">
        <v>0</v>
      </c>
      <c r="I13" s="153">
        <v>0</v>
      </c>
      <c r="J13" s="153">
        <v>0</v>
      </c>
      <c r="K13" s="153">
        <v>0</v>
      </c>
      <c r="L13" s="153">
        <v>0</v>
      </c>
      <c r="M13" s="153">
        <v>0</v>
      </c>
      <c r="N13" s="153">
        <v>0</v>
      </c>
      <c r="O13" s="153">
        <f t="shared" si="0"/>
        <v>24000</v>
      </c>
    </row>
    <row r="14" ht="14.25" customHeight="1" spans="1:26">
      <c r="A14" s="12">
        <v>13</v>
      </c>
      <c r="B14" s="12" t="s">
        <v>30</v>
      </c>
      <c r="C14" s="151">
        <v>10000</v>
      </c>
      <c r="D14" s="153">
        <v>0</v>
      </c>
      <c r="E14" s="153">
        <v>0</v>
      </c>
      <c r="F14" s="153">
        <v>0</v>
      </c>
      <c r="G14" s="153">
        <v>0</v>
      </c>
      <c r="H14" s="92">
        <v>2000</v>
      </c>
      <c r="I14" s="92">
        <v>2000</v>
      </c>
      <c r="J14" s="167"/>
      <c r="K14" s="119">
        <v>4000</v>
      </c>
      <c r="L14" s="168">
        <v>2000</v>
      </c>
      <c r="M14" s="170">
        <v>2000</v>
      </c>
      <c r="N14" s="152"/>
      <c r="O14" s="153">
        <f t="shared" si="0"/>
        <v>22000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12">
        <v>14</v>
      </c>
      <c r="B15" s="15" t="s">
        <v>31</v>
      </c>
      <c r="C15" s="92">
        <v>10000</v>
      </c>
      <c r="D15" s="153">
        <v>0</v>
      </c>
      <c r="E15" s="153">
        <v>0</v>
      </c>
      <c r="F15" s="153">
        <v>0</v>
      </c>
      <c r="G15" s="153">
        <v>0</v>
      </c>
      <c r="H15" s="92">
        <v>2000</v>
      </c>
      <c r="I15" s="169">
        <v>2000</v>
      </c>
      <c r="J15" s="92">
        <v>8000</v>
      </c>
      <c r="K15" s="92">
        <v>0</v>
      </c>
      <c r="L15" s="92">
        <v>0</v>
      </c>
      <c r="M15" s="92">
        <v>0</v>
      </c>
      <c r="N15" s="92"/>
      <c r="O15" s="153">
        <f t="shared" si="0"/>
        <v>22000</v>
      </c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</row>
    <row r="16" customHeight="1" spans="1:15">
      <c r="A16" s="12">
        <v>15</v>
      </c>
      <c r="B16" s="64" t="s">
        <v>23</v>
      </c>
      <c r="C16" s="17">
        <v>2000</v>
      </c>
      <c r="D16" s="92">
        <v>2000</v>
      </c>
      <c r="E16" s="92">
        <v>2000</v>
      </c>
      <c r="F16" s="92">
        <v>2000</v>
      </c>
      <c r="G16" s="92">
        <v>2000</v>
      </c>
      <c r="H16" s="92">
        <v>2000</v>
      </c>
      <c r="I16" s="92">
        <v>2000</v>
      </c>
      <c r="J16" s="92">
        <v>2000</v>
      </c>
      <c r="K16" s="18">
        <v>2000</v>
      </c>
      <c r="L16" s="92">
        <v>2000</v>
      </c>
      <c r="M16" s="167"/>
      <c r="N16" s="12"/>
      <c r="O16" s="153">
        <f t="shared" si="0"/>
        <v>20000</v>
      </c>
    </row>
    <row r="17" ht="14.25" customHeight="1" spans="1:15">
      <c r="A17" s="12">
        <v>16</v>
      </c>
      <c r="B17" s="64" t="s">
        <v>24</v>
      </c>
      <c r="C17" s="17">
        <v>2000</v>
      </c>
      <c r="D17" s="92">
        <v>2000</v>
      </c>
      <c r="E17" s="92">
        <v>2000</v>
      </c>
      <c r="F17" s="92">
        <v>2000</v>
      </c>
      <c r="G17" s="92">
        <v>2000</v>
      </c>
      <c r="H17" s="92">
        <v>2000</v>
      </c>
      <c r="I17" s="92">
        <v>2000</v>
      </c>
      <c r="J17" s="92">
        <v>2000</v>
      </c>
      <c r="K17" s="170">
        <v>2000</v>
      </c>
      <c r="L17" s="171">
        <v>2000</v>
      </c>
      <c r="M17" s="171">
        <v>2000</v>
      </c>
      <c r="N17" s="171">
        <v>2000</v>
      </c>
      <c r="O17" s="153">
        <f t="shared" si="0"/>
        <v>24000</v>
      </c>
    </row>
    <row r="18" ht="14.25" customHeight="1" spans="1:15">
      <c r="A18" s="53"/>
      <c r="B18" s="53" t="s">
        <v>2</v>
      </c>
      <c r="C18" s="154">
        <f t="shared" ref="C18:O18" si="1">SUM(C2:C17)</f>
        <v>80000</v>
      </c>
      <c r="D18" s="154">
        <f t="shared" si="1"/>
        <v>20000</v>
      </c>
      <c r="E18" s="154">
        <f t="shared" si="1"/>
        <v>20000</v>
      </c>
      <c r="F18" s="154">
        <f t="shared" si="1"/>
        <v>20000</v>
      </c>
      <c r="G18" s="154">
        <f t="shared" si="1"/>
        <v>36000</v>
      </c>
      <c r="H18" s="154">
        <f t="shared" si="1"/>
        <v>36000</v>
      </c>
      <c r="I18" s="154">
        <f t="shared" si="1"/>
        <v>28000</v>
      </c>
      <c r="J18" s="154">
        <f t="shared" si="1"/>
        <v>40000</v>
      </c>
      <c r="K18" s="154">
        <f t="shared" si="1"/>
        <v>26000</v>
      </c>
      <c r="L18" s="154">
        <f t="shared" si="1"/>
        <v>26000</v>
      </c>
      <c r="M18" s="154">
        <f t="shared" si="1"/>
        <v>16000</v>
      </c>
      <c r="N18" s="154">
        <f t="shared" si="1"/>
        <v>10000</v>
      </c>
      <c r="O18" s="154">
        <f t="shared" si="1"/>
        <v>358000</v>
      </c>
    </row>
    <row r="19" ht="14.25" customHeight="1" spans="1:15">
      <c r="A19" s="2"/>
      <c r="B19" s="15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92"/>
    </row>
    <row r="20" ht="14.25" customHeight="1" spans="1:15">
      <c r="A20" s="156"/>
      <c r="B20" s="157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</row>
    <row r="21" ht="14.25" customHeight="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4.25" customHeight="1" spans="1:15">
      <c r="A22" s="2"/>
      <c r="B22" t="s">
        <v>32</v>
      </c>
      <c r="C22" s="5">
        <v>98520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4.25" customHeight="1" spans="1:15">
      <c r="A23" s="2"/>
      <c r="B23" t="s">
        <v>33</v>
      </c>
      <c r="C23" s="3">
        <f>O18-O20</f>
        <v>358000</v>
      </c>
      <c r="D23" s="2"/>
      <c r="E23" s="2"/>
      <c r="F23" s="2"/>
      <c r="G23" s="155"/>
      <c r="H23" s="2"/>
      <c r="I23" s="2"/>
      <c r="J23" s="2"/>
      <c r="K23" s="2"/>
      <c r="L23" s="2"/>
      <c r="M23" s="2"/>
      <c r="N23" s="2"/>
      <c r="O23" s="2"/>
    </row>
    <row r="24" ht="14.25" customHeight="1" spans="1: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4.25" customHeight="1" spans="1:15">
      <c r="A25" s="2"/>
      <c r="B25" s="158" t="s">
        <v>34</v>
      </c>
      <c r="C25" s="159">
        <f>C22+C23</f>
        <v>456520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4.25" customHeight="1" spans="1: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4.25" customHeight="1" spans="1:15">
      <c r="A27" s="2"/>
      <c r="B27" s="155" t="s">
        <v>35</v>
      </c>
      <c r="C27" s="160">
        <f>CHARGES!B21</f>
        <v>250000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4.25" customHeight="1" spans="1: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4.25" customHeight="1" spans="1: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4.25" customHeight="1" spans="1:15">
      <c r="A30" s="2"/>
      <c r="B30" s="161" t="s">
        <v>36</v>
      </c>
      <c r="C30" s="162">
        <f>C25-C27</f>
        <v>206520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4.25" customHeight="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4.25" customHeight="1" spans="1: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4.25" customHeight="1" spans="1: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4.25" customHeight="1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4.25" customHeight="1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4.25" customHeight="1" spans="1: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4.25" customHeight="1" spans="1: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4.25" customHeight="1" spans="1: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4.25" customHeight="1" spans="1: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4.25" customHeight="1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4.25" customHeight="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4.25" customHeight="1" spans="1: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4.25" customHeight="1" spans="1: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4.25" customHeight="1" spans="1: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4.25" customHeight="1" spans="1: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4.25" customHeight="1" spans="1: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4.25" customHeight="1" spans="1: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4.25" customHeight="1" spans="1: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4.25" customHeight="1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4.25" customHeight="1" spans="1: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4.25" customHeight="1" spans="1: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4.25" customHeight="1" spans="1: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4.25" customHeight="1" spans="1: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4.25" customHeight="1" spans="1: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4.25" customHeight="1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4.25" customHeight="1" spans="1: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4.25" customHeight="1" spans="1: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4.25" customHeight="1" spans="1: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4.25" customHeight="1" spans="1: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4.25" customHeight="1" spans="1: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4.25" customHeight="1" spans="1: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4.25" customHeight="1" spans="1: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4.25" customHeight="1" spans="1: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4.25" customHeight="1" spans="1: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4.25" customHeight="1" spans="1: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4.25" customHeight="1" spans="1: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4.25" customHeight="1" spans="1: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4.25" customHeight="1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4.25" customHeight="1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4.25" customHeight="1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4.25" customHeight="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4.25" customHeight="1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4.25" customHeight="1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4.25" customHeight="1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4.25" customHeight="1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4.25" customHeight="1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4.25" customHeight="1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4.25" customHeight="1" spans="1: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4.25" customHeight="1" spans="1: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4.25" customHeight="1" spans="1: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4.25" customHeight="1" spans="1: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4.25" customHeight="1" spans="1: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4.25" customHeight="1" spans="1: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4.25" customHeight="1" spans="1: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4.25" customHeight="1" spans="1: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4.25" customHeight="1" spans="1: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4.25" customHeight="1" spans="1: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4.25" customHeight="1" spans="1: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4.25" customHeight="1" spans="1: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4.25" customHeight="1" spans="1: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4.25" customHeight="1" spans="1: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4.25" customHeight="1" spans="1: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4.25" customHeight="1" spans="1: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4.25" customHeight="1" spans="1: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4.25" customHeight="1" spans="1: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4.25" customHeight="1" spans="1: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4.25" customHeight="1" spans="1: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4.25" customHeight="1" spans="1: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4.25" customHeight="1" spans="1: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4.25" customHeight="1" spans="1: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4.25" customHeight="1" spans="1: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4.25" customHeight="1" spans="1: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4.25" customHeight="1" spans="1: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4.25" customHeight="1" spans="1: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4.25" customHeight="1" spans="1: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4.25" customHeight="1" spans="1: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4.25" customHeight="1" spans="1: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4.25" customHeight="1" spans="1: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4.25" customHeight="1" spans="1: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4.25" customHeight="1" spans="1: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4.25" customHeight="1" spans="1: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4.25" customHeight="1" spans="1: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4.25" customHeight="1" spans="1: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4.25" customHeight="1" spans="1: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4.25" customHeight="1" spans="1: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4.25" customHeight="1" spans="1: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4.25" customHeight="1" spans="1: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4.25" customHeight="1" spans="1: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4.25" customHeight="1" spans="1: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4.25" customHeight="1" spans="1: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4.25" customHeight="1" spans="1: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4.25" customHeight="1" spans="1: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4.25" customHeight="1" spans="1: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4.25" customHeight="1" spans="1: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4.25" customHeight="1" spans="1: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4.25" customHeight="1" spans="1: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4.25" customHeight="1" spans="1: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4.25" customHeight="1" spans="1: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4.25" customHeight="1" spans="1: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4.25" customHeight="1" spans="1: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4.25" customHeight="1" spans="1: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4.25" customHeight="1" spans="1: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4.25" customHeight="1" spans="1: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4.25" customHeight="1" spans="1: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4.25" customHeight="1" spans="1: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4.25" customHeight="1" spans="1: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4.25" customHeight="1" spans="1: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4.25" customHeight="1" spans="1: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4.25" customHeight="1" spans="1: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4.25" customHeight="1" spans="1: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4.25" customHeight="1" spans="1: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4.25" customHeight="1" spans="1: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4.25" customHeight="1" spans="1: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4.25" customHeight="1" spans="1: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4.25" customHeight="1" spans="1: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4.25" customHeight="1" spans="1: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4.25" customHeight="1" spans="1: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4.25" customHeight="1" spans="1: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4.25" customHeight="1" spans="1: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4.25" customHeight="1" spans="1: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4.25" customHeight="1" spans="1: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4.25" customHeight="1" spans="1: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4.25" customHeight="1" spans="1: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4.25" customHeight="1" spans="1: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4.25" customHeight="1" spans="1: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4.25" customHeight="1" spans="1: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4.25" customHeight="1" spans="1: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4.25" customHeight="1" spans="1: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4.25" customHeight="1" spans="1: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4.25" customHeight="1" spans="1: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4.25" customHeight="1" spans="1: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4.25" customHeight="1" spans="1: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4.25" customHeight="1" spans="1: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4.25" customHeight="1" spans="1: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4.25" customHeight="1" spans="1: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4.25" customHeight="1" spans="1: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4.25" customHeight="1" spans="1: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4.25" customHeight="1" spans="1: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4.25" customHeight="1" spans="1: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4.25" customHeight="1" spans="1: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4.25" customHeight="1" spans="1: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4.25" customHeight="1" spans="1: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4.25" customHeight="1" spans="1: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4.25" customHeight="1" spans="1: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4.25" customHeight="1" spans="1: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4.25" customHeight="1" spans="1: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4.25" customHeight="1" spans="1: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4.25" customHeight="1" spans="1: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4.25" customHeight="1" spans="1: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4.25" customHeight="1" spans="1: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4.25" customHeight="1" spans="1: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4.25" customHeight="1" spans="1: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4.25" customHeight="1" spans="1: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4.25" customHeight="1" spans="1: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4.25" customHeight="1" spans="1: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4.25" customHeight="1" spans="1: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4.25" customHeight="1" spans="1: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4.25" customHeight="1" spans="1: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4.25" customHeight="1" spans="1: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4.25" customHeight="1" spans="1: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4.25" customHeight="1" spans="1: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4.25" customHeight="1" spans="1: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4.25" customHeight="1" spans="1: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4.25" customHeight="1" spans="1: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4.25" customHeight="1" spans="1: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4.25" customHeight="1" spans="1: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4.25" customHeight="1" spans="1: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4.25" customHeight="1" spans="1: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4.25" customHeight="1" spans="1: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4.25" customHeight="1" spans="1: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4.25" customHeight="1" spans="1: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4.25" customHeight="1" spans="1: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4.25" customHeight="1" spans="1: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4.25" customHeight="1" spans="1: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4.25" customHeight="1" spans="1: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4.25" customHeight="1" spans="1: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4.25" customHeight="1" spans="1: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4.25" customHeight="1" spans="1: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4.25" customHeight="1" spans="1: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4.25" customHeight="1" spans="1: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4.25" customHeight="1" spans="1: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4.25" customHeight="1" spans="1: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4.25" customHeight="1" spans="1: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4.25" customHeight="1" spans="1: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4.25" customHeight="1" spans="1: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4.25" customHeight="1" spans="1: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4.25" customHeight="1" spans="1: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4.25" customHeight="1" spans="1: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4.25" customHeight="1" spans="1: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4.25" customHeight="1" spans="1: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4.25" customHeight="1" spans="1: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4.25" customHeight="1" spans="1: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4.25" customHeight="1" spans="1: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4.25" customHeight="1" spans="1: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4.25" customHeight="1" spans="1: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4.25" customHeight="1" spans="1: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4.25" customHeight="1" spans="1: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4.25" customHeight="1" spans="1: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4.25" customHeight="1" spans="1: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4.25" customHeight="1" spans="1: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4.25" customHeight="1" spans="1: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4.25" customHeight="1" spans="1: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4.25" customHeight="1" spans="1: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4.25" customHeight="1" spans="1: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4.25" customHeight="1" spans="1: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4.25" customHeight="1" spans="1: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4.25" customHeight="1" spans="1: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4.25" customHeight="1" spans="1: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4.25" customHeight="1" spans="1: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4.25" customHeight="1" spans="1: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4.25" customHeight="1" spans="1: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4.25" customHeight="1" spans="1: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4.25" customHeight="1" spans="1: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4.25" customHeight="1" spans="1: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4.25" customHeight="1" spans="1: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4.25" customHeight="1" spans="1: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4.25" customHeight="1" spans="1: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4.25" customHeight="1" spans="1: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4.25" customHeight="1" spans="1: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4.25" customHeight="1" spans="1: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4.25" customHeight="1" spans="1: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4.25" customHeight="1" spans="1: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4.25" customHeight="1" spans="1: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4.25" customHeight="1" spans="1: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4.25" customHeight="1" spans="1: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4.25" customHeight="1" spans="1: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4.25" customHeight="1" spans="1: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4.25" customHeight="1" spans="1: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4.25" customHeight="1" spans="1: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4.25" customHeight="1" spans="1: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4.25" customHeight="1" spans="1: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4.25" customHeight="1" spans="1: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4.25" customHeight="1" spans="1: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4.25" customHeight="1" spans="1: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4.25" customHeight="1" spans="1: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4.25" customHeight="1" spans="1: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4.25" customHeight="1" spans="1: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4.25" customHeight="1" spans="1: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4.25" customHeight="1" spans="1: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4.25" customHeight="1" spans="1: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4.25" customHeight="1" spans="1: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4.25" customHeight="1" spans="1: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4.25" customHeight="1" spans="1: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4.25" customHeight="1" spans="1: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4.25" customHeight="1" spans="1: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4.25" customHeight="1" spans="1: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4.25" customHeight="1" spans="1: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4.25" customHeight="1" spans="1: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4.25" customHeight="1" spans="1: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4.25" customHeight="1" spans="1: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4.25" customHeight="1" spans="1: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4.25" customHeight="1" spans="1: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4.25" customHeight="1" spans="1: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4.25" customHeight="1" spans="1: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4.25" customHeight="1" spans="1: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4.25" customHeight="1" spans="1: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4.25" customHeight="1" spans="1: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4.25" customHeight="1" spans="1: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4.25" customHeight="1" spans="1: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4.25" customHeight="1" spans="1: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4.25" customHeight="1" spans="1: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4.25" customHeight="1" spans="1: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4.25" customHeight="1" spans="1: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4.25" customHeight="1" spans="1: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4.25" customHeight="1" spans="1: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4.25" customHeight="1" spans="1: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4.25" customHeight="1" spans="1: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4.25" customHeight="1" spans="1: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4.25" customHeight="1" spans="1: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4.25" customHeight="1" spans="1: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4.25" customHeight="1" spans="1: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4.25" customHeight="1" spans="1: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4.25" customHeight="1" spans="1: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4.25" customHeight="1" spans="1: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4.25" customHeight="1" spans="1: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4.25" customHeight="1" spans="1: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4.25" customHeight="1" spans="1: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4.25" customHeight="1" spans="1: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4.25" customHeight="1" spans="1: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4.25" customHeight="1" spans="1: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4.25" customHeight="1" spans="1: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4.25" customHeight="1" spans="1: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4.25" customHeight="1" spans="1: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4.25" customHeight="1" spans="1: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4.25" customHeight="1" spans="1: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4.25" customHeight="1" spans="1: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4.25" customHeight="1" spans="1: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4.25" customHeight="1" spans="1: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4.25" customHeight="1" spans="1: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4.25" customHeight="1" spans="1: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4.25" customHeight="1" spans="1: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4.25" customHeight="1" spans="1: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4.25" customHeight="1" spans="1: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4.25" customHeight="1" spans="1: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4.25" customHeight="1" spans="1: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4.25" customHeight="1" spans="1: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4.25" customHeight="1" spans="1: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4.25" customHeight="1" spans="1: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4.25" customHeight="1" spans="1: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4.25" customHeight="1" spans="1: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4.25" customHeight="1" spans="1: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4.25" customHeight="1" spans="1: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4.25" customHeight="1" spans="1: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4.25" customHeight="1" spans="1: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4.25" customHeight="1" spans="1: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4.25" customHeight="1" spans="1: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4.25" customHeight="1" spans="1: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4.25" customHeight="1" spans="1: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4.25" customHeight="1" spans="1: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4.25" customHeight="1" spans="1: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4.25" customHeight="1" spans="1: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4.25" customHeight="1" spans="1: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4.25" customHeight="1" spans="1: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4.25" customHeight="1" spans="1: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4.25" customHeight="1" spans="1: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4.25" customHeight="1" spans="1: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4.25" customHeight="1" spans="1: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4.25" customHeight="1" spans="1: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4.25" customHeight="1" spans="1: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ht="14.25" customHeight="1" spans="1: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ht="14.25" customHeight="1" spans="1: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ht="14.25" customHeight="1" spans="1: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ht="14.25" customHeight="1" spans="1: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ht="14.25" customHeight="1" spans="1: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ht="14.25" customHeight="1" spans="1: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ht="14.25" customHeight="1" spans="1: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ht="14.25" customHeight="1" spans="1: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ht="14.25" customHeight="1" spans="1: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ht="14.25" customHeight="1" spans="1: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ht="14.25" customHeight="1" spans="1: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ht="14.25" customHeight="1" spans="1: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ht="14.25" customHeight="1" spans="1: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ht="14.25" customHeight="1" spans="1: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ht="14.25" customHeight="1" spans="1: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ht="14.25" customHeight="1" spans="1: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ht="14.25" customHeight="1" spans="1: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ht="14.25" customHeight="1" spans="1: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ht="14.25" customHeight="1" spans="1: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ht="14.25" customHeight="1" spans="1: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ht="14.25" customHeight="1" spans="1: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ht="14.25" customHeight="1" spans="1: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ht="14.25" customHeight="1" spans="1: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ht="14.25" customHeight="1" spans="1: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ht="14.25" customHeight="1" spans="1: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ht="14.25" customHeight="1" spans="1: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ht="14.25" customHeight="1" spans="1: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ht="14.25" customHeight="1" spans="1: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ht="14.25" customHeight="1" spans="1: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ht="14.25" customHeight="1" spans="1: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ht="14.25" customHeight="1" spans="1: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ht="14.25" customHeight="1" spans="1: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ht="14.25" customHeight="1" spans="1: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ht="14.25" customHeight="1" spans="1: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ht="14.25" customHeight="1" spans="1: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ht="14.25" customHeight="1" spans="1: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ht="14.25" customHeight="1" spans="1: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ht="14.25" customHeight="1" spans="1: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ht="14.25" customHeight="1" spans="1: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ht="14.25" customHeight="1" spans="1: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ht="14.25" customHeight="1" spans="1: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ht="14.25" customHeight="1" spans="1: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ht="14.25" customHeight="1" spans="1: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ht="14.25" customHeight="1" spans="1: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ht="14.25" customHeight="1" spans="1: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ht="14.25" customHeight="1" spans="1: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ht="14.25" customHeight="1" spans="1: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ht="14.25" customHeight="1" spans="1: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ht="14.25" customHeight="1" spans="1: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ht="14.25" customHeight="1" spans="1: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ht="14.25" customHeight="1" spans="1: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ht="14.25" customHeight="1" spans="1: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ht="14.25" customHeight="1" spans="1: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ht="14.25" customHeight="1" spans="1: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ht="14.25" customHeight="1" spans="1: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ht="14.25" customHeight="1" spans="1: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ht="14.25" customHeight="1" spans="1: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ht="14.25" customHeight="1" spans="1: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ht="14.25" customHeight="1" spans="1: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ht="14.25" customHeight="1" spans="1: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ht="14.25" customHeight="1" spans="1: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ht="14.25" customHeight="1" spans="1: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ht="14.25" customHeight="1" spans="1: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ht="14.25" customHeight="1" spans="1: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ht="14.25" customHeight="1" spans="1: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ht="14.25" customHeight="1" spans="1: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ht="14.25" customHeight="1" spans="1: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ht="14.25" customHeight="1" spans="1: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ht="14.25" customHeight="1" spans="1: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ht="14.25" customHeight="1" spans="1: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ht="14.25" customHeight="1" spans="1: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ht="14.25" customHeight="1" spans="1: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ht="14.25" customHeight="1" spans="1: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ht="14.25" customHeight="1" spans="1: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ht="14.25" customHeight="1" spans="1: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ht="14.25" customHeight="1" spans="1: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ht="14.25" customHeight="1" spans="1: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ht="14.25" customHeight="1" spans="1: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ht="14.25" customHeight="1" spans="1: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ht="14.25" customHeight="1" spans="1: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ht="14.25" customHeight="1" spans="1: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ht="14.25" customHeight="1" spans="1: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ht="14.25" customHeight="1" spans="1: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ht="14.25" customHeight="1" spans="1: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ht="14.25" customHeight="1" spans="1: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ht="14.25" customHeight="1" spans="1: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ht="14.25" customHeight="1" spans="1: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ht="14.25" customHeight="1" spans="1: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ht="14.25" customHeight="1" spans="1: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ht="14.25" customHeight="1" spans="1: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ht="14.25" customHeight="1" spans="1: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ht="14.25" customHeight="1" spans="1: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ht="14.25" customHeight="1" spans="1: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ht="14.25" customHeight="1" spans="1: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ht="14.25" customHeight="1" spans="1: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ht="14.25" customHeight="1" spans="1: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ht="14.25" customHeight="1" spans="1: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ht="14.25" customHeight="1" spans="1: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ht="14.25" customHeight="1" spans="1: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ht="14.25" customHeight="1" spans="1: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ht="14.25" customHeight="1" spans="1: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ht="14.25" customHeight="1" spans="1: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ht="14.25" customHeight="1" spans="1: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ht="14.25" customHeight="1" spans="1: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ht="14.25" customHeight="1" spans="1: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ht="14.25" customHeight="1" spans="1: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ht="14.25" customHeight="1" spans="1: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ht="14.25" customHeight="1" spans="1: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ht="14.25" customHeight="1" spans="1: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ht="14.25" customHeight="1" spans="1: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ht="14.25" customHeight="1" spans="1: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ht="14.25" customHeight="1" spans="1: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ht="14.25" customHeight="1" spans="1: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ht="14.25" customHeight="1" spans="1: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ht="14.25" customHeight="1" spans="1: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ht="14.25" customHeight="1" spans="1: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ht="14.25" customHeight="1" spans="1: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ht="14.25" customHeight="1" spans="1: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ht="14.25" customHeight="1" spans="1: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ht="14.25" customHeight="1" spans="1: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ht="14.25" customHeight="1" spans="1: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ht="14.25" customHeight="1" spans="1: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ht="14.25" customHeight="1" spans="1: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ht="14.25" customHeight="1" spans="1: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ht="14.25" customHeight="1" spans="1: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ht="14.25" customHeight="1" spans="1: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ht="14.25" customHeight="1" spans="1: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ht="14.25" customHeight="1" spans="1: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ht="14.25" customHeight="1" spans="1: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ht="14.25" customHeight="1" spans="1: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ht="14.25" customHeight="1" spans="1: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ht="14.25" customHeight="1" spans="1: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ht="14.25" customHeight="1" spans="1: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ht="14.25" customHeight="1" spans="1: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ht="14.25" customHeight="1" spans="1: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ht="14.25" customHeight="1" spans="1: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ht="14.25" customHeight="1" spans="1: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ht="14.25" customHeight="1" spans="1: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ht="14.25" customHeight="1" spans="1: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ht="14.25" customHeight="1" spans="1: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ht="14.25" customHeight="1" spans="1: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ht="14.25" customHeight="1" spans="1: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ht="14.25" customHeight="1" spans="1: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ht="14.25" customHeight="1" spans="1: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ht="14.25" customHeight="1" spans="1: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ht="14.25" customHeight="1" spans="1: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ht="14.25" customHeight="1" spans="1: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ht="14.25" customHeight="1" spans="1: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ht="14.25" customHeight="1" spans="1: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ht="14.25" customHeight="1" spans="1: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ht="14.25" customHeight="1" spans="1: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ht="14.25" customHeight="1" spans="1: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ht="14.25" customHeight="1" spans="1: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ht="14.25" customHeight="1" spans="1: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ht="14.25" customHeight="1" spans="1: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ht="14.25" customHeight="1" spans="1: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ht="14.25" customHeight="1" spans="1: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ht="14.25" customHeight="1" spans="1: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ht="14.25" customHeight="1" spans="1: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ht="14.25" customHeight="1" spans="1: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ht="14.25" customHeight="1" spans="1: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ht="14.25" customHeight="1" spans="1: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ht="14.25" customHeight="1" spans="1: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ht="14.25" customHeight="1" spans="1: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ht="14.25" customHeight="1" spans="1: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ht="14.25" customHeight="1" spans="1: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ht="14.25" customHeight="1" spans="1: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ht="14.25" customHeight="1" spans="1: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ht="14.25" customHeight="1" spans="1: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ht="14.25" customHeight="1" spans="1: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ht="14.25" customHeight="1" spans="1: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ht="14.25" customHeight="1" spans="1: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ht="14.25" customHeight="1" spans="1: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ht="14.25" customHeight="1" spans="1: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ht="14.25" customHeight="1" spans="1: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ht="14.25" customHeight="1" spans="1: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ht="14.25" customHeight="1" spans="1: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ht="14.25" customHeight="1" spans="1: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ht="14.25" customHeight="1" spans="1: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ht="14.25" customHeight="1" spans="1: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ht="14.25" customHeight="1" spans="1: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ht="14.25" customHeight="1" spans="1: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ht="14.25" customHeight="1" spans="1: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ht="14.25" customHeight="1" spans="1: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ht="14.25" customHeight="1" spans="1: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ht="14.25" customHeight="1" spans="1: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ht="14.25" customHeight="1" spans="1: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ht="14.25" customHeight="1" spans="1: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ht="14.25" customHeight="1" spans="1: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ht="14.25" customHeight="1" spans="1: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ht="14.25" customHeight="1" spans="1: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ht="14.25" customHeight="1" spans="1: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ht="14.25" customHeight="1" spans="1: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ht="14.25" customHeight="1" spans="1: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ht="14.25" customHeight="1" spans="1: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ht="14.25" customHeight="1" spans="1: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ht="14.25" customHeight="1" spans="1: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ht="14.25" customHeight="1" spans="1: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ht="14.25" customHeight="1" spans="1: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ht="14.25" customHeight="1" spans="1: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ht="14.25" customHeight="1" spans="1: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ht="14.25" customHeight="1" spans="1: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ht="14.25" customHeight="1" spans="1: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ht="14.25" customHeight="1" spans="1: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ht="14.25" customHeight="1" spans="1: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ht="14.25" customHeight="1" spans="1: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ht="14.25" customHeight="1" spans="1: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ht="14.25" customHeight="1" spans="1: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ht="14.25" customHeight="1" spans="1: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ht="14.25" customHeight="1" spans="1: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ht="14.25" customHeight="1" spans="1: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ht="14.25" customHeight="1" spans="1: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ht="14.25" customHeight="1" spans="1: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ht="14.25" customHeight="1" spans="1: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ht="14.25" customHeight="1" spans="1: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ht="14.25" customHeight="1" spans="1: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ht="14.25" customHeight="1" spans="1: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ht="14.25" customHeight="1" spans="1: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ht="14.25" customHeight="1" spans="1: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ht="14.25" customHeight="1" spans="1: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ht="14.25" customHeight="1" spans="1: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ht="14.25" customHeight="1" spans="1: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ht="14.25" customHeight="1" spans="1: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ht="14.25" customHeight="1" spans="1: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ht="14.25" customHeight="1" spans="1: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ht="14.25" customHeight="1" spans="1: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ht="14.25" customHeight="1" spans="1: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ht="14.25" customHeight="1" spans="1: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ht="14.25" customHeight="1" spans="1: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ht="14.25" customHeight="1" spans="1: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ht="14.25" customHeight="1" spans="1: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ht="14.25" customHeight="1" spans="1: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ht="14.25" customHeight="1" spans="1: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ht="14.25" customHeight="1" spans="1: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ht="14.25" customHeight="1" spans="1: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ht="14.25" customHeight="1" spans="1: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ht="14.25" customHeight="1" spans="1: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ht="14.25" customHeight="1" spans="1: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ht="14.25" customHeight="1" spans="1: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ht="14.25" customHeight="1" spans="1: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ht="14.25" customHeight="1" spans="1: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ht="14.25" customHeight="1" spans="1: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ht="14.25" customHeight="1" spans="1: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ht="14.25" customHeight="1" spans="1: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ht="14.25" customHeight="1" spans="1: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ht="14.25" customHeight="1" spans="1: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ht="14.25" customHeight="1" spans="1: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ht="14.25" customHeight="1" spans="1: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ht="14.25" customHeight="1" spans="1: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ht="14.25" customHeight="1" spans="1: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ht="14.25" customHeight="1" spans="1: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ht="14.25" customHeight="1" spans="1: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ht="14.25" customHeight="1" spans="1: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ht="14.25" customHeight="1" spans="1: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ht="14.25" customHeight="1" spans="1: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ht="14.25" customHeight="1" spans="1: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ht="14.25" customHeight="1" spans="1: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ht="14.25" customHeight="1" spans="1: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ht="14.25" customHeight="1" spans="1: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ht="14.25" customHeight="1" spans="1: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ht="14.25" customHeight="1" spans="1: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ht="14.25" customHeight="1" spans="1: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ht="14.25" customHeight="1" spans="1: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ht="14.25" customHeight="1" spans="1: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ht="14.25" customHeight="1" spans="1: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ht="14.25" customHeight="1" spans="1: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ht="14.25" customHeight="1" spans="1: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ht="14.25" customHeight="1" spans="1: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ht="14.25" customHeight="1" spans="1: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ht="14.25" customHeight="1" spans="1: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ht="14.25" customHeight="1" spans="1: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ht="14.25" customHeight="1" spans="1: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ht="14.25" customHeight="1" spans="1: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ht="14.25" customHeight="1" spans="1: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ht="14.25" customHeight="1" spans="1: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ht="14.25" customHeight="1" spans="1: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ht="14.25" customHeight="1" spans="1: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ht="14.25" customHeight="1" spans="1: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ht="14.25" customHeight="1" spans="1: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ht="14.25" customHeight="1" spans="1: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ht="14.25" customHeight="1" spans="1: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ht="14.25" customHeight="1" spans="1: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ht="14.25" customHeight="1" spans="1: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ht="14.25" customHeight="1" spans="1: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ht="14.25" customHeight="1" spans="1: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ht="14.25" customHeight="1" spans="1: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ht="14.25" customHeight="1" spans="1: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ht="14.25" customHeight="1" spans="1: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ht="14.25" customHeight="1" spans="1: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ht="14.25" customHeight="1" spans="1: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ht="14.25" customHeight="1" spans="1: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ht="14.25" customHeight="1" spans="1: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ht="14.25" customHeight="1" spans="1: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ht="14.25" customHeight="1" spans="1: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ht="14.25" customHeight="1" spans="1: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ht="14.25" customHeight="1" spans="1: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ht="14.25" customHeight="1" spans="1: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ht="14.25" customHeight="1" spans="1: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ht="14.25" customHeight="1" spans="1: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ht="14.25" customHeight="1" spans="1: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ht="14.25" customHeight="1" spans="1: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ht="14.25" customHeight="1" spans="1: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ht="14.25" customHeight="1" spans="1: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ht="14.25" customHeight="1" spans="1: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ht="14.25" customHeight="1" spans="1: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ht="14.25" customHeight="1" spans="1: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ht="14.25" customHeight="1" spans="1: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ht="14.25" customHeight="1" spans="1: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ht="14.25" customHeight="1" spans="1: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ht="14.25" customHeight="1" spans="1: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ht="14.25" customHeight="1" spans="1: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ht="14.25" customHeight="1" spans="1: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ht="14.25" customHeight="1" spans="1: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ht="14.25" customHeight="1" spans="1: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ht="14.25" customHeight="1" spans="1: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ht="14.25" customHeight="1" spans="1: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ht="14.25" customHeight="1" spans="1: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ht="14.25" customHeight="1" spans="1: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ht="14.25" customHeight="1" spans="1: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ht="14.25" customHeight="1" spans="1: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ht="14.25" customHeight="1" spans="1: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ht="14.25" customHeight="1" spans="1: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ht="14.25" customHeight="1" spans="1: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ht="14.25" customHeight="1" spans="1: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ht="14.25" customHeight="1" spans="1: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ht="14.25" customHeight="1" spans="1: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ht="14.25" customHeight="1" spans="1: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ht="14.25" customHeight="1" spans="1: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ht="14.25" customHeight="1" spans="1: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ht="14.25" customHeight="1" spans="1: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ht="14.25" customHeight="1" spans="1: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ht="14.25" customHeight="1" spans="1: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ht="14.25" customHeight="1" spans="1: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ht="14.25" customHeight="1" spans="1: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ht="14.25" customHeight="1" spans="1: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ht="14.25" customHeight="1" spans="1: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ht="14.25" customHeight="1" spans="1: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ht="14.25" customHeight="1" spans="1: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ht="14.25" customHeight="1" spans="1: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ht="14.25" customHeight="1" spans="1: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ht="14.25" customHeight="1" spans="1: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ht="14.25" customHeight="1" spans="1: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ht="14.25" customHeight="1" spans="1: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ht="14.25" customHeight="1" spans="1: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ht="14.25" customHeight="1" spans="1: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ht="14.25" customHeight="1" spans="1: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ht="14.25" customHeight="1" spans="1: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ht="14.25" customHeight="1" spans="1: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ht="14.25" customHeight="1" spans="1: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ht="14.25" customHeight="1" spans="1: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ht="14.25" customHeight="1" spans="1: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ht="14.25" customHeight="1" spans="1: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ht="14.25" customHeight="1" spans="1: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ht="14.25" customHeight="1" spans="1: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ht="14.25" customHeight="1" spans="1: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ht="14.25" customHeight="1" spans="1: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ht="14.25" customHeight="1" spans="1: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ht="14.25" customHeight="1" spans="1: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ht="14.25" customHeight="1" spans="1: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ht="14.25" customHeight="1" spans="1: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ht="14.25" customHeight="1" spans="1: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ht="14.25" customHeight="1" spans="1: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ht="14.25" customHeight="1" spans="1: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ht="14.25" customHeight="1" spans="1: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ht="14.25" customHeight="1" spans="1: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ht="14.25" customHeight="1" spans="1: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ht="14.25" customHeight="1" spans="1: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ht="14.25" customHeight="1" spans="1: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ht="14.25" customHeight="1" spans="1: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ht="14.25" customHeight="1" spans="1: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ht="14.25" customHeight="1" spans="1: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ht="14.25" customHeight="1" spans="1: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ht="14.25" customHeight="1" spans="1: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ht="14.25" customHeight="1" spans="1: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ht="14.25" customHeight="1" spans="1: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ht="14.25" customHeight="1" spans="1: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ht="14.25" customHeight="1" spans="1: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ht="14.25" customHeight="1" spans="1: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ht="14.25" customHeight="1" spans="1: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ht="14.25" customHeight="1" spans="1: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ht="14.25" customHeight="1" spans="1: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ht="14.25" customHeight="1" spans="1: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ht="14.25" customHeight="1" spans="1: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ht="14.25" customHeight="1" spans="1: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ht="14.25" customHeight="1" spans="1: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ht="14.25" customHeight="1" spans="1: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ht="14.25" customHeight="1" spans="1: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ht="14.25" customHeight="1" spans="1: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ht="14.25" customHeight="1" spans="1: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ht="14.25" customHeight="1" spans="1: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ht="14.25" customHeight="1" spans="1: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ht="14.25" customHeight="1" spans="1: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ht="14.25" customHeight="1" spans="1: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ht="14.25" customHeight="1" spans="1: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ht="14.25" customHeight="1" spans="1: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ht="14.25" customHeight="1" spans="1: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ht="14.25" customHeight="1" spans="1: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ht="14.25" customHeight="1" spans="1: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ht="14.25" customHeight="1" spans="1: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ht="14.25" customHeight="1" spans="1: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ht="14.25" customHeight="1" spans="1: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ht="14.25" customHeight="1" spans="1: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ht="14.25" customHeight="1" spans="1: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ht="14.25" customHeight="1" spans="1: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ht="14.25" customHeight="1" spans="1: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ht="14.25" customHeight="1" spans="1: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ht="14.25" customHeight="1" spans="1: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ht="14.25" customHeight="1" spans="1: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ht="14.25" customHeight="1" spans="1: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ht="14.25" customHeight="1" spans="1: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ht="14.25" customHeight="1" spans="1: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ht="14.25" customHeight="1" spans="1: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ht="14.25" customHeight="1" spans="1: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ht="14.25" customHeight="1" spans="1: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ht="14.25" customHeight="1" spans="1: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ht="14.25" customHeight="1" spans="1: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ht="14.25" customHeight="1" spans="1: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ht="14.25" customHeight="1" spans="1: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ht="14.25" customHeight="1" spans="1: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ht="14.25" customHeight="1" spans="1: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ht="14.25" customHeight="1" spans="1: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ht="14.25" customHeight="1" spans="1: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ht="14.25" customHeight="1" spans="1: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ht="14.25" customHeight="1" spans="1: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ht="14.25" customHeight="1" spans="1: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ht="14.25" customHeight="1" spans="1: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ht="14.25" customHeight="1" spans="1: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ht="14.25" customHeight="1" spans="1: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ht="14.25" customHeight="1" spans="1: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ht="14.25" customHeight="1" spans="1: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ht="14.25" customHeight="1" spans="1: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ht="14.25" customHeight="1" spans="1: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ht="14.25" customHeight="1" spans="1: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ht="14.25" customHeight="1" spans="1: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ht="14.25" customHeight="1" spans="1: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ht="14.25" customHeight="1" spans="1: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ht="14.25" customHeight="1" spans="1: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ht="14.25" customHeight="1" spans="1: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ht="14.25" customHeight="1" spans="1: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ht="14.25" customHeight="1" spans="1: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ht="14.25" customHeight="1" spans="1: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ht="14.25" customHeight="1" spans="1: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ht="14.25" customHeight="1" spans="1: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ht="14.25" customHeight="1" spans="1: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ht="14.25" customHeight="1" spans="1: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ht="14.25" customHeight="1" spans="1: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ht="14.25" customHeight="1" spans="1: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ht="14.25" customHeight="1" spans="1: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ht="14.25" customHeight="1" spans="1: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ht="14.25" customHeight="1" spans="1: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ht="14.25" customHeight="1" spans="1: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ht="14.25" customHeight="1" spans="1: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ht="14.25" customHeight="1" spans="1: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ht="14.25" customHeight="1" spans="1: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ht="14.25" customHeight="1" spans="1: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ht="14.25" customHeight="1" spans="1: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ht="14.25" customHeight="1" spans="1: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ht="14.25" customHeight="1" spans="1: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ht="14.25" customHeight="1" spans="1: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ht="14.25" customHeight="1" spans="1: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ht="14.25" customHeight="1" spans="1: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ht="14.25" customHeight="1" spans="1: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ht="14.25" customHeight="1" spans="1: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ht="14.25" customHeight="1" spans="1: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ht="14.25" customHeight="1" spans="1: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ht="14.25" customHeight="1" spans="1: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ht="14.25" customHeight="1" spans="1: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ht="14.25" customHeight="1" spans="1: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ht="14.25" customHeight="1" spans="1: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ht="14.25" customHeight="1" spans="1: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ht="14.25" customHeight="1" spans="1: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ht="14.25" customHeight="1" spans="1: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ht="14.25" customHeight="1" spans="1: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ht="14.25" customHeight="1" spans="1: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ht="14.25" customHeight="1" spans="1: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ht="14.25" customHeight="1" spans="1: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ht="14.25" customHeight="1" spans="1: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ht="14.25" customHeight="1" spans="1: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ht="14.25" customHeight="1" spans="1: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ht="14.25" customHeight="1" spans="1: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ht="14.25" customHeight="1" spans="1: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ht="14.25" customHeight="1" spans="1: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ht="14.25" customHeight="1" spans="1: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ht="14.25" customHeight="1" spans="1: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ht="14.25" customHeight="1" spans="1: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ht="14.25" customHeight="1" spans="1: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ht="14.25" customHeight="1" spans="1: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ht="14.25" customHeight="1" spans="1: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ht="14.25" customHeight="1" spans="1: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ht="14.25" customHeight="1" spans="1: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ht="14.25" customHeight="1" spans="1: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ht="14.25" customHeight="1" spans="1: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ht="14.25" customHeight="1" spans="1: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ht="14.25" customHeight="1" spans="1: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ht="14.25" customHeight="1" spans="1: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ht="14.25" customHeight="1" spans="1: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ht="14.25" customHeight="1" spans="1: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ht="14.25" customHeight="1" spans="1: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ht="14.25" customHeight="1" spans="1: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ht="14.25" customHeight="1" spans="1: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ht="14.25" customHeight="1" spans="1: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ht="14.25" customHeight="1" spans="1: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ht="14.25" customHeight="1" spans="1: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ht="14.25" customHeight="1" spans="1: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ht="14.25" customHeight="1" spans="1: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ht="14.25" customHeight="1" spans="1: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ht="14.25" customHeight="1" spans="1: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ht="14.25" customHeight="1" spans="1: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ht="14.25" customHeight="1" spans="1: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ht="14.25" customHeight="1" spans="1: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ht="14.25" customHeight="1" spans="1: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ht="14.25" customHeight="1" spans="1: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ht="14.25" customHeight="1" spans="1: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ht="14.25" customHeight="1" spans="1: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ht="14.25" customHeight="1" spans="1: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ht="14.25" customHeight="1" spans="1: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ht="14.25" customHeight="1" spans="1: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ht="14.25" customHeight="1" spans="1: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ht="14.25" customHeight="1" spans="1: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ht="14.25" customHeight="1" spans="1: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ht="14.25" customHeight="1" spans="1: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ht="14.25" customHeight="1" spans="1: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ht="14.25" customHeight="1" spans="1: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ht="14.25" customHeight="1" spans="1: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ht="14.25" customHeight="1" spans="1: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ht="14.25" customHeight="1" spans="1: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ht="14.25" customHeight="1" spans="1: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ht="14.25" customHeight="1" spans="1: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ht="14.25" customHeight="1" spans="1: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ht="14.25" customHeight="1" spans="1: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ht="14.25" customHeight="1" spans="1: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ht="14.25" customHeight="1" spans="1: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ht="14.25" customHeight="1" spans="1: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ht="14.25" customHeight="1" spans="1: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ht="14.25" customHeight="1" spans="1: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ht="14.25" customHeight="1" spans="1: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ht="14.25" customHeight="1" spans="1: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ht="14.25" customHeight="1" spans="1: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ht="14.25" customHeight="1" spans="1: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ht="14.25" customHeight="1" spans="1: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ht="14.25" customHeight="1" spans="1: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ht="14.25" customHeight="1" spans="1: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ht="14.25" customHeight="1" spans="1: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ht="14.25" customHeight="1" spans="1: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ht="14.25" customHeight="1" spans="1: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ht="14.25" customHeight="1" spans="1: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ht="14.25" customHeight="1" spans="1: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ht="14.25" customHeight="1" spans="1: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ht="14.25" customHeight="1" spans="1: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ht="14.25" customHeight="1" spans="1: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ht="14.25" customHeight="1" spans="1: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ht="14.25" customHeight="1" spans="1: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ht="14.25" customHeight="1" spans="1: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ht="14.25" customHeight="1" spans="1: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ht="14.25" customHeight="1" spans="1: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ht="14.25" customHeight="1" spans="1: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ht="14.25" customHeight="1" spans="1: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ht="14.25" customHeight="1" spans="1: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ht="14.25" customHeight="1" spans="1: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ht="14.25" customHeight="1" spans="1: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ht="14.25" customHeight="1" spans="1: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ht="14.25" customHeight="1" spans="1: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ht="14.25" customHeight="1" spans="1: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ht="14.25" customHeight="1" spans="1: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ht="14.25" customHeight="1" spans="1: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ht="14.25" customHeight="1" spans="1: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ht="14.25" customHeight="1" spans="1: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ht="14.25" customHeight="1" spans="1: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ht="14.25" customHeight="1" spans="1: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ht="14.25" customHeight="1" spans="1: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ht="14.25" customHeight="1" spans="1: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ht="14.25" customHeight="1" spans="1: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ht="14.25" customHeight="1" spans="1: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ht="14.25" customHeight="1" spans="1: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ht="14.25" customHeight="1" spans="1: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ht="14.25" customHeight="1" spans="1: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ht="14.25" customHeight="1" spans="1: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ht="14.25" customHeight="1" spans="1: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ht="14.25" customHeight="1" spans="1: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ht="14.25" customHeight="1" spans="1: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ht="14.25" customHeight="1" spans="1: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ht="14.25" customHeight="1" spans="1: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ht="14.25" customHeight="1" spans="1: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ht="14.25" customHeight="1" spans="1: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ht="14.25" customHeight="1" spans="1: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ht="14.25" customHeight="1" spans="1: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ht="14.25" customHeight="1" spans="1: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ht="14.25" customHeight="1" spans="1: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ht="14.25" customHeight="1" spans="1: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ht="14.25" customHeight="1" spans="1: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ht="14.25" customHeight="1" spans="1: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ht="14.25" customHeight="1" spans="1: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ht="14.25" customHeight="1" spans="1: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ht="14.25" customHeight="1" spans="1: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ht="14.25" customHeight="1" spans="1: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ht="14.25" customHeight="1" spans="1: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ht="14.25" customHeight="1" spans="1: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ht="14.25" customHeight="1" spans="1: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ht="14.25" customHeight="1" spans="1: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ht="14.25" customHeight="1" spans="1: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ht="14.25" customHeight="1" spans="1: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ht="14.25" customHeight="1" spans="1: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ht="14.25" customHeight="1" spans="1: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ht="14.25" customHeight="1" spans="1: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ht="14.25" customHeight="1" spans="1: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ht="14.25" customHeight="1" spans="1: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ht="14.25" customHeight="1" spans="1: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ht="14.25" customHeight="1" spans="1: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ht="14.25" customHeight="1" spans="1: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ht="14.25" customHeight="1" spans="1: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ht="14.25" customHeight="1" spans="1: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ht="14.25" customHeight="1" spans="1: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ht="14.25" customHeight="1" spans="1: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ht="14.25" customHeight="1" spans="1: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ht="14.25" customHeight="1" spans="1: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ht="14.25" customHeight="1" spans="1: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ht="14.25" customHeight="1" spans="1: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ht="14.25" customHeight="1" spans="1: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ht="14.25" customHeight="1" spans="1: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ht="14.25" customHeight="1" spans="1: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4.25" customHeight="1" spans="1: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4.25" customHeight="1" spans="1: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4.25" customHeight="1" spans="1: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4.25" customHeight="1" spans="1: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4.25" customHeight="1" spans="1: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4.25" customHeight="1" spans="1: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4.25" customHeight="1" spans="1: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4.25" customHeight="1" spans="1: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4.25" customHeight="1" spans="1: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4.25" customHeight="1" spans="1: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4.25" customHeight="1" spans="1: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4.25" customHeight="1" spans="1: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4.25" customHeight="1" spans="1: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4.25" customHeight="1" spans="1: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4.25" customHeight="1" spans="1: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4.25" customHeight="1" spans="1: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4.25" customHeight="1" spans="1: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4.25" customHeight="1" spans="1: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4.25" customHeight="1" spans="1: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4.25" customHeight="1" spans="1: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ht="14.25" customHeight="1" spans="1: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ht="14.25" customHeight="1" spans="1: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ht="14.25" customHeight="1" spans="1: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ht="14.25" customHeight="1" spans="1: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ht="14.25" customHeight="1" spans="1: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ht="14.25" customHeight="1" spans="1: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ht="14.25" customHeight="1" spans="1: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ht="14.25" customHeight="1" spans="1: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</sheetData>
  <pageMargins left="0.7" right="0.7" top="0.75" bottom="0.75" header="0" footer="0"/>
  <pageSetup paperSize="1" scale="60" orientation="landscape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3"/>
  <sheetViews>
    <sheetView workbookViewId="0">
      <selection activeCell="A1" sqref="A1"/>
    </sheetView>
  </sheetViews>
  <sheetFormatPr defaultColWidth="14.4333333333333" defaultRowHeight="15" customHeight="1"/>
  <cols>
    <col min="1" max="1" width="11.14" customWidth="1"/>
    <col min="2" max="2" width="16.4333333333333" customWidth="1"/>
    <col min="3" max="3" width="66.86" customWidth="1"/>
    <col min="4" max="4" width="14.86" customWidth="1"/>
    <col min="5" max="26" width="9.14" customWidth="1"/>
  </cols>
  <sheetData>
    <row r="1" ht="14.25" customHeight="1" spans="1:26">
      <c r="A1" s="129" t="s">
        <v>37</v>
      </c>
      <c r="B1" s="129" t="s">
        <v>38</v>
      </c>
      <c r="C1" s="129" t="s">
        <v>39</v>
      </c>
      <c r="D1" s="130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ht="14.25" customHeight="1" spans="1:4">
      <c r="A2" s="92">
        <v>7500</v>
      </c>
      <c r="B2" s="95" t="s">
        <v>40</v>
      </c>
      <c r="C2" s="96" t="s">
        <v>41</v>
      </c>
      <c r="D2" s="96" t="s">
        <v>42</v>
      </c>
    </row>
    <row r="3" ht="14.25" customHeight="1" spans="1:4">
      <c r="A3" s="96">
        <v>600</v>
      </c>
      <c r="B3" s="95" t="s">
        <v>43</v>
      </c>
      <c r="C3" s="96" t="s">
        <v>44</v>
      </c>
      <c r="D3" s="96" t="s">
        <v>42</v>
      </c>
    </row>
    <row r="4" ht="14.25" customHeight="1" spans="1:4">
      <c r="A4" s="92">
        <v>3000</v>
      </c>
      <c r="B4" s="95" t="s">
        <v>45</v>
      </c>
      <c r="C4" s="96" t="s">
        <v>46</v>
      </c>
      <c r="D4" s="96" t="s">
        <v>42</v>
      </c>
    </row>
    <row r="5" ht="14.25" customHeight="1" spans="1:4">
      <c r="A5" s="92">
        <v>2000</v>
      </c>
      <c r="B5" s="95" t="s">
        <v>45</v>
      </c>
      <c r="C5" s="96" t="s">
        <v>47</v>
      </c>
      <c r="D5" s="96" t="s">
        <v>42</v>
      </c>
    </row>
    <row r="6" ht="14.25" customHeight="1" spans="1:4">
      <c r="A6" s="131">
        <v>500</v>
      </c>
      <c r="B6" s="95" t="s">
        <v>45</v>
      </c>
      <c r="C6" s="96" t="s">
        <v>48</v>
      </c>
      <c r="D6" s="131" t="s">
        <v>49</v>
      </c>
    </row>
    <row r="7" ht="14.25" customHeight="1" spans="1:4">
      <c r="A7" s="132">
        <v>1000</v>
      </c>
      <c r="B7" s="95" t="s">
        <v>45</v>
      </c>
      <c r="C7" s="96" t="s">
        <v>50</v>
      </c>
      <c r="D7" s="132" t="s">
        <v>49</v>
      </c>
    </row>
    <row r="8" ht="14.25" customHeight="1" spans="1:4">
      <c r="A8" s="92">
        <v>2500</v>
      </c>
      <c r="B8" s="133">
        <v>45324</v>
      </c>
      <c r="C8" s="96" t="s">
        <v>51</v>
      </c>
      <c r="D8" s="96" t="s">
        <v>42</v>
      </c>
    </row>
    <row r="9" ht="14.25" customHeight="1" spans="1:4">
      <c r="A9" s="134">
        <f>19000*5%</f>
        <v>950</v>
      </c>
      <c r="B9" s="135">
        <v>45353</v>
      </c>
      <c r="C9" s="96" t="s">
        <v>52</v>
      </c>
      <c r="D9" s="96" t="s">
        <v>42</v>
      </c>
    </row>
    <row r="10" ht="14.25" customHeight="1" spans="1:4">
      <c r="A10" s="92">
        <f>31000*5%</f>
        <v>1550</v>
      </c>
      <c r="B10" s="136">
        <v>45292</v>
      </c>
      <c r="C10" s="96" t="s">
        <v>53</v>
      </c>
      <c r="D10" s="96" t="s">
        <v>42</v>
      </c>
    </row>
    <row r="11" ht="14.25" customHeight="1" spans="1:4">
      <c r="A11" s="92">
        <v>4650</v>
      </c>
      <c r="B11" s="95" t="s">
        <v>54</v>
      </c>
      <c r="C11" s="96" t="s">
        <v>55</v>
      </c>
      <c r="D11" s="96" t="s">
        <v>42</v>
      </c>
    </row>
    <row r="12" ht="14.25" customHeight="1" spans="1:4">
      <c r="A12" s="92">
        <f>SUM(A2:A11)+8835</f>
        <v>33085</v>
      </c>
      <c r="B12" s="95"/>
      <c r="C12" s="96" t="s">
        <v>56</v>
      </c>
      <c r="D12" s="96" t="s">
        <v>42</v>
      </c>
    </row>
    <row r="13" ht="14.25" customHeight="1" spans="1:4">
      <c r="A13" s="92">
        <v>20000</v>
      </c>
      <c r="B13" s="95" t="s">
        <v>57</v>
      </c>
      <c r="C13" s="96" t="s">
        <v>58</v>
      </c>
      <c r="D13" s="96" t="s">
        <v>42</v>
      </c>
    </row>
    <row r="14" ht="14.25" customHeight="1" spans="1:4">
      <c r="A14" s="92">
        <f>2400+2400+4000</f>
        <v>8800</v>
      </c>
      <c r="B14" s="95"/>
      <c r="C14" s="96" t="s">
        <v>59</v>
      </c>
      <c r="D14" s="96" t="s">
        <v>42</v>
      </c>
    </row>
    <row r="15" ht="14.25" customHeight="1" spans="1:4">
      <c r="A15" s="92">
        <v>2225</v>
      </c>
      <c r="B15" s="133">
        <v>45386</v>
      </c>
      <c r="C15" s="96" t="s">
        <v>60</v>
      </c>
      <c r="D15" s="96" t="s">
        <v>42</v>
      </c>
    </row>
    <row r="16" ht="14.25" customHeight="1" spans="1:4">
      <c r="A16" s="96">
        <v>12500</v>
      </c>
      <c r="B16" s="137"/>
      <c r="C16" s="96" t="s">
        <v>61</v>
      </c>
      <c r="D16" s="96" t="s">
        <v>42</v>
      </c>
    </row>
    <row r="17" ht="14.25" customHeight="1" spans="1:4">
      <c r="A17" s="96">
        <v>4650</v>
      </c>
      <c r="B17" s="95"/>
      <c r="C17" s="96" t="s">
        <v>62</v>
      </c>
      <c r="D17" s="96" t="s">
        <v>42</v>
      </c>
    </row>
    <row r="18" ht="14.25" customHeight="1" spans="1:4">
      <c r="A18" s="42">
        <f>1550*3</f>
        <v>4650</v>
      </c>
      <c r="B18" s="95" t="s">
        <v>63</v>
      </c>
      <c r="C18" s="96" t="s">
        <v>64</v>
      </c>
      <c r="D18" s="96" t="s">
        <v>42</v>
      </c>
    </row>
    <row r="19" ht="14.25" customHeight="1" spans="1:4">
      <c r="A19" s="96">
        <v>9800</v>
      </c>
      <c r="B19" s="95" t="s">
        <v>65</v>
      </c>
      <c r="C19" s="96" t="s">
        <v>66</v>
      </c>
      <c r="D19" s="96" t="s">
        <v>42</v>
      </c>
    </row>
    <row r="20" ht="14.25" customHeight="1" spans="1:4">
      <c r="A20" s="96">
        <v>775</v>
      </c>
      <c r="B20" s="95" t="s">
        <v>67</v>
      </c>
      <c r="C20" s="96" t="s">
        <v>68</v>
      </c>
      <c r="D20" s="96" t="s">
        <v>42</v>
      </c>
    </row>
    <row r="21" ht="14.25" customHeight="1" spans="1:26">
      <c r="A21" s="138">
        <v>250</v>
      </c>
      <c r="B21" s="139" t="s">
        <v>67</v>
      </c>
      <c r="C21" s="96" t="s">
        <v>69</v>
      </c>
      <c r="D21" s="96" t="s">
        <v>42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ht="14.25" customHeight="1" spans="1:26">
      <c r="A22" s="140">
        <v>2600</v>
      </c>
      <c r="B22" s="141">
        <v>45299</v>
      </c>
      <c r="C22" s="105" t="s">
        <v>70</v>
      </c>
      <c r="D22" s="132" t="s">
        <v>42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4.25" customHeight="1" spans="1:26">
      <c r="A23" s="140">
        <v>3375</v>
      </c>
      <c r="B23" s="139" t="s">
        <v>71</v>
      </c>
      <c r="C23" s="105" t="s">
        <v>72</v>
      </c>
      <c r="D23" s="132" t="s">
        <v>42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4.25" customHeight="1" spans="1:26">
      <c r="A24" s="140">
        <v>1550</v>
      </c>
      <c r="B24" s="139" t="s">
        <v>67</v>
      </c>
      <c r="C24" s="105" t="s">
        <v>73</v>
      </c>
      <c r="D24" s="132" t="s">
        <v>42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4.25" customHeight="1" spans="1:26">
      <c r="A25" s="140">
        <v>2997</v>
      </c>
      <c r="B25" s="139" t="s">
        <v>74</v>
      </c>
      <c r="C25" s="105" t="s">
        <v>75</v>
      </c>
      <c r="D25" s="132" t="s">
        <v>76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4.25" customHeight="1" spans="1:26">
      <c r="A26" s="142">
        <v>1000</v>
      </c>
      <c r="B26" s="137" t="s">
        <v>74</v>
      </c>
      <c r="C26" s="132" t="s">
        <v>77</v>
      </c>
      <c r="D26" s="131" t="s">
        <v>49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4.25" customHeight="1" spans="1:26">
      <c r="A27" s="142">
        <v>3000</v>
      </c>
      <c r="B27" s="137" t="s">
        <v>74</v>
      </c>
      <c r="C27" s="132" t="s">
        <v>78</v>
      </c>
      <c r="D27" s="131" t="s">
        <v>49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4.25" customHeight="1" spans="1:26">
      <c r="A28" s="142">
        <v>2000</v>
      </c>
      <c r="B28" s="137" t="s">
        <v>74</v>
      </c>
      <c r="C28" s="132" t="s">
        <v>79</v>
      </c>
      <c r="D28" s="131" t="s">
        <v>49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4.25" customHeight="1" spans="1:26">
      <c r="A29" s="142">
        <v>2000</v>
      </c>
      <c r="B29" s="137" t="s">
        <v>74</v>
      </c>
      <c r="C29" s="132" t="s">
        <v>80</v>
      </c>
      <c r="D29" s="131" t="s">
        <v>49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4.25" customHeight="1" spans="1:26">
      <c r="A30" s="142">
        <v>2685</v>
      </c>
      <c r="B30" s="137" t="s">
        <v>81</v>
      </c>
      <c r="C30" s="132" t="s">
        <v>82</v>
      </c>
      <c r="D30" s="131" t="s">
        <v>49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4.25" customHeight="1" spans="1:26">
      <c r="A31" s="143"/>
      <c r="B31" s="132"/>
      <c r="C31" s="132" t="s">
        <v>83</v>
      </c>
      <c r="D31" s="132" t="s">
        <v>42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4.25" customHeight="1" spans="1:26">
      <c r="A32" s="140">
        <v>2100</v>
      </c>
      <c r="B32" s="144">
        <v>45566</v>
      </c>
      <c r="C32" s="132" t="s">
        <v>84</v>
      </c>
      <c r="D32" s="131" t="s">
        <v>49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4.25" customHeight="1" spans="1:26">
      <c r="A33" s="140">
        <v>2500</v>
      </c>
      <c r="B33" s="134"/>
      <c r="C33" s="132" t="s">
        <v>85</v>
      </c>
      <c r="D33" s="132" t="s">
        <v>42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4.25" customHeight="1" spans="1:26">
      <c r="A34" s="140">
        <v>200</v>
      </c>
      <c r="B34" s="134"/>
      <c r="C34" s="132" t="s">
        <v>86</v>
      </c>
      <c r="D34" s="131" t="s">
        <v>49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4.25" customHeight="1" spans="1:26">
      <c r="A35" s="145">
        <v>763</v>
      </c>
      <c r="B35" s="132" t="s">
        <v>87</v>
      </c>
      <c r="C35" s="146" t="s">
        <v>83</v>
      </c>
      <c r="D35" s="146" t="s">
        <v>42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4.25" customHeight="1" spans="1:2">
      <c r="A36" s="147">
        <f>SUM(A2:A35)</f>
        <v>147755</v>
      </c>
      <c r="B36" s="148">
        <f>A36-A30-A29-A28-A27-A26-A6</f>
        <v>136570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pageMargins left="0.75" right="0.75" top="1" bottom="1" header="0" footer="0"/>
  <pageSetup paperSize="1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8"/>
  <sheetViews>
    <sheetView workbookViewId="0">
      <selection activeCell="A1" sqref="A1"/>
    </sheetView>
  </sheetViews>
  <sheetFormatPr defaultColWidth="14.4333333333333" defaultRowHeight="15" customHeight="1"/>
  <cols>
    <col min="1" max="1" width="5.71333333333333" customWidth="1"/>
    <col min="2" max="2" width="14.86" customWidth="1"/>
    <col min="3" max="3" width="45.2933333333333" customWidth="1"/>
    <col min="4" max="4" width="14.7133333333333" customWidth="1"/>
    <col min="5" max="5" width="63.86" customWidth="1"/>
    <col min="6" max="26" width="9.14" customWidth="1"/>
  </cols>
  <sheetData>
    <row r="1" ht="14.25" customHeight="1" spans="1:26">
      <c r="A1" s="92" t="s">
        <v>0</v>
      </c>
      <c r="B1" s="93" t="s">
        <v>88</v>
      </c>
      <c r="C1" s="93" t="s">
        <v>89</v>
      </c>
      <c r="D1" s="93" t="s">
        <v>90</v>
      </c>
      <c r="E1" s="92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</row>
    <row r="2" ht="14.25" customHeight="1" spans="1:26">
      <c r="A2" s="94">
        <v>1</v>
      </c>
      <c r="B2" s="92">
        <v>10000</v>
      </c>
      <c r="C2" s="92" t="s">
        <v>91</v>
      </c>
      <c r="D2" s="94" t="s">
        <v>92</v>
      </c>
      <c r="E2" s="92" t="s">
        <v>93</v>
      </c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ht="14.25" customHeight="1" spans="1:5">
      <c r="A3" s="95">
        <v>2</v>
      </c>
      <c r="B3" s="92">
        <v>30000</v>
      </c>
      <c r="C3" s="96" t="s">
        <v>94</v>
      </c>
      <c r="D3" s="95" t="s">
        <v>95</v>
      </c>
      <c r="E3" s="42"/>
    </row>
    <row r="4" ht="14.25" customHeight="1" spans="1:26">
      <c r="A4" s="94">
        <v>5</v>
      </c>
      <c r="B4" s="15">
        <v>15000</v>
      </c>
      <c r="C4" s="15" t="s">
        <v>96</v>
      </c>
      <c r="D4" s="14" t="s">
        <v>57</v>
      </c>
      <c r="E4" s="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95">
        <v>6</v>
      </c>
      <c r="B5" s="15">
        <v>15000</v>
      </c>
      <c r="C5" s="15" t="s">
        <v>97</v>
      </c>
      <c r="D5" s="97">
        <v>45295</v>
      </c>
      <c r="E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94">
        <v>9</v>
      </c>
      <c r="B6" s="15">
        <v>15000</v>
      </c>
      <c r="C6" s="15" t="s">
        <v>98</v>
      </c>
      <c r="D6" s="98">
        <v>45383</v>
      </c>
      <c r="E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5">
      <c r="A7" s="95">
        <v>10</v>
      </c>
      <c r="B7" s="96">
        <v>15000</v>
      </c>
      <c r="C7" s="96" t="s">
        <v>99</v>
      </c>
      <c r="D7" s="99">
        <v>45413</v>
      </c>
      <c r="E7" s="42"/>
    </row>
    <row r="8" ht="14.25" customHeight="1" spans="1:5">
      <c r="A8" s="94">
        <v>11</v>
      </c>
      <c r="B8" s="96">
        <v>15000</v>
      </c>
      <c r="C8" s="96" t="s">
        <v>100</v>
      </c>
      <c r="D8" s="100">
        <v>45430</v>
      </c>
      <c r="E8" s="42"/>
    </row>
    <row r="9" ht="14.25" customHeight="1" spans="1:5">
      <c r="A9" s="95">
        <v>12</v>
      </c>
      <c r="B9" s="96">
        <v>15000</v>
      </c>
      <c r="C9" s="96" t="s">
        <v>101</v>
      </c>
      <c r="D9" s="95"/>
      <c r="E9" s="96" t="s">
        <v>102</v>
      </c>
    </row>
    <row r="10" ht="14.25" customHeight="1" spans="1:5">
      <c r="A10" s="94">
        <v>13</v>
      </c>
      <c r="B10" s="96">
        <v>15000</v>
      </c>
      <c r="C10" s="96" t="s">
        <v>103</v>
      </c>
      <c r="D10" s="95" t="s">
        <v>104</v>
      </c>
      <c r="E10" s="96" t="s">
        <v>105</v>
      </c>
    </row>
    <row r="11" ht="14.25" customHeight="1" spans="1:26">
      <c r="A11" s="94">
        <v>15</v>
      </c>
      <c r="B11" s="96">
        <v>15000</v>
      </c>
      <c r="C11" s="96" t="s">
        <v>106</v>
      </c>
      <c r="D11" s="101"/>
      <c r="E11" s="102" t="s">
        <v>107</v>
      </c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</row>
    <row r="12" ht="14.25" customHeight="1" spans="1:26">
      <c r="A12" s="95">
        <v>16</v>
      </c>
      <c r="B12" s="102">
        <v>15000</v>
      </c>
      <c r="C12" s="96" t="s">
        <v>108</v>
      </c>
      <c r="D12" s="103">
        <v>45419</v>
      </c>
      <c r="E12" s="102" t="s">
        <v>109</v>
      </c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ht="14.25" customHeight="1" spans="1:5">
      <c r="A13" s="94">
        <v>17</v>
      </c>
      <c r="B13" s="104">
        <v>15000</v>
      </c>
      <c r="C13" s="96" t="s">
        <v>110</v>
      </c>
      <c r="D13" s="95" t="s">
        <v>111</v>
      </c>
      <c r="E13" s="42"/>
    </row>
    <row r="14" ht="14.25" customHeight="1" spans="1:5">
      <c r="A14" s="95">
        <v>18</v>
      </c>
      <c r="B14" s="104">
        <v>10000</v>
      </c>
      <c r="C14" s="96" t="s">
        <v>112</v>
      </c>
      <c r="D14" s="95" t="s">
        <v>74</v>
      </c>
      <c r="E14" s="42"/>
    </row>
    <row r="15" ht="14.25" customHeight="1" spans="1:5">
      <c r="A15" s="95">
        <v>19</v>
      </c>
      <c r="B15" s="105">
        <v>20000</v>
      </c>
      <c r="C15" s="106" t="s">
        <v>113</v>
      </c>
      <c r="D15" s="95" t="s">
        <v>114</v>
      </c>
      <c r="E15" s="42"/>
    </row>
    <row r="16" ht="14.25" customHeight="1" spans="1:4">
      <c r="A16" s="107"/>
      <c r="B16" s="108">
        <v>15000</v>
      </c>
      <c r="C16" s="102" t="s">
        <v>115</v>
      </c>
      <c r="D16" s="109">
        <v>45575</v>
      </c>
    </row>
    <row r="17" ht="14.25" customHeight="1" spans="1:4">
      <c r="A17" s="107"/>
      <c r="B17" s="108">
        <v>15000</v>
      </c>
      <c r="C17" s="110" t="s">
        <v>116</v>
      </c>
      <c r="D17" s="101" t="s">
        <v>117</v>
      </c>
    </row>
    <row r="18" ht="14.25" customHeight="1" spans="2:4">
      <c r="B18" s="111"/>
      <c r="C18" s="112" t="s">
        <v>118</v>
      </c>
      <c r="D18" s="113">
        <v>45607</v>
      </c>
    </row>
    <row r="19" ht="14.25" customHeight="1" spans="2:4">
      <c r="B19" s="111"/>
      <c r="C19" s="112" t="s">
        <v>119</v>
      </c>
      <c r="D19" s="114" t="s">
        <v>120</v>
      </c>
    </row>
    <row r="20" ht="14.25" customHeight="1" spans="2:4">
      <c r="B20" s="111"/>
      <c r="C20" s="112" t="s">
        <v>121</v>
      </c>
      <c r="D20" s="114" t="s">
        <v>122</v>
      </c>
    </row>
    <row r="21" ht="14.25" customHeight="1" spans="2:3">
      <c r="B21" s="115">
        <f>SUM(B2:B20)</f>
        <v>250000</v>
      </c>
      <c r="C21" s="116" t="s">
        <v>123</v>
      </c>
    </row>
    <row r="22" ht="14.25" customHeight="1" spans="2:2">
      <c r="B22" s="11"/>
    </row>
    <row r="23" ht="14.25" customHeight="1"/>
    <row r="24" ht="14.25" customHeight="1" spans="1:5">
      <c r="A24" s="92" t="s">
        <v>0</v>
      </c>
      <c r="B24" s="93" t="s">
        <v>88</v>
      </c>
      <c r="C24" s="93" t="s">
        <v>89</v>
      </c>
      <c r="D24" s="93" t="s">
        <v>90</v>
      </c>
      <c r="E24" s="92"/>
    </row>
    <row r="25" ht="14.25" customHeight="1" spans="1:5">
      <c r="A25" s="117">
        <v>1</v>
      </c>
      <c r="B25" s="96">
        <v>3000</v>
      </c>
      <c r="C25" s="96" t="s">
        <v>124</v>
      </c>
      <c r="D25" s="95" t="s">
        <v>125</v>
      </c>
      <c r="E25" s="42"/>
    </row>
    <row r="26" ht="14.25" customHeight="1" spans="1:26">
      <c r="A26" s="118">
        <v>2</v>
      </c>
      <c r="B26" s="119">
        <v>4000</v>
      </c>
      <c r="C26" s="120" t="s">
        <v>126</v>
      </c>
      <c r="D26" s="14" t="s">
        <v>127</v>
      </c>
      <c r="E26" s="128" t="s">
        <v>128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 spans="1:5">
      <c r="A27" s="117">
        <v>3</v>
      </c>
      <c r="B27" s="15">
        <v>4800</v>
      </c>
      <c r="C27" s="15" t="s">
        <v>129</v>
      </c>
      <c r="D27" s="121">
        <v>45352</v>
      </c>
      <c r="E27" s="12"/>
    </row>
    <row r="28" ht="14.25" customHeight="1" spans="1:5">
      <c r="A28" s="118">
        <v>4</v>
      </c>
      <c r="B28" s="15">
        <f>4000+600</f>
        <v>4600</v>
      </c>
      <c r="C28" s="15" t="s">
        <v>130</v>
      </c>
      <c r="D28" s="12"/>
      <c r="E28" s="12"/>
    </row>
    <row r="29" ht="14.25" customHeight="1" spans="1:26">
      <c r="A29" s="118">
        <v>14</v>
      </c>
      <c r="B29" s="122">
        <v>4000</v>
      </c>
      <c r="C29" s="120" t="s">
        <v>131</v>
      </c>
      <c r="D29" s="8" t="s">
        <v>132</v>
      </c>
      <c r="E29" s="128" t="s">
        <v>128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 spans="1:26">
      <c r="A30" s="117">
        <v>17</v>
      </c>
      <c r="B30" s="104">
        <v>4000</v>
      </c>
      <c r="C30" s="120" t="s">
        <v>131</v>
      </c>
      <c r="D30" s="95" t="s">
        <v>133</v>
      </c>
      <c r="E30" s="128" t="s">
        <v>134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 spans="1:26">
      <c r="A31" s="118">
        <v>18</v>
      </c>
      <c r="B31" s="104">
        <v>157000</v>
      </c>
      <c r="C31" s="96" t="s">
        <v>135</v>
      </c>
      <c r="D31" s="96" t="s">
        <v>136</v>
      </c>
      <c r="E31" s="96" t="s">
        <v>137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 spans="1:26">
      <c r="A32" s="123"/>
      <c r="B32" s="124">
        <f>B31+B30+B29+B28+B27+B26+B25</f>
        <v>181400</v>
      </c>
      <c r="C32" s="112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ht="14.25" customHeight="1" spans="1:26">
      <c r="A33" s="2"/>
      <c r="B33" s="125">
        <f>B32+B21</f>
        <v>431400</v>
      </c>
      <c r="C33" s="116" t="s">
        <v>138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5" right="0.75" top="1" bottom="1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6"/>
  <sheetViews>
    <sheetView workbookViewId="0">
      <selection activeCell="A1" sqref="A1"/>
    </sheetView>
  </sheetViews>
  <sheetFormatPr defaultColWidth="14.4333333333333" defaultRowHeight="15" customHeight="1"/>
  <cols>
    <col min="1" max="1" width="4.14" customWidth="1"/>
    <col min="2" max="2" width="34.5666666666667" customWidth="1"/>
    <col min="3" max="3" width="18.14" customWidth="1"/>
    <col min="4" max="4" width="14.14" customWidth="1"/>
    <col min="5" max="5" width="16.7066666666667" customWidth="1"/>
    <col min="6" max="6" width="13.5666666666667" customWidth="1"/>
    <col min="7" max="7" width="13.2866666666667" customWidth="1"/>
    <col min="8" max="8" width="16.5666666666667" customWidth="1"/>
    <col min="9" max="9" width="10.5666666666667" customWidth="1"/>
    <col min="10" max="26" width="9.14" customWidth="1"/>
  </cols>
  <sheetData>
    <row r="1" ht="14.25" customHeight="1" spans="2:7">
      <c r="B1" s="28" t="s">
        <v>139</v>
      </c>
      <c r="C1" s="29"/>
      <c r="D1" s="29"/>
      <c r="G1" s="72"/>
    </row>
    <row r="2" ht="14.25" customHeight="1" spans="2:7">
      <c r="B2" s="12" t="s">
        <v>140</v>
      </c>
      <c r="C2" s="30">
        <f>C42</f>
        <v>13650000</v>
      </c>
      <c r="D2" s="31"/>
      <c r="E2" s="31"/>
      <c r="G2" s="72"/>
    </row>
    <row r="3" ht="14.25" customHeight="1" spans="1:26">
      <c r="A3" s="32"/>
      <c r="B3" s="33" t="s">
        <v>141</v>
      </c>
      <c r="C3" s="34">
        <f>551680-37000</f>
        <v>514680</v>
      </c>
      <c r="D3" s="35"/>
      <c r="E3" s="73"/>
      <c r="F3" s="74"/>
      <c r="G3" s="75"/>
      <c r="H3" s="76"/>
      <c r="I3" s="87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4.25" customHeight="1" spans="1:26">
      <c r="A4" s="32"/>
      <c r="B4" s="33" t="s">
        <v>142</v>
      </c>
      <c r="C4" s="36">
        <v>89325</v>
      </c>
      <c r="D4" s="37">
        <v>89325</v>
      </c>
      <c r="E4" s="39"/>
      <c r="F4" s="32"/>
      <c r="G4" s="7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4.25" customHeight="1" spans="1:26">
      <c r="A5" s="32"/>
      <c r="B5" s="38" t="s">
        <v>143</v>
      </c>
      <c r="C5" s="34">
        <f>'OTHER INCOME'!B36</f>
        <v>136570</v>
      </c>
      <c r="D5" s="39"/>
      <c r="E5" s="39"/>
      <c r="F5" s="32"/>
      <c r="G5" s="7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4.25" customHeight="1" spans="1:26">
      <c r="A6" s="32"/>
      <c r="B6" s="40" t="s">
        <v>144</v>
      </c>
      <c r="C6" s="41">
        <f>SUM(C2:C5)</f>
        <v>14390575</v>
      </c>
      <c r="D6" s="39"/>
      <c r="E6" s="39"/>
      <c r="F6" s="32"/>
      <c r="G6" s="7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4.25" customHeight="1" spans="3:8">
      <c r="C7" s="42"/>
      <c r="D7" s="39"/>
      <c r="E7" s="39"/>
      <c r="F7" s="32"/>
      <c r="G7" s="75"/>
      <c r="H7" s="32"/>
    </row>
    <row r="8" ht="14.25" customHeight="1" spans="2:8">
      <c r="B8" s="33" t="s">
        <v>145</v>
      </c>
      <c r="C8" s="43">
        <v>1054828</v>
      </c>
      <c r="D8" s="39"/>
      <c r="E8" s="39"/>
      <c r="F8" s="32"/>
      <c r="G8" s="75"/>
      <c r="H8" s="32"/>
    </row>
    <row r="9" ht="14.25" customHeight="1" spans="2:8">
      <c r="B9" s="44" t="s">
        <v>146</v>
      </c>
      <c r="C9" s="45">
        <v>161275</v>
      </c>
      <c r="D9" s="46"/>
      <c r="E9" s="46"/>
      <c r="F9" s="77"/>
      <c r="G9" s="72"/>
      <c r="H9" s="32"/>
    </row>
    <row r="10" ht="14.25" customHeight="1" spans="2:8">
      <c r="B10" s="15" t="s">
        <v>147</v>
      </c>
      <c r="C10" s="17">
        <f>CHARGES!B33</f>
        <v>431400</v>
      </c>
      <c r="D10" s="47"/>
      <c r="E10" s="46"/>
      <c r="F10" s="32"/>
      <c r="G10" s="72"/>
      <c r="H10" s="32"/>
    </row>
    <row r="11" ht="14.25" customHeight="1" spans="2:7">
      <c r="B11" s="48" t="s">
        <v>148</v>
      </c>
      <c r="C11" s="49">
        <f>C3+C9</f>
        <v>675955</v>
      </c>
      <c r="D11" s="47"/>
      <c r="E11" s="47"/>
      <c r="G11" s="72"/>
    </row>
    <row r="12" ht="14.25" customHeight="1" spans="2:7">
      <c r="B12" s="15" t="s">
        <v>149</v>
      </c>
      <c r="C12" s="13">
        <f>'SOCIALE 2024'!C30</f>
        <v>206520</v>
      </c>
      <c r="D12" s="47"/>
      <c r="E12" s="47"/>
      <c r="G12" s="72"/>
    </row>
    <row r="13" ht="14.25" customHeight="1" spans="2:7">
      <c r="B13" s="12" t="s">
        <v>150</v>
      </c>
      <c r="C13" s="13">
        <f>'Saving yumunsi'!O22</f>
        <v>3357500</v>
      </c>
      <c r="D13" s="47"/>
      <c r="E13" s="47"/>
      <c r="G13" s="72"/>
    </row>
    <row r="14" ht="14.25" customHeight="1" spans="2:7">
      <c r="B14" s="12" t="s">
        <v>151</v>
      </c>
      <c r="C14" s="13">
        <f>'SAVINGS yukwezi 2024'!O22</f>
        <v>5141180</v>
      </c>
      <c r="D14" s="47"/>
      <c r="E14" s="47"/>
      <c r="G14" s="72"/>
    </row>
    <row r="15" ht="14.25" customHeight="1" spans="1:26">
      <c r="A15" s="50"/>
      <c r="B15" s="51" t="s">
        <v>152</v>
      </c>
      <c r="C15" s="17">
        <v>-8312965</v>
      </c>
      <c r="D15" s="52"/>
      <c r="E15" s="52"/>
      <c r="F15" s="50"/>
      <c r="G15" s="78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4.25" customHeight="1" spans="1:26">
      <c r="A16" s="50"/>
      <c r="B16" s="53" t="s">
        <v>2</v>
      </c>
      <c r="C16" s="54">
        <f>C6+C8+C11+C12+C13+C14+C15</f>
        <v>16513593</v>
      </c>
      <c r="D16" s="52"/>
      <c r="E16" s="52"/>
      <c r="F16" s="50"/>
      <c r="G16" s="78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4.25" customHeight="1" spans="4:7">
      <c r="D17" s="3"/>
      <c r="G17" s="72"/>
    </row>
    <row r="18" ht="14.25" customHeight="1" spans="1:26">
      <c r="A18" s="2"/>
      <c r="B18" s="55"/>
      <c r="C18" s="56"/>
      <c r="D18" s="2"/>
      <c r="E18" s="3"/>
      <c r="F18" s="2"/>
      <c r="G18" s="7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7:7">
      <c r="G19" s="79"/>
    </row>
    <row r="20" ht="14.25" customHeight="1" spans="1:7">
      <c r="A20" s="57" t="s">
        <v>153</v>
      </c>
      <c r="B20" s="58"/>
      <c r="C20" s="58"/>
      <c r="D20" s="59"/>
      <c r="E20" s="80"/>
      <c r="G20" s="72"/>
    </row>
    <row r="21" ht="132" customHeight="1" spans="1:9">
      <c r="A21" s="60" t="s">
        <v>0</v>
      </c>
      <c r="B21" s="60" t="s">
        <v>1</v>
      </c>
      <c r="C21" s="61" t="s">
        <v>154</v>
      </c>
      <c r="D21" s="62" t="s">
        <v>155</v>
      </c>
      <c r="E21" s="81" t="s">
        <v>156</v>
      </c>
      <c r="F21" s="82" t="s">
        <v>157</v>
      </c>
      <c r="G21" s="83" t="s">
        <v>158</v>
      </c>
      <c r="H21" s="84" t="s">
        <v>159</v>
      </c>
      <c r="I21" s="84" t="s">
        <v>160</v>
      </c>
    </row>
    <row r="22" ht="14.25" customHeight="1" spans="1:9">
      <c r="A22" s="12">
        <v>1</v>
      </c>
      <c r="B22" s="12" t="s">
        <v>5</v>
      </c>
      <c r="C22" s="13">
        <f t="shared" ref="C22:C39" si="0">500000+182500</f>
        <v>682500</v>
      </c>
      <c r="D22" s="63">
        <v>134000</v>
      </c>
      <c r="E22" s="13">
        <f t="shared" ref="E22:E39" si="1">C22+D22</f>
        <v>816500</v>
      </c>
      <c r="F22" s="17">
        <f>'Saving yumunsi'!O2</f>
        <v>183000</v>
      </c>
      <c r="G22" s="85">
        <f t="shared" ref="G22:G41" si="2">1000000-(F22+E22)</f>
        <v>500</v>
      </c>
      <c r="H22" s="86">
        <f t="shared" ref="H22:H41" si="3">C22+D22+F22</f>
        <v>999500</v>
      </c>
      <c r="I22" s="42"/>
    </row>
    <row r="23" ht="14.25" customHeight="1" spans="1:9">
      <c r="A23" s="12">
        <v>2</v>
      </c>
      <c r="B23" s="12" t="s">
        <v>6</v>
      </c>
      <c r="C23" s="13">
        <f t="shared" si="0"/>
        <v>682500</v>
      </c>
      <c r="D23" s="63">
        <v>0</v>
      </c>
      <c r="E23" s="13">
        <f t="shared" si="1"/>
        <v>682500</v>
      </c>
      <c r="F23" s="17">
        <f>'Saving yumunsi'!O3</f>
        <v>152500</v>
      </c>
      <c r="G23" s="85">
        <f t="shared" si="2"/>
        <v>165000</v>
      </c>
      <c r="H23" s="86">
        <f t="shared" si="3"/>
        <v>835000</v>
      </c>
      <c r="I23" s="42"/>
    </row>
    <row r="24" ht="14.25" customHeight="1" spans="1:9">
      <c r="A24" s="12">
        <v>3</v>
      </c>
      <c r="B24" s="12" t="s">
        <v>7</v>
      </c>
      <c r="C24" s="13">
        <f t="shared" si="0"/>
        <v>682500</v>
      </c>
      <c r="D24" s="63">
        <v>0</v>
      </c>
      <c r="E24" s="13">
        <f t="shared" si="1"/>
        <v>682500</v>
      </c>
      <c r="F24" s="17">
        <f>'Saving yumunsi'!O4</f>
        <v>167500</v>
      </c>
      <c r="G24" s="85">
        <f t="shared" si="2"/>
        <v>150000</v>
      </c>
      <c r="H24" s="86">
        <f t="shared" si="3"/>
        <v>850000</v>
      </c>
      <c r="I24" s="42"/>
    </row>
    <row r="25" ht="14.25" customHeight="1" spans="1:9">
      <c r="A25" s="12">
        <v>4</v>
      </c>
      <c r="B25" s="12" t="s">
        <v>161</v>
      </c>
      <c r="C25" s="13">
        <f t="shared" si="0"/>
        <v>682500</v>
      </c>
      <c r="D25" s="63">
        <v>0</v>
      </c>
      <c r="E25" s="13">
        <f t="shared" si="1"/>
        <v>682500</v>
      </c>
      <c r="F25" s="17">
        <f>'Saving yumunsi'!O5</f>
        <v>168000</v>
      </c>
      <c r="G25" s="85">
        <f t="shared" si="2"/>
        <v>149500</v>
      </c>
      <c r="H25" s="86">
        <f t="shared" si="3"/>
        <v>850500</v>
      </c>
      <c r="I25" s="42"/>
    </row>
    <row r="26" ht="14.25" customHeight="1" spans="1:9">
      <c r="A26" s="12">
        <v>5</v>
      </c>
      <c r="B26" s="12" t="s">
        <v>9</v>
      </c>
      <c r="C26" s="13">
        <f t="shared" si="0"/>
        <v>682500</v>
      </c>
      <c r="D26" s="63">
        <v>134000</v>
      </c>
      <c r="E26" s="13">
        <f t="shared" si="1"/>
        <v>816500</v>
      </c>
      <c r="F26" s="17">
        <f>'Saving yumunsi'!O6</f>
        <v>167500</v>
      </c>
      <c r="G26" s="85">
        <f t="shared" si="2"/>
        <v>16000</v>
      </c>
      <c r="H26" s="86">
        <f t="shared" si="3"/>
        <v>984000</v>
      </c>
      <c r="I26" s="42"/>
    </row>
    <row r="27" ht="14.25" customHeight="1" spans="1:9">
      <c r="A27" s="12">
        <v>6</v>
      </c>
      <c r="B27" s="12" t="s">
        <v>10</v>
      </c>
      <c r="C27" s="13">
        <f t="shared" si="0"/>
        <v>682500</v>
      </c>
      <c r="D27" s="63">
        <v>0</v>
      </c>
      <c r="E27" s="13">
        <f t="shared" si="1"/>
        <v>682500</v>
      </c>
      <c r="F27" s="17">
        <f>'Saving yumunsi'!O7</f>
        <v>152500</v>
      </c>
      <c r="G27" s="85">
        <f t="shared" si="2"/>
        <v>165000</v>
      </c>
      <c r="H27" s="86">
        <f t="shared" si="3"/>
        <v>835000</v>
      </c>
      <c r="I27" s="42"/>
    </row>
    <row r="28" ht="14.25" customHeight="1" spans="1:9">
      <c r="A28" s="12">
        <v>7</v>
      </c>
      <c r="B28" s="12" t="s">
        <v>162</v>
      </c>
      <c r="C28" s="13">
        <f t="shared" si="0"/>
        <v>682500</v>
      </c>
      <c r="D28" s="63">
        <v>0</v>
      </c>
      <c r="E28" s="13">
        <f t="shared" si="1"/>
        <v>682500</v>
      </c>
      <c r="F28" s="17">
        <f>'Saving yumunsi'!O8</f>
        <v>152500</v>
      </c>
      <c r="G28" s="85">
        <f t="shared" si="2"/>
        <v>165000</v>
      </c>
      <c r="H28" s="86">
        <f t="shared" si="3"/>
        <v>835000</v>
      </c>
      <c r="I28" s="42"/>
    </row>
    <row r="29" ht="14.25" customHeight="1" spans="1:9">
      <c r="A29" s="12">
        <v>8</v>
      </c>
      <c r="B29" s="12" t="s">
        <v>12</v>
      </c>
      <c r="C29" s="13">
        <f t="shared" si="0"/>
        <v>682500</v>
      </c>
      <c r="D29" s="63">
        <v>0</v>
      </c>
      <c r="E29" s="13">
        <f t="shared" si="1"/>
        <v>682500</v>
      </c>
      <c r="F29" s="17">
        <f>'Saving yumunsi'!O9</f>
        <v>183000</v>
      </c>
      <c r="G29" s="85">
        <f t="shared" si="2"/>
        <v>134500</v>
      </c>
      <c r="H29" s="86">
        <f t="shared" si="3"/>
        <v>865500</v>
      </c>
      <c r="I29" s="42"/>
    </row>
    <row r="30" ht="14.25" customHeight="1" spans="1:13">
      <c r="A30" s="12">
        <v>9</v>
      </c>
      <c r="B30" s="12" t="s">
        <v>13</v>
      </c>
      <c r="C30" s="13">
        <f t="shared" si="0"/>
        <v>682500</v>
      </c>
      <c r="D30" s="63">
        <v>134500</v>
      </c>
      <c r="E30" s="13">
        <f t="shared" si="1"/>
        <v>817000</v>
      </c>
      <c r="F30" s="17">
        <f>'Saving yumunsi'!O10</f>
        <v>183000</v>
      </c>
      <c r="G30" s="85">
        <f t="shared" si="2"/>
        <v>0</v>
      </c>
      <c r="H30" s="86">
        <f t="shared" si="3"/>
        <v>1000000</v>
      </c>
      <c r="I30" s="42"/>
      <c r="M30" s="91"/>
    </row>
    <row r="31" ht="14.25" customHeight="1" spans="1:9">
      <c r="A31" s="12">
        <v>10</v>
      </c>
      <c r="B31" s="12" t="s">
        <v>14</v>
      </c>
      <c r="C31" s="13">
        <f t="shared" si="0"/>
        <v>682500</v>
      </c>
      <c r="D31" s="63">
        <v>0</v>
      </c>
      <c r="E31" s="13">
        <f t="shared" si="1"/>
        <v>682500</v>
      </c>
      <c r="F31" s="17">
        <f>'Saving yumunsi'!O11</f>
        <v>183000</v>
      </c>
      <c r="G31" s="85">
        <f t="shared" si="2"/>
        <v>134500</v>
      </c>
      <c r="H31" s="86">
        <f t="shared" si="3"/>
        <v>865500</v>
      </c>
      <c r="I31" s="42"/>
    </row>
    <row r="32" ht="14.25" customHeight="1" spans="1:9">
      <c r="A32" s="12">
        <v>11</v>
      </c>
      <c r="B32" s="12" t="s">
        <v>15</v>
      </c>
      <c r="C32" s="13">
        <f t="shared" si="0"/>
        <v>682500</v>
      </c>
      <c r="D32" s="63">
        <v>0</v>
      </c>
      <c r="E32" s="13">
        <f t="shared" si="1"/>
        <v>682500</v>
      </c>
      <c r="F32" s="17">
        <f>'Saving yumunsi'!O12</f>
        <v>183000</v>
      </c>
      <c r="G32" s="85">
        <f t="shared" si="2"/>
        <v>134500</v>
      </c>
      <c r="H32" s="86">
        <f t="shared" si="3"/>
        <v>865500</v>
      </c>
      <c r="I32" s="42"/>
    </row>
    <row r="33" ht="14.25" customHeight="1" spans="1:26">
      <c r="A33" s="12">
        <v>12</v>
      </c>
      <c r="B33" s="12" t="s">
        <v>16</v>
      </c>
      <c r="C33" s="13">
        <f t="shared" si="0"/>
        <v>682500</v>
      </c>
      <c r="D33" s="63">
        <v>0</v>
      </c>
      <c r="E33" s="13">
        <f t="shared" si="1"/>
        <v>682500</v>
      </c>
      <c r="F33" s="17">
        <f>'Saving yumunsi'!O13</f>
        <v>172500</v>
      </c>
      <c r="G33" s="85">
        <f t="shared" si="2"/>
        <v>145000</v>
      </c>
      <c r="H33" s="86">
        <f t="shared" si="3"/>
        <v>855000</v>
      </c>
      <c r="I33" s="1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 spans="1:9">
      <c r="A34" s="12">
        <v>13</v>
      </c>
      <c r="B34" s="12" t="s">
        <v>17</v>
      </c>
      <c r="C34" s="13">
        <f t="shared" si="0"/>
        <v>682500</v>
      </c>
      <c r="D34" s="63">
        <v>0</v>
      </c>
      <c r="E34" s="13">
        <f t="shared" si="1"/>
        <v>682500</v>
      </c>
      <c r="F34" s="17">
        <f>'Saving yumunsi'!O14</f>
        <v>167500</v>
      </c>
      <c r="G34" s="85">
        <f t="shared" si="2"/>
        <v>150000</v>
      </c>
      <c r="H34" s="86">
        <f t="shared" si="3"/>
        <v>850000</v>
      </c>
      <c r="I34" s="42"/>
    </row>
    <row r="35" ht="14.25" customHeight="1" spans="1:9">
      <c r="A35" s="12">
        <v>14</v>
      </c>
      <c r="B35" s="12" t="s">
        <v>18</v>
      </c>
      <c r="C35" s="13">
        <f t="shared" si="0"/>
        <v>682500</v>
      </c>
      <c r="D35" s="63">
        <f>27000+27000+27000+27000</f>
        <v>108000</v>
      </c>
      <c r="E35" s="13">
        <f t="shared" si="1"/>
        <v>790500</v>
      </c>
      <c r="F35" s="17">
        <f>'Saving yumunsi'!O15</f>
        <v>167500</v>
      </c>
      <c r="G35" s="85">
        <f t="shared" si="2"/>
        <v>42000</v>
      </c>
      <c r="H35" s="86">
        <f t="shared" si="3"/>
        <v>958000</v>
      </c>
      <c r="I35" s="42"/>
    </row>
    <row r="36" ht="14.25" customHeight="1" spans="1:9">
      <c r="A36" s="12">
        <v>15</v>
      </c>
      <c r="B36" s="12" t="s">
        <v>19</v>
      </c>
      <c r="C36" s="13">
        <f t="shared" si="0"/>
        <v>682500</v>
      </c>
      <c r="D36" s="63">
        <v>0</v>
      </c>
      <c r="E36" s="13">
        <f t="shared" si="1"/>
        <v>682500</v>
      </c>
      <c r="F36" s="17">
        <f>'Saving yumunsi'!O16</f>
        <v>167000</v>
      </c>
      <c r="G36" s="85">
        <f t="shared" si="2"/>
        <v>150500</v>
      </c>
      <c r="H36" s="86">
        <f t="shared" si="3"/>
        <v>849500</v>
      </c>
      <c r="I36" s="42"/>
    </row>
    <row r="37" ht="14.25" customHeight="1" spans="1:9">
      <c r="A37" s="12">
        <v>16</v>
      </c>
      <c r="B37" s="12" t="s">
        <v>20</v>
      </c>
      <c r="C37" s="13">
        <f t="shared" si="0"/>
        <v>682500</v>
      </c>
      <c r="D37" s="63">
        <f t="shared" ref="D37:D38" si="4">25000</f>
        <v>25000</v>
      </c>
      <c r="E37" s="13">
        <f t="shared" si="1"/>
        <v>707500</v>
      </c>
      <c r="F37" s="17">
        <f>'Saving yumunsi'!O17</f>
        <v>167500</v>
      </c>
      <c r="G37" s="85">
        <f t="shared" si="2"/>
        <v>125000</v>
      </c>
      <c r="H37" s="86">
        <f t="shared" si="3"/>
        <v>875000</v>
      </c>
      <c r="I37" s="42"/>
    </row>
    <row r="38" ht="14.25" customHeight="1" spans="1:9">
      <c r="A38" s="12">
        <v>17</v>
      </c>
      <c r="B38" s="12" t="s">
        <v>163</v>
      </c>
      <c r="C38" s="13">
        <f t="shared" si="0"/>
        <v>682500</v>
      </c>
      <c r="D38" s="63">
        <f t="shared" si="4"/>
        <v>25000</v>
      </c>
      <c r="E38" s="13">
        <f t="shared" si="1"/>
        <v>707500</v>
      </c>
      <c r="F38" s="17">
        <f>'Saving yumunsi'!O18</f>
        <v>167500</v>
      </c>
      <c r="G38" s="85">
        <f t="shared" si="2"/>
        <v>125000</v>
      </c>
      <c r="H38" s="86">
        <f t="shared" si="3"/>
        <v>875000</v>
      </c>
      <c r="I38" s="42"/>
    </row>
    <row r="39" ht="14.25" customHeight="1" spans="1:9">
      <c r="A39" s="12">
        <v>18</v>
      </c>
      <c r="B39" s="12" t="s">
        <v>22</v>
      </c>
      <c r="C39" s="13">
        <f t="shared" si="0"/>
        <v>682500</v>
      </c>
      <c r="D39" s="63">
        <v>0</v>
      </c>
      <c r="E39" s="13">
        <f t="shared" si="1"/>
        <v>682500</v>
      </c>
      <c r="F39" s="17">
        <f>'Saving yumunsi'!O19</f>
        <v>152500</v>
      </c>
      <c r="G39" s="85">
        <f t="shared" si="2"/>
        <v>165000</v>
      </c>
      <c r="H39" s="86">
        <f t="shared" si="3"/>
        <v>835000</v>
      </c>
      <c r="I39" s="42"/>
    </row>
    <row r="40" ht="14.25" customHeight="1" spans="1:26">
      <c r="A40" s="12">
        <v>19</v>
      </c>
      <c r="B40" s="64" t="s">
        <v>23</v>
      </c>
      <c r="C40" s="65">
        <v>682500</v>
      </c>
      <c r="D40" s="63">
        <v>0</v>
      </c>
      <c r="E40" s="65">
        <v>682500</v>
      </c>
      <c r="F40" s="17">
        <f>'Saving yumunsi'!O20</f>
        <v>152500</v>
      </c>
      <c r="G40" s="85">
        <f t="shared" si="2"/>
        <v>165000</v>
      </c>
      <c r="H40" s="86">
        <f t="shared" si="3"/>
        <v>835000</v>
      </c>
      <c r="I40" s="88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ht="14.25" customHeight="1" spans="1:26">
      <c r="A41" s="12">
        <v>20</v>
      </c>
      <c r="B41" s="64" t="s">
        <v>24</v>
      </c>
      <c r="C41" s="65">
        <v>682500</v>
      </c>
      <c r="D41" s="63">
        <v>0</v>
      </c>
      <c r="E41" s="65">
        <v>682500</v>
      </c>
      <c r="F41" s="17">
        <f>'Saving yumunsi'!O21</f>
        <v>167500</v>
      </c>
      <c r="G41" s="85">
        <f t="shared" si="2"/>
        <v>150000</v>
      </c>
      <c r="H41" s="86">
        <f t="shared" si="3"/>
        <v>850000</v>
      </c>
      <c r="I41" s="88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ht="14.25" customHeight="1" spans="1:26">
      <c r="A42" s="66"/>
      <c r="B42" s="66" t="s">
        <v>2</v>
      </c>
      <c r="C42" s="67">
        <f t="shared" ref="C42:H42" si="5">SUM(C22:C41)</f>
        <v>13650000</v>
      </c>
      <c r="D42" s="67">
        <f t="shared" si="5"/>
        <v>560500</v>
      </c>
      <c r="E42" s="67">
        <f t="shared" si="5"/>
        <v>14210500</v>
      </c>
      <c r="F42" s="67">
        <f t="shared" si="5"/>
        <v>3357500</v>
      </c>
      <c r="G42" s="67">
        <f t="shared" si="5"/>
        <v>2432000</v>
      </c>
      <c r="H42" s="67">
        <f t="shared" si="5"/>
        <v>17568000</v>
      </c>
      <c r="I42" s="66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 ht="14.25" customHeight="1" spans="2:7">
      <c r="B43" s="15" t="s">
        <v>164</v>
      </c>
      <c r="C43" s="68">
        <v>3650000</v>
      </c>
      <c r="E43" s="3"/>
      <c r="G43" s="72"/>
    </row>
    <row r="44" ht="14.25" customHeight="1" spans="2:7">
      <c r="B44" s="69" t="s">
        <v>165</v>
      </c>
      <c r="C44" s="70">
        <f>C42-C43</f>
        <v>10000000</v>
      </c>
      <c r="E44" s="2"/>
      <c r="G44" s="72"/>
    </row>
    <row r="45" ht="14.25" customHeight="1" spans="7:7">
      <c r="G45" s="72"/>
    </row>
    <row r="46" ht="14.25" customHeight="1" spans="7:7">
      <c r="G46" s="72"/>
    </row>
    <row r="47" ht="14.25" customHeight="1" spans="1:26">
      <c r="A47" s="2"/>
      <c r="B47" s="2"/>
      <c r="C47" s="71"/>
      <c r="D47" s="2"/>
      <c r="E47" s="3"/>
      <c r="F47" s="2"/>
      <c r="G47" s="7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 spans="1:26">
      <c r="A48" s="2"/>
      <c r="B48" s="2"/>
      <c r="C48" s="2"/>
      <c r="D48" s="2"/>
      <c r="E48" s="3"/>
      <c r="F48" s="2"/>
      <c r="G48" s="7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 spans="7:7">
      <c r="G49" s="72"/>
    </row>
    <row r="50" ht="14.25" customHeight="1" spans="7:7">
      <c r="G50" s="72"/>
    </row>
    <row r="51" ht="14.25" customHeight="1" spans="7:7">
      <c r="G51" s="72"/>
    </row>
    <row r="52" ht="14.25" customHeight="1" spans="7:7">
      <c r="G52" s="72"/>
    </row>
    <row r="53" ht="14.25" customHeight="1" spans="7:7">
      <c r="G53" s="72"/>
    </row>
    <row r="54" ht="14.25" customHeight="1" spans="7:7">
      <c r="G54" s="72"/>
    </row>
    <row r="55" ht="14.25" customHeight="1" spans="7:7">
      <c r="G55" s="72"/>
    </row>
    <row r="56" ht="14.25" customHeight="1" spans="7:7">
      <c r="G56" s="72"/>
    </row>
    <row r="57" ht="14.25" customHeight="1" spans="7:7">
      <c r="G57" s="72"/>
    </row>
    <row r="58" ht="14.25" customHeight="1" spans="7:7">
      <c r="G58" s="72"/>
    </row>
    <row r="59" ht="14.25" customHeight="1" spans="7:7">
      <c r="G59" s="72"/>
    </row>
    <row r="60" ht="14.25" customHeight="1" spans="7:7">
      <c r="G60" s="72"/>
    </row>
    <row r="61" ht="14.25" customHeight="1" spans="7:7">
      <c r="G61" s="72"/>
    </row>
    <row r="62" ht="14.25" customHeight="1" spans="7:7">
      <c r="G62" s="72"/>
    </row>
    <row r="63" ht="14.25" customHeight="1" spans="7:7">
      <c r="G63" s="72"/>
    </row>
    <row r="64" ht="14.25" customHeight="1" spans="7:7">
      <c r="G64" s="72"/>
    </row>
    <row r="65" ht="14.25" customHeight="1" spans="7:7">
      <c r="G65" s="72"/>
    </row>
    <row r="66" ht="14.25" customHeight="1" spans="7:7">
      <c r="G66" s="72"/>
    </row>
    <row r="67" ht="14.25" customHeight="1" spans="7:7">
      <c r="G67" s="72"/>
    </row>
    <row r="68" ht="14.25" customHeight="1" spans="7:7">
      <c r="G68" s="72"/>
    </row>
    <row r="69" ht="14.25" customHeight="1" spans="7:7">
      <c r="G69" s="72"/>
    </row>
    <row r="70" ht="14.25" customHeight="1" spans="7:7">
      <c r="G70" s="72"/>
    </row>
    <row r="71" ht="14.25" customHeight="1" spans="7:7">
      <c r="G71" s="72"/>
    </row>
    <row r="72" ht="14.25" customHeight="1" spans="7:7">
      <c r="G72" s="72"/>
    </row>
    <row r="73" ht="14.25" customHeight="1" spans="7:7">
      <c r="G73" s="72"/>
    </row>
    <row r="74" ht="14.25" customHeight="1" spans="7:7">
      <c r="G74" s="72"/>
    </row>
    <row r="75" ht="14.25" customHeight="1" spans="7:7">
      <c r="G75" s="72"/>
    </row>
    <row r="76" ht="14.25" customHeight="1" spans="7:7">
      <c r="G76" s="72"/>
    </row>
    <row r="77" ht="14.25" customHeight="1" spans="7:7">
      <c r="G77" s="72"/>
    </row>
    <row r="78" ht="14.25" customHeight="1" spans="7:7">
      <c r="G78" s="72"/>
    </row>
    <row r="79" ht="14.25" customHeight="1" spans="7:7">
      <c r="G79" s="72"/>
    </row>
    <row r="80" ht="14.25" customHeight="1" spans="7:7">
      <c r="G80" s="72"/>
    </row>
    <row r="81" ht="14.25" customHeight="1" spans="7:7">
      <c r="G81" s="72"/>
    </row>
    <row r="82" ht="14.25" customHeight="1" spans="7:7">
      <c r="G82" s="72"/>
    </row>
    <row r="83" ht="14.25" customHeight="1" spans="7:7">
      <c r="G83" s="72"/>
    </row>
    <row r="84" ht="14.25" customHeight="1" spans="7:7">
      <c r="G84" s="72"/>
    </row>
    <row r="85" ht="14.25" customHeight="1" spans="7:7">
      <c r="G85" s="72"/>
    </row>
    <row r="86" ht="14.25" customHeight="1" spans="7:7">
      <c r="G86" s="72"/>
    </row>
    <row r="87" ht="14.25" customHeight="1" spans="7:7">
      <c r="G87" s="72"/>
    </row>
    <row r="88" ht="14.25" customHeight="1" spans="7:7">
      <c r="G88" s="72"/>
    </row>
    <row r="89" ht="14.25" customHeight="1" spans="7:7">
      <c r="G89" s="72"/>
    </row>
    <row r="90" ht="14.25" customHeight="1" spans="7:7">
      <c r="G90" s="72"/>
    </row>
    <row r="91" ht="14.25" customHeight="1" spans="7:7">
      <c r="G91" s="72"/>
    </row>
    <row r="92" ht="14.25" customHeight="1" spans="7:7">
      <c r="G92" s="72"/>
    </row>
    <row r="93" ht="14.25" customHeight="1" spans="7:7">
      <c r="G93" s="72"/>
    </row>
    <row r="94" ht="14.25" customHeight="1" spans="7:7">
      <c r="G94" s="72"/>
    </row>
    <row r="95" ht="14.25" customHeight="1" spans="7:7">
      <c r="G95" s="72"/>
    </row>
    <row r="96" ht="14.25" customHeight="1" spans="7:7">
      <c r="G96" s="72"/>
    </row>
    <row r="97" ht="14.25" customHeight="1" spans="7:7">
      <c r="G97" s="72"/>
    </row>
    <row r="98" ht="14.25" customHeight="1" spans="7:7">
      <c r="G98" s="72"/>
    </row>
    <row r="99" ht="14.25" customHeight="1" spans="7:7">
      <c r="G99" s="72"/>
    </row>
    <row r="100" ht="14.25" customHeight="1" spans="7:7">
      <c r="G100" s="72"/>
    </row>
    <row r="101" ht="14.25" customHeight="1" spans="7:7">
      <c r="G101" s="72"/>
    </row>
    <row r="102" ht="14.25" customHeight="1" spans="7:7">
      <c r="G102" s="72"/>
    </row>
    <row r="103" ht="14.25" customHeight="1" spans="7:7">
      <c r="G103" s="72"/>
    </row>
    <row r="104" ht="14.25" customHeight="1" spans="7:7">
      <c r="G104" s="72"/>
    </row>
    <row r="105" ht="14.25" customHeight="1" spans="7:7">
      <c r="G105" s="72"/>
    </row>
    <row r="106" ht="14.25" customHeight="1" spans="7:7">
      <c r="G106" s="72"/>
    </row>
    <row r="107" ht="14.25" customHeight="1" spans="7:7">
      <c r="G107" s="72"/>
    </row>
    <row r="108" ht="14.25" customHeight="1" spans="7:7">
      <c r="G108" s="72"/>
    </row>
    <row r="109" ht="14.25" customHeight="1" spans="7:7">
      <c r="G109" s="72"/>
    </row>
    <row r="110" ht="14.25" customHeight="1" spans="7:7">
      <c r="G110" s="72"/>
    </row>
    <row r="111" ht="14.25" customHeight="1" spans="7:7">
      <c r="G111" s="72"/>
    </row>
    <row r="112" ht="14.25" customHeight="1" spans="7:7">
      <c r="G112" s="72"/>
    </row>
    <row r="113" ht="14.25" customHeight="1" spans="7:7">
      <c r="G113" s="72"/>
    </row>
    <row r="114" ht="14.25" customHeight="1" spans="7:7">
      <c r="G114" s="72"/>
    </row>
    <row r="115" ht="14.25" customHeight="1" spans="7:7">
      <c r="G115" s="72"/>
    </row>
    <row r="116" ht="14.25" customHeight="1" spans="7:7">
      <c r="G116" s="72"/>
    </row>
    <row r="117" ht="14.25" customHeight="1" spans="7:7">
      <c r="G117" s="72"/>
    </row>
    <row r="118" ht="14.25" customHeight="1" spans="7:7">
      <c r="G118" s="72"/>
    </row>
    <row r="119" ht="14.25" customHeight="1" spans="7:7">
      <c r="G119" s="72"/>
    </row>
    <row r="120" ht="14.25" customHeight="1" spans="7:7">
      <c r="G120" s="72"/>
    </row>
    <row r="121" ht="14.25" customHeight="1" spans="7:7">
      <c r="G121" s="72"/>
    </row>
    <row r="122" ht="14.25" customHeight="1" spans="7:7">
      <c r="G122" s="72"/>
    </row>
    <row r="123" ht="14.25" customHeight="1" spans="7:7">
      <c r="G123" s="72"/>
    </row>
    <row r="124" ht="14.25" customHeight="1" spans="7:7">
      <c r="G124" s="72"/>
    </row>
    <row r="125" ht="14.25" customHeight="1" spans="7:7">
      <c r="G125" s="72"/>
    </row>
    <row r="126" ht="14.25" customHeight="1" spans="7:7">
      <c r="G126" s="72"/>
    </row>
    <row r="127" ht="14.25" customHeight="1" spans="7:7">
      <c r="G127" s="72"/>
    </row>
    <row r="128" ht="14.25" customHeight="1" spans="7:7">
      <c r="G128" s="72"/>
    </row>
    <row r="129" ht="14.25" customHeight="1" spans="7:7">
      <c r="G129" s="72"/>
    </row>
    <row r="130" ht="14.25" customHeight="1" spans="7:7">
      <c r="G130" s="72"/>
    </row>
    <row r="131" ht="14.25" customHeight="1" spans="7:7">
      <c r="G131" s="72"/>
    </row>
    <row r="132" ht="14.25" customHeight="1" spans="7:7">
      <c r="G132" s="72"/>
    </row>
    <row r="133" ht="14.25" customHeight="1" spans="7:7">
      <c r="G133" s="72"/>
    </row>
    <row r="134" ht="14.25" customHeight="1" spans="7:7">
      <c r="G134" s="72"/>
    </row>
    <row r="135" ht="14.25" customHeight="1" spans="7:7">
      <c r="G135" s="72"/>
    </row>
    <row r="136" ht="14.25" customHeight="1" spans="7:7">
      <c r="G136" s="72"/>
    </row>
    <row r="137" ht="14.25" customHeight="1" spans="7:7">
      <c r="G137" s="72"/>
    </row>
    <row r="138" ht="14.25" customHeight="1" spans="7:7">
      <c r="G138" s="72"/>
    </row>
    <row r="139" ht="14.25" customHeight="1" spans="7:7">
      <c r="G139" s="72"/>
    </row>
    <row r="140" ht="14.25" customHeight="1" spans="7:7">
      <c r="G140" s="72"/>
    </row>
    <row r="141" ht="14.25" customHeight="1" spans="7:7">
      <c r="G141" s="72"/>
    </row>
    <row r="142" ht="14.25" customHeight="1" spans="7:7">
      <c r="G142" s="72"/>
    </row>
    <row r="143" ht="14.25" customHeight="1" spans="7:7">
      <c r="G143" s="72"/>
    </row>
    <row r="144" ht="14.25" customHeight="1" spans="7:7">
      <c r="G144" s="72"/>
    </row>
    <row r="145" ht="14.25" customHeight="1" spans="7:7">
      <c r="G145" s="72"/>
    </row>
    <row r="146" ht="14.25" customHeight="1" spans="7:7">
      <c r="G146" s="72"/>
    </row>
    <row r="147" ht="14.25" customHeight="1" spans="7:7">
      <c r="G147" s="72"/>
    </row>
    <row r="148" ht="14.25" customHeight="1" spans="7:7">
      <c r="G148" s="72"/>
    </row>
    <row r="149" ht="14.25" customHeight="1" spans="7:7">
      <c r="G149" s="72"/>
    </row>
    <row r="150" ht="14.25" customHeight="1" spans="7:7">
      <c r="G150" s="72"/>
    </row>
    <row r="151" ht="14.25" customHeight="1" spans="7:7">
      <c r="G151" s="72"/>
    </row>
    <row r="152" ht="14.25" customHeight="1" spans="7:7">
      <c r="G152" s="72"/>
    </row>
    <row r="153" ht="14.25" customHeight="1" spans="7:7">
      <c r="G153" s="72"/>
    </row>
    <row r="154" ht="14.25" customHeight="1" spans="7:7">
      <c r="G154" s="72"/>
    </row>
    <row r="155" ht="14.25" customHeight="1" spans="7:7">
      <c r="G155" s="72"/>
    </row>
    <row r="156" ht="14.25" customHeight="1" spans="7:7">
      <c r="G156" s="72"/>
    </row>
    <row r="157" ht="14.25" customHeight="1" spans="7:7">
      <c r="G157" s="72"/>
    </row>
    <row r="158" ht="14.25" customHeight="1" spans="7:7">
      <c r="G158" s="72"/>
    </row>
    <row r="159" ht="14.25" customHeight="1" spans="7:7">
      <c r="G159" s="72"/>
    </row>
    <row r="160" ht="14.25" customHeight="1" spans="7:7">
      <c r="G160" s="72"/>
    </row>
    <row r="161" ht="14.25" customHeight="1" spans="7:7">
      <c r="G161" s="72"/>
    </row>
    <row r="162" ht="14.25" customHeight="1" spans="7:7">
      <c r="G162" s="72"/>
    </row>
    <row r="163" ht="14.25" customHeight="1" spans="7:7">
      <c r="G163" s="72"/>
    </row>
    <row r="164" ht="14.25" customHeight="1" spans="7:7">
      <c r="G164" s="72"/>
    </row>
    <row r="165" ht="14.25" customHeight="1" spans="7:7">
      <c r="G165" s="72"/>
    </row>
    <row r="166" ht="14.25" customHeight="1" spans="7:7">
      <c r="G166" s="72"/>
    </row>
    <row r="167" ht="14.25" customHeight="1" spans="7:7">
      <c r="G167" s="72"/>
    </row>
    <row r="168" ht="14.25" customHeight="1" spans="7:7">
      <c r="G168" s="72"/>
    </row>
    <row r="169" ht="14.25" customHeight="1" spans="7:7">
      <c r="G169" s="72"/>
    </row>
    <row r="170" ht="14.25" customHeight="1" spans="7:7">
      <c r="G170" s="72"/>
    </row>
    <row r="171" ht="14.25" customHeight="1" spans="7:7">
      <c r="G171" s="72"/>
    </row>
    <row r="172" ht="14.25" customHeight="1" spans="7:7">
      <c r="G172" s="72"/>
    </row>
    <row r="173" ht="14.25" customHeight="1" spans="7:7">
      <c r="G173" s="72"/>
    </row>
    <row r="174" ht="14.25" customHeight="1" spans="7:7">
      <c r="G174" s="72"/>
    </row>
    <row r="175" ht="14.25" customHeight="1" spans="7:7">
      <c r="G175" s="72"/>
    </row>
    <row r="176" ht="14.25" customHeight="1" spans="7:7">
      <c r="G176" s="72"/>
    </row>
    <row r="177" ht="14.25" customHeight="1" spans="7:7">
      <c r="G177" s="72"/>
    </row>
    <row r="178" ht="14.25" customHeight="1" spans="7:7">
      <c r="G178" s="72"/>
    </row>
    <row r="179" ht="14.25" customHeight="1" spans="7:7">
      <c r="G179" s="72"/>
    </row>
    <row r="180" ht="14.25" customHeight="1" spans="7:7">
      <c r="G180" s="72"/>
    </row>
    <row r="181" ht="14.25" customHeight="1" spans="7:7">
      <c r="G181" s="72"/>
    </row>
    <row r="182" ht="14.25" customHeight="1" spans="7:7">
      <c r="G182" s="72"/>
    </row>
    <row r="183" ht="14.25" customHeight="1" spans="7:7">
      <c r="G183" s="72"/>
    </row>
    <row r="184" ht="14.25" customHeight="1" spans="7:7">
      <c r="G184" s="72"/>
    </row>
    <row r="185" ht="14.25" customHeight="1" spans="7:7">
      <c r="G185" s="72"/>
    </row>
    <row r="186" ht="14.25" customHeight="1" spans="7:7">
      <c r="G186" s="72"/>
    </row>
    <row r="187" ht="14.25" customHeight="1" spans="7:7">
      <c r="G187" s="72"/>
    </row>
    <row r="188" ht="14.25" customHeight="1" spans="7:7">
      <c r="G188" s="72"/>
    </row>
    <row r="189" ht="14.25" customHeight="1" spans="7:7">
      <c r="G189" s="72"/>
    </row>
    <row r="190" ht="14.25" customHeight="1" spans="7:7">
      <c r="G190" s="72"/>
    </row>
    <row r="191" ht="14.25" customHeight="1" spans="7:7">
      <c r="G191" s="72"/>
    </row>
    <row r="192" ht="14.25" customHeight="1" spans="7:7">
      <c r="G192" s="72"/>
    </row>
    <row r="193" ht="14.25" customHeight="1" spans="7:7">
      <c r="G193" s="72"/>
    </row>
    <row r="194" ht="14.25" customHeight="1" spans="7:7">
      <c r="G194" s="72"/>
    </row>
    <row r="195" ht="14.25" customHeight="1" spans="7:7">
      <c r="G195" s="72"/>
    </row>
    <row r="196" ht="14.25" customHeight="1" spans="7:7">
      <c r="G196" s="72"/>
    </row>
    <row r="197" ht="14.25" customHeight="1" spans="7:7">
      <c r="G197" s="72"/>
    </row>
    <row r="198" ht="14.25" customHeight="1" spans="7:7">
      <c r="G198" s="72"/>
    </row>
    <row r="199" ht="14.25" customHeight="1" spans="7:7">
      <c r="G199" s="72"/>
    </row>
    <row r="200" ht="14.25" customHeight="1" spans="7:7">
      <c r="G200" s="72"/>
    </row>
    <row r="201" ht="14.25" customHeight="1" spans="7:7">
      <c r="G201" s="72"/>
    </row>
    <row r="202" ht="14.25" customHeight="1" spans="7:7">
      <c r="G202" s="72"/>
    </row>
    <row r="203" ht="14.25" customHeight="1" spans="7:7">
      <c r="G203" s="72"/>
    </row>
    <row r="204" ht="14.25" customHeight="1" spans="7:7">
      <c r="G204" s="72"/>
    </row>
    <row r="205" ht="14.25" customHeight="1" spans="7:7">
      <c r="G205" s="72"/>
    </row>
    <row r="206" ht="14.25" customHeight="1" spans="7:7">
      <c r="G206" s="72"/>
    </row>
    <row r="207" ht="14.25" customHeight="1" spans="7:7">
      <c r="G207" s="72"/>
    </row>
    <row r="208" ht="14.25" customHeight="1" spans="7:7">
      <c r="G208" s="72"/>
    </row>
    <row r="209" ht="14.25" customHeight="1" spans="7:7">
      <c r="G209" s="72"/>
    </row>
    <row r="210" ht="14.25" customHeight="1" spans="7:7">
      <c r="G210" s="72"/>
    </row>
    <row r="211" ht="14.25" customHeight="1" spans="7:7">
      <c r="G211" s="72"/>
    </row>
    <row r="212" ht="14.25" customHeight="1" spans="7:7">
      <c r="G212" s="72"/>
    </row>
    <row r="213" ht="14.25" customHeight="1" spans="7:7">
      <c r="G213" s="72"/>
    </row>
    <row r="214" ht="14.25" customHeight="1" spans="7:7">
      <c r="G214" s="72"/>
    </row>
    <row r="215" ht="14.25" customHeight="1" spans="7:7">
      <c r="G215" s="72"/>
    </row>
    <row r="216" ht="14.25" customHeight="1" spans="7:7">
      <c r="G216" s="72"/>
    </row>
    <row r="217" ht="14.25" customHeight="1" spans="7:7">
      <c r="G217" s="72"/>
    </row>
    <row r="218" ht="14.25" customHeight="1" spans="7:7">
      <c r="G218" s="72"/>
    </row>
    <row r="219" ht="14.25" customHeight="1" spans="7:7">
      <c r="G219" s="72"/>
    </row>
    <row r="220" ht="14.25" customHeight="1" spans="7:7">
      <c r="G220" s="72"/>
    </row>
    <row r="221" ht="14.25" customHeight="1" spans="7:7">
      <c r="G221" s="72"/>
    </row>
    <row r="222" ht="14.25" customHeight="1" spans="7:7">
      <c r="G222" s="72"/>
    </row>
    <row r="223" ht="14.25" customHeight="1" spans="7:7">
      <c r="G223" s="72"/>
    </row>
    <row r="224" ht="14.25" customHeight="1" spans="7:7">
      <c r="G224" s="72"/>
    </row>
    <row r="225" ht="14.25" customHeight="1" spans="7:7">
      <c r="G225" s="72"/>
    </row>
    <row r="226" ht="14.25" customHeight="1" spans="7:7">
      <c r="G226" s="72"/>
    </row>
    <row r="227" ht="14.25" customHeight="1" spans="7:7">
      <c r="G227" s="72"/>
    </row>
    <row r="228" ht="14.25" customHeight="1" spans="7:7">
      <c r="G228" s="72"/>
    </row>
    <row r="229" ht="14.25" customHeight="1" spans="7:7">
      <c r="G229" s="72"/>
    </row>
    <row r="230" ht="14.25" customHeight="1" spans="7:7">
      <c r="G230" s="72"/>
    </row>
    <row r="231" ht="14.25" customHeight="1" spans="7:7">
      <c r="G231" s="72"/>
    </row>
    <row r="232" ht="14.25" customHeight="1" spans="7:7">
      <c r="G232" s="72"/>
    </row>
    <row r="233" ht="14.25" customHeight="1" spans="7:7">
      <c r="G233" s="72"/>
    </row>
    <row r="234" ht="14.25" customHeight="1" spans="7:7">
      <c r="G234" s="72"/>
    </row>
    <row r="235" ht="14.25" customHeight="1" spans="7:7">
      <c r="G235" s="72"/>
    </row>
    <row r="236" ht="14.25" customHeight="1" spans="7:7">
      <c r="G236" s="72"/>
    </row>
    <row r="237" ht="14.25" customHeight="1" spans="7:7">
      <c r="G237" s="72"/>
    </row>
    <row r="238" ht="14.25" customHeight="1" spans="7:7">
      <c r="G238" s="72"/>
    </row>
    <row r="239" ht="14.25" customHeight="1" spans="7:7">
      <c r="G239" s="72"/>
    </row>
    <row r="240" ht="14.25" customHeight="1" spans="7:7">
      <c r="G240" s="72"/>
    </row>
    <row r="241" ht="14.25" customHeight="1" spans="7:7">
      <c r="G241" s="72"/>
    </row>
    <row r="242" ht="14.25" customHeight="1" spans="7:7">
      <c r="G242" s="72"/>
    </row>
    <row r="243" ht="14.25" customHeight="1" spans="7:7">
      <c r="G243" s="72"/>
    </row>
    <row r="244" ht="14.25" customHeight="1" spans="7:7">
      <c r="G244" s="72"/>
    </row>
    <row r="245" ht="14.25" customHeight="1" spans="7:7">
      <c r="G245" s="72"/>
    </row>
    <row r="246" ht="14.25" customHeight="1" spans="7:7">
      <c r="G246" s="72"/>
    </row>
    <row r="247" ht="14.25" customHeight="1" spans="7:7">
      <c r="G247" s="72"/>
    </row>
    <row r="248" ht="14.25" customHeight="1" spans="7:7">
      <c r="G248" s="72"/>
    </row>
    <row r="249" ht="14.25" customHeight="1" spans="7:7">
      <c r="G249" s="72"/>
    </row>
    <row r="250" ht="14.25" customHeight="1" spans="7:7">
      <c r="G250" s="72"/>
    </row>
    <row r="251" ht="14.25" customHeight="1" spans="7:7">
      <c r="G251" s="72"/>
    </row>
    <row r="252" ht="14.25" customHeight="1" spans="7:7">
      <c r="G252" s="72"/>
    </row>
    <row r="253" ht="14.25" customHeight="1" spans="7:7">
      <c r="G253" s="72"/>
    </row>
    <row r="254" ht="14.25" customHeight="1" spans="7:7">
      <c r="G254" s="72"/>
    </row>
    <row r="255" ht="14.25" customHeight="1" spans="7:7">
      <c r="G255" s="72"/>
    </row>
    <row r="256" ht="14.25" customHeight="1" spans="7:7">
      <c r="G256" s="72"/>
    </row>
    <row r="257" ht="14.25" customHeight="1" spans="7:7">
      <c r="G257" s="72"/>
    </row>
    <row r="258" ht="14.25" customHeight="1" spans="7:7">
      <c r="G258" s="72"/>
    </row>
    <row r="259" ht="14.25" customHeight="1" spans="7:7">
      <c r="G259" s="72"/>
    </row>
    <row r="260" ht="14.25" customHeight="1" spans="7:7">
      <c r="G260" s="72"/>
    </row>
    <row r="261" ht="14.25" customHeight="1" spans="7:7">
      <c r="G261" s="72"/>
    </row>
    <row r="262" ht="14.25" customHeight="1" spans="7:7">
      <c r="G262" s="72"/>
    </row>
    <row r="263" ht="14.25" customHeight="1" spans="7:7">
      <c r="G263" s="72"/>
    </row>
    <row r="264" ht="14.25" customHeight="1" spans="7:7">
      <c r="G264" s="72"/>
    </row>
    <row r="265" ht="14.25" customHeight="1" spans="7:7">
      <c r="G265" s="72"/>
    </row>
    <row r="266" ht="14.25" customHeight="1" spans="7:7">
      <c r="G266" s="72"/>
    </row>
    <row r="267" ht="14.25" customHeight="1" spans="7:7">
      <c r="G267" s="72"/>
    </row>
    <row r="268" ht="14.25" customHeight="1" spans="7:7">
      <c r="G268" s="72"/>
    </row>
    <row r="269" ht="14.25" customHeight="1" spans="7:7">
      <c r="G269" s="72"/>
    </row>
    <row r="270" ht="14.25" customHeight="1" spans="7:7">
      <c r="G270" s="72"/>
    </row>
    <row r="271" ht="14.25" customHeight="1" spans="7:7">
      <c r="G271" s="72"/>
    </row>
    <row r="272" ht="14.25" customHeight="1" spans="7:7">
      <c r="G272" s="72"/>
    </row>
    <row r="273" ht="14.25" customHeight="1" spans="7:7">
      <c r="G273" s="72"/>
    </row>
    <row r="274" ht="14.25" customHeight="1" spans="7:7">
      <c r="G274" s="72"/>
    </row>
    <row r="275" ht="14.25" customHeight="1" spans="7:7">
      <c r="G275" s="72"/>
    </row>
    <row r="276" ht="14.25" customHeight="1" spans="7:7">
      <c r="G276" s="72"/>
    </row>
    <row r="277" ht="14.25" customHeight="1" spans="7:7">
      <c r="G277" s="72"/>
    </row>
    <row r="278" ht="14.25" customHeight="1" spans="7:7">
      <c r="G278" s="72"/>
    </row>
    <row r="279" ht="14.25" customHeight="1" spans="7:7">
      <c r="G279" s="72"/>
    </row>
    <row r="280" ht="14.25" customHeight="1" spans="7:7">
      <c r="G280" s="72"/>
    </row>
    <row r="281" ht="14.25" customHeight="1" spans="7:7">
      <c r="G281" s="72"/>
    </row>
    <row r="282" ht="14.25" customHeight="1" spans="7:7">
      <c r="G282" s="72"/>
    </row>
    <row r="283" ht="14.25" customHeight="1" spans="7:7">
      <c r="G283" s="72"/>
    </row>
    <row r="284" ht="14.25" customHeight="1" spans="7:7">
      <c r="G284" s="72"/>
    </row>
    <row r="285" ht="14.25" customHeight="1" spans="7:7">
      <c r="G285" s="72"/>
    </row>
    <row r="286" ht="14.25" customHeight="1" spans="7:7">
      <c r="G286" s="72"/>
    </row>
    <row r="287" ht="14.25" customHeight="1" spans="7:7">
      <c r="G287" s="72"/>
    </row>
    <row r="288" ht="14.25" customHeight="1" spans="7:7">
      <c r="G288" s="72"/>
    </row>
    <row r="289" ht="14.25" customHeight="1" spans="7:7">
      <c r="G289" s="72"/>
    </row>
    <row r="290" ht="14.25" customHeight="1" spans="7:7">
      <c r="G290" s="72"/>
    </row>
    <row r="291" ht="14.25" customHeight="1" spans="7:7">
      <c r="G291" s="72"/>
    </row>
    <row r="292" ht="14.25" customHeight="1" spans="7:7">
      <c r="G292" s="72"/>
    </row>
    <row r="293" ht="14.25" customHeight="1" spans="7:7">
      <c r="G293" s="72"/>
    </row>
    <row r="294" ht="14.25" customHeight="1" spans="7:7">
      <c r="G294" s="72"/>
    </row>
    <row r="295" ht="14.25" customHeight="1" spans="7:7">
      <c r="G295" s="72"/>
    </row>
    <row r="296" ht="14.25" customHeight="1" spans="7:7">
      <c r="G296" s="72"/>
    </row>
    <row r="297" ht="14.25" customHeight="1" spans="7:7">
      <c r="G297" s="72"/>
    </row>
    <row r="298" ht="14.25" customHeight="1" spans="7:7">
      <c r="G298" s="72"/>
    </row>
    <row r="299" ht="14.25" customHeight="1" spans="7:7">
      <c r="G299" s="72"/>
    </row>
    <row r="300" ht="14.25" customHeight="1" spans="7:7">
      <c r="G300" s="72"/>
    </row>
    <row r="301" ht="14.25" customHeight="1" spans="7:7">
      <c r="G301" s="72"/>
    </row>
    <row r="302" ht="14.25" customHeight="1" spans="7:7">
      <c r="G302" s="72"/>
    </row>
    <row r="303" ht="14.25" customHeight="1" spans="7:7">
      <c r="G303" s="72"/>
    </row>
    <row r="304" ht="14.25" customHeight="1" spans="7:7">
      <c r="G304" s="72"/>
    </row>
    <row r="305" ht="14.25" customHeight="1" spans="7:7">
      <c r="G305" s="72"/>
    </row>
    <row r="306" ht="14.25" customHeight="1" spans="7:7">
      <c r="G306" s="72"/>
    </row>
    <row r="307" ht="14.25" customHeight="1" spans="7:7">
      <c r="G307" s="72"/>
    </row>
    <row r="308" ht="14.25" customHeight="1" spans="7:7">
      <c r="G308" s="72"/>
    </row>
    <row r="309" ht="14.25" customHeight="1" spans="7:7">
      <c r="G309" s="72"/>
    </row>
    <row r="310" ht="14.25" customHeight="1" spans="7:7">
      <c r="G310" s="72"/>
    </row>
    <row r="311" ht="14.25" customHeight="1" spans="7:7">
      <c r="G311" s="72"/>
    </row>
    <row r="312" ht="14.25" customHeight="1" spans="7:7">
      <c r="G312" s="72"/>
    </row>
    <row r="313" ht="14.25" customHeight="1" spans="7:7">
      <c r="G313" s="72"/>
    </row>
    <row r="314" ht="14.25" customHeight="1" spans="7:7">
      <c r="G314" s="72"/>
    </row>
    <row r="315" ht="14.25" customHeight="1" spans="7:7">
      <c r="G315" s="72"/>
    </row>
    <row r="316" ht="14.25" customHeight="1" spans="7:7">
      <c r="G316" s="72"/>
    </row>
    <row r="317" ht="14.25" customHeight="1" spans="7:7">
      <c r="G317" s="72"/>
    </row>
    <row r="318" ht="14.25" customHeight="1" spans="7:7">
      <c r="G318" s="72"/>
    </row>
    <row r="319" ht="14.25" customHeight="1" spans="7:7">
      <c r="G319" s="72"/>
    </row>
    <row r="320" ht="14.25" customHeight="1" spans="7:7">
      <c r="G320" s="72"/>
    </row>
    <row r="321" ht="14.25" customHeight="1" spans="7:7">
      <c r="G321" s="72"/>
    </row>
    <row r="322" ht="14.25" customHeight="1" spans="7:7">
      <c r="G322" s="72"/>
    </row>
    <row r="323" ht="14.25" customHeight="1" spans="7:7">
      <c r="G323" s="72"/>
    </row>
    <row r="324" ht="14.25" customHeight="1" spans="7:7">
      <c r="G324" s="72"/>
    </row>
    <row r="325" ht="14.25" customHeight="1" spans="7:7">
      <c r="G325" s="72"/>
    </row>
    <row r="326" ht="14.25" customHeight="1" spans="7:7">
      <c r="G326" s="72"/>
    </row>
    <row r="327" ht="14.25" customHeight="1" spans="7:7">
      <c r="G327" s="72"/>
    </row>
    <row r="328" ht="14.25" customHeight="1" spans="7:7">
      <c r="G328" s="72"/>
    </row>
    <row r="329" ht="14.25" customHeight="1" spans="7:7">
      <c r="G329" s="72"/>
    </row>
    <row r="330" ht="14.25" customHeight="1" spans="7:7">
      <c r="G330" s="72"/>
    </row>
    <row r="331" ht="14.25" customHeight="1" spans="7:7">
      <c r="G331" s="72"/>
    </row>
    <row r="332" ht="14.25" customHeight="1" spans="7:7">
      <c r="G332" s="72"/>
    </row>
    <row r="333" ht="14.25" customHeight="1" spans="7:7">
      <c r="G333" s="72"/>
    </row>
    <row r="334" ht="14.25" customHeight="1" spans="7:7">
      <c r="G334" s="72"/>
    </row>
    <row r="335" ht="14.25" customHeight="1" spans="7:7">
      <c r="G335" s="72"/>
    </row>
    <row r="336" ht="14.25" customHeight="1" spans="7:7">
      <c r="G336" s="72"/>
    </row>
    <row r="337" ht="14.25" customHeight="1" spans="7:7">
      <c r="G337" s="72"/>
    </row>
    <row r="338" ht="14.25" customHeight="1" spans="7:7">
      <c r="G338" s="72"/>
    </row>
    <row r="339" ht="14.25" customHeight="1" spans="7:7">
      <c r="G339" s="72"/>
    </row>
    <row r="340" ht="14.25" customHeight="1" spans="7:7">
      <c r="G340" s="72"/>
    </row>
    <row r="341" ht="14.25" customHeight="1" spans="7:7">
      <c r="G341" s="72"/>
    </row>
    <row r="342" ht="14.25" customHeight="1" spans="7:7">
      <c r="G342" s="72"/>
    </row>
    <row r="343" ht="14.25" customHeight="1" spans="7:7">
      <c r="G343" s="72"/>
    </row>
    <row r="344" ht="14.25" customHeight="1" spans="7:7">
      <c r="G344" s="72"/>
    </row>
    <row r="345" ht="14.25" customHeight="1" spans="7:7">
      <c r="G345" s="72"/>
    </row>
    <row r="346" ht="14.25" customHeight="1" spans="7:7">
      <c r="G346" s="72"/>
    </row>
    <row r="347" ht="14.25" customHeight="1" spans="7:7">
      <c r="G347" s="72"/>
    </row>
    <row r="348" ht="14.25" customHeight="1" spans="7:7">
      <c r="G348" s="72"/>
    </row>
    <row r="349" ht="14.25" customHeight="1" spans="7:7">
      <c r="G349" s="72"/>
    </row>
    <row r="350" ht="14.25" customHeight="1" spans="7:7">
      <c r="G350" s="72"/>
    </row>
    <row r="351" ht="14.25" customHeight="1" spans="7:7">
      <c r="G351" s="72"/>
    </row>
    <row r="352" ht="14.25" customHeight="1" spans="7:7">
      <c r="G352" s="72"/>
    </row>
    <row r="353" ht="14.25" customHeight="1" spans="7:7">
      <c r="G353" s="72"/>
    </row>
    <row r="354" ht="14.25" customHeight="1" spans="7:7">
      <c r="G354" s="72"/>
    </row>
    <row r="355" ht="14.25" customHeight="1" spans="7:7">
      <c r="G355" s="72"/>
    </row>
    <row r="356" ht="14.25" customHeight="1" spans="7:7">
      <c r="G356" s="72"/>
    </row>
    <row r="357" ht="14.25" customHeight="1" spans="7:7">
      <c r="G357" s="72"/>
    </row>
    <row r="358" ht="14.25" customHeight="1" spans="7:7">
      <c r="G358" s="72"/>
    </row>
    <row r="359" ht="14.25" customHeight="1" spans="7:7">
      <c r="G359" s="72"/>
    </row>
    <row r="360" ht="14.25" customHeight="1" spans="7:7">
      <c r="G360" s="72"/>
    </row>
    <row r="361" ht="14.25" customHeight="1" spans="7:7">
      <c r="G361" s="72"/>
    </row>
    <row r="362" ht="14.25" customHeight="1" spans="7:7">
      <c r="G362" s="72"/>
    </row>
    <row r="363" ht="14.25" customHeight="1" spans="7:7">
      <c r="G363" s="72"/>
    </row>
    <row r="364" ht="14.25" customHeight="1" spans="7:7">
      <c r="G364" s="72"/>
    </row>
    <row r="365" ht="14.25" customHeight="1" spans="7:7">
      <c r="G365" s="72"/>
    </row>
    <row r="366" ht="14.25" customHeight="1" spans="7:7">
      <c r="G366" s="72"/>
    </row>
    <row r="367" ht="14.25" customHeight="1" spans="7:7">
      <c r="G367" s="72"/>
    </row>
    <row r="368" ht="14.25" customHeight="1" spans="7:7">
      <c r="G368" s="72"/>
    </row>
    <row r="369" ht="14.25" customHeight="1" spans="7:7">
      <c r="G369" s="72"/>
    </row>
    <row r="370" ht="14.25" customHeight="1" spans="7:7">
      <c r="G370" s="72"/>
    </row>
    <row r="371" ht="14.25" customHeight="1" spans="7:7">
      <c r="G371" s="72"/>
    </row>
    <row r="372" ht="14.25" customHeight="1" spans="7:7">
      <c r="G372" s="72"/>
    </row>
    <row r="373" ht="14.25" customHeight="1" spans="7:7">
      <c r="G373" s="72"/>
    </row>
    <row r="374" ht="14.25" customHeight="1" spans="7:7">
      <c r="G374" s="72"/>
    </row>
    <row r="375" ht="14.25" customHeight="1" spans="7:7">
      <c r="G375" s="72"/>
    </row>
    <row r="376" ht="14.25" customHeight="1" spans="7:7">
      <c r="G376" s="72"/>
    </row>
    <row r="377" ht="14.25" customHeight="1" spans="7:7">
      <c r="G377" s="72"/>
    </row>
    <row r="378" ht="14.25" customHeight="1" spans="7:7">
      <c r="G378" s="72"/>
    </row>
    <row r="379" ht="14.25" customHeight="1" spans="7:7">
      <c r="G379" s="72"/>
    </row>
    <row r="380" ht="14.25" customHeight="1" spans="7:7">
      <c r="G380" s="72"/>
    </row>
    <row r="381" ht="14.25" customHeight="1" spans="7:7">
      <c r="G381" s="72"/>
    </row>
    <row r="382" ht="14.25" customHeight="1" spans="7:7">
      <c r="G382" s="72"/>
    </row>
    <row r="383" ht="14.25" customHeight="1" spans="7:7">
      <c r="G383" s="72"/>
    </row>
    <row r="384" ht="14.25" customHeight="1" spans="7:7">
      <c r="G384" s="72"/>
    </row>
    <row r="385" ht="14.25" customHeight="1" spans="7:7">
      <c r="G385" s="72"/>
    </row>
    <row r="386" ht="14.25" customHeight="1" spans="7:7">
      <c r="G386" s="72"/>
    </row>
    <row r="387" ht="14.25" customHeight="1" spans="7:7">
      <c r="G387" s="72"/>
    </row>
    <row r="388" ht="14.25" customHeight="1" spans="7:7">
      <c r="G388" s="72"/>
    </row>
    <row r="389" ht="14.25" customHeight="1" spans="7:7">
      <c r="G389" s="72"/>
    </row>
    <row r="390" ht="14.25" customHeight="1" spans="7:7">
      <c r="G390" s="72"/>
    </row>
    <row r="391" ht="14.25" customHeight="1" spans="7:7">
      <c r="G391" s="72"/>
    </row>
    <row r="392" ht="14.25" customHeight="1" spans="7:7">
      <c r="G392" s="72"/>
    </row>
    <row r="393" ht="14.25" customHeight="1" spans="7:7">
      <c r="G393" s="72"/>
    </row>
    <row r="394" ht="14.25" customHeight="1" spans="7:7">
      <c r="G394" s="72"/>
    </row>
    <row r="395" ht="14.25" customHeight="1" spans="7:7">
      <c r="G395" s="72"/>
    </row>
    <row r="396" ht="14.25" customHeight="1" spans="7:7">
      <c r="G396" s="72"/>
    </row>
    <row r="397" ht="14.25" customHeight="1" spans="7:7">
      <c r="G397" s="72"/>
    </row>
    <row r="398" ht="14.25" customHeight="1" spans="7:7">
      <c r="G398" s="72"/>
    </row>
    <row r="399" ht="14.25" customHeight="1" spans="7:7">
      <c r="G399" s="72"/>
    </row>
    <row r="400" ht="14.25" customHeight="1" spans="7:7">
      <c r="G400" s="72"/>
    </row>
    <row r="401" ht="14.25" customHeight="1" spans="7:7">
      <c r="G401" s="72"/>
    </row>
    <row r="402" ht="14.25" customHeight="1" spans="7:7">
      <c r="G402" s="72"/>
    </row>
    <row r="403" ht="14.25" customHeight="1" spans="7:7">
      <c r="G403" s="72"/>
    </row>
    <row r="404" ht="14.25" customHeight="1" spans="7:7">
      <c r="G404" s="72"/>
    </row>
    <row r="405" ht="14.25" customHeight="1" spans="7:7">
      <c r="G405" s="72"/>
    </row>
    <row r="406" ht="14.25" customHeight="1" spans="7:7">
      <c r="G406" s="72"/>
    </row>
    <row r="407" ht="14.25" customHeight="1" spans="7:7">
      <c r="G407" s="72"/>
    </row>
    <row r="408" ht="14.25" customHeight="1" spans="7:7">
      <c r="G408" s="72"/>
    </row>
    <row r="409" ht="14.25" customHeight="1" spans="7:7">
      <c r="G409" s="72"/>
    </row>
    <row r="410" ht="14.25" customHeight="1" spans="7:7">
      <c r="G410" s="72"/>
    </row>
    <row r="411" ht="14.25" customHeight="1" spans="7:7">
      <c r="G411" s="72"/>
    </row>
    <row r="412" ht="14.25" customHeight="1" spans="7:7">
      <c r="G412" s="72"/>
    </row>
    <row r="413" ht="14.25" customHeight="1" spans="7:7">
      <c r="G413" s="72"/>
    </row>
    <row r="414" ht="14.25" customHeight="1" spans="7:7">
      <c r="G414" s="72"/>
    </row>
    <row r="415" ht="14.25" customHeight="1" spans="7:7">
      <c r="G415" s="72"/>
    </row>
    <row r="416" ht="14.25" customHeight="1" spans="7:7">
      <c r="G416" s="72"/>
    </row>
    <row r="417" ht="14.25" customHeight="1" spans="7:7">
      <c r="G417" s="72"/>
    </row>
    <row r="418" ht="14.25" customHeight="1" spans="7:7">
      <c r="G418" s="72"/>
    </row>
    <row r="419" ht="14.25" customHeight="1" spans="7:7">
      <c r="G419" s="72"/>
    </row>
    <row r="420" ht="14.25" customHeight="1" spans="7:7">
      <c r="G420" s="72"/>
    </row>
    <row r="421" ht="14.25" customHeight="1" spans="7:7">
      <c r="G421" s="72"/>
    </row>
    <row r="422" ht="14.25" customHeight="1" spans="7:7">
      <c r="G422" s="72"/>
    </row>
    <row r="423" ht="14.25" customHeight="1" spans="7:7">
      <c r="G423" s="72"/>
    </row>
    <row r="424" ht="14.25" customHeight="1" spans="7:7">
      <c r="G424" s="72"/>
    </row>
    <row r="425" ht="14.25" customHeight="1" spans="7:7">
      <c r="G425" s="72"/>
    </row>
    <row r="426" ht="14.25" customHeight="1" spans="7:7">
      <c r="G426" s="72"/>
    </row>
    <row r="427" ht="14.25" customHeight="1" spans="7:7">
      <c r="G427" s="72"/>
    </row>
    <row r="428" ht="14.25" customHeight="1" spans="7:7">
      <c r="G428" s="72"/>
    </row>
    <row r="429" ht="14.25" customHeight="1" spans="7:7">
      <c r="G429" s="72"/>
    </row>
    <row r="430" ht="14.25" customHeight="1" spans="7:7">
      <c r="G430" s="72"/>
    </row>
    <row r="431" ht="14.25" customHeight="1" spans="7:7">
      <c r="G431" s="72"/>
    </row>
    <row r="432" ht="14.25" customHeight="1" spans="7:7">
      <c r="G432" s="72"/>
    </row>
    <row r="433" ht="14.25" customHeight="1" spans="7:7">
      <c r="G433" s="72"/>
    </row>
    <row r="434" ht="14.25" customHeight="1" spans="7:7">
      <c r="G434" s="72"/>
    </row>
    <row r="435" ht="14.25" customHeight="1" spans="7:7">
      <c r="G435" s="72"/>
    </row>
    <row r="436" ht="14.25" customHeight="1" spans="7:7">
      <c r="G436" s="72"/>
    </row>
    <row r="437" ht="14.25" customHeight="1" spans="7:7">
      <c r="G437" s="72"/>
    </row>
    <row r="438" ht="14.25" customHeight="1" spans="7:7">
      <c r="G438" s="72"/>
    </row>
    <row r="439" ht="14.25" customHeight="1" spans="7:7">
      <c r="G439" s="72"/>
    </row>
    <row r="440" ht="14.25" customHeight="1" spans="7:7">
      <c r="G440" s="72"/>
    </row>
    <row r="441" ht="14.25" customHeight="1" spans="7:7">
      <c r="G441" s="72"/>
    </row>
    <row r="442" ht="14.25" customHeight="1" spans="7:7">
      <c r="G442" s="72"/>
    </row>
    <row r="443" ht="14.25" customHeight="1" spans="7:7">
      <c r="G443" s="72"/>
    </row>
    <row r="444" ht="14.25" customHeight="1" spans="7:7">
      <c r="G444" s="72"/>
    </row>
    <row r="445" ht="14.25" customHeight="1" spans="7:7">
      <c r="G445" s="72"/>
    </row>
    <row r="446" ht="14.25" customHeight="1" spans="7:7">
      <c r="G446" s="72"/>
    </row>
    <row r="447" ht="14.25" customHeight="1" spans="7:7">
      <c r="G447" s="72"/>
    </row>
    <row r="448" ht="14.25" customHeight="1" spans="7:7">
      <c r="G448" s="72"/>
    </row>
    <row r="449" ht="14.25" customHeight="1" spans="7:7">
      <c r="G449" s="72"/>
    </row>
    <row r="450" ht="14.25" customHeight="1" spans="7:7">
      <c r="G450" s="72"/>
    </row>
    <row r="451" ht="14.25" customHeight="1" spans="7:7">
      <c r="G451" s="72"/>
    </row>
    <row r="452" ht="14.25" customHeight="1" spans="7:7">
      <c r="G452" s="72"/>
    </row>
    <row r="453" ht="14.25" customHeight="1" spans="7:7">
      <c r="G453" s="72"/>
    </row>
    <row r="454" ht="14.25" customHeight="1" spans="7:7">
      <c r="G454" s="72"/>
    </row>
    <row r="455" ht="14.25" customHeight="1" spans="7:7">
      <c r="G455" s="72"/>
    </row>
    <row r="456" ht="14.25" customHeight="1" spans="7:7">
      <c r="G456" s="72"/>
    </row>
    <row r="457" ht="14.25" customHeight="1" spans="7:7">
      <c r="G457" s="72"/>
    </row>
    <row r="458" ht="14.25" customHeight="1" spans="7:7">
      <c r="G458" s="72"/>
    </row>
    <row r="459" ht="14.25" customHeight="1" spans="7:7">
      <c r="G459" s="72"/>
    </row>
    <row r="460" ht="14.25" customHeight="1" spans="7:7">
      <c r="G460" s="72"/>
    </row>
    <row r="461" ht="14.25" customHeight="1" spans="7:7">
      <c r="G461" s="72"/>
    </row>
    <row r="462" ht="14.25" customHeight="1" spans="7:7">
      <c r="G462" s="72"/>
    </row>
    <row r="463" ht="14.25" customHeight="1" spans="7:7">
      <c r="G463" s="72"/>
    </row>
    <row r="464" ht="14.25" customHeight="1" spans="7:7">
      <c r="G464" s="72"/>
    </row>
    <row r="465" ht="14.25" customHeight="1" spans="7:7">
      <c r="G465" s="72"/>
    </row>
    <row r="466" ht="14.25" customHeight="1" spans="7:7">
      <c r="G466" s="72"/>
    </row>
    <row r="467" ht="14.25" customHeight="1" spans="7:7">
      <c r="G467" s="72"/>
    </row>
    <row r="468" ht="14.25" customHeight="1" spans="7:7">
      <c r="G468" s="72"/>
    </row>
    <row r="469" ht="14.25" customHeight="1" spans="7:7">
      <c r="G469" s="72"/>
    </row>
    <row r="470" ht="14.25" customHeight="1" spans="7:7">
      <c r="G470" s="72"/>
    </row>
    <row r="471" ht="14.25" customHeight="1" spans="7:7">
      <c r="G471" s="72"/>
    </row>
    <row r="472" ht="14.25" customHeight="1" spans="7:7">
      <c r="G472" s="72"/>
    </row>
    <row r="473" ht="14.25" customHeight="1" spans="7:7">
      <c r="G473" s="72"/>
    </row>
    <row r="474" ht="14.25" customHeight="1" spans="7:7">
      <c r="G474" s="72"/>
    </row>
    <row r="475" ht="14.25" customHeight="1" spans="7:7">
      <c r="G475" s="72"/>
    </row>
    <row r="476" ht="14.25" customHeight="1" spans="7:7">
      <c r="G476" s="72"/>
    </row>
    <row r="477" ht="14.25" customHeight="1" spans="7:7">
      <c r="G477" s="72"/>
    </row>
    <row r="478" ht="14.25" customHeight="1" spans="7:7">
      <c r="G478" s="72"/>
    </row>
    <row r="479" ht="14.25" customHeight="1" spans="7:7">
      <c r="G479" s="72"/>
    </row>
    <row r="480" ht="14.25" customHeight="1" spans="7:7">
      <c r="G480" s="72"/>
    </row>
    <row r="481" ht="14.25" customHeight="1" spans="7:7">
      <c r="G481" s="72"/>
    </row>
    <row r="482" ht="14.25" customHeight="1" spans="7:7">
      <c r="G482" s="72"/>
    </row>
    <row r="483" ht="14.25" customHeight="1" spans="7:7">
      <c r="G483" s="72"/>
    </row>
    <row r="484" ht="14.25" customHeight="1" spans="7:7">
      <c r="G484" s="72"/>
    </row>
    <row r="485" ht="14.25" customHeight="1" spans="7:7">
      <c r="G485" s="72"/>
    </row>
    <row r="486" ht="14.25" customHeight="1" spans="7:7">
      <c r="G486" s="72"/>
    </row>
    <row r="487" ht="14.25" customHeight="1" spans="7:7">
      <c r="G487" s="72"/>
    </row>
    <row r="488" ht="14.25" customHeight="1" spans="7:7">
      <c r="G488" s="72"/>
    </row>
    <row r="489" ht="14.25" customHeight="1" spans="7:7">
      <c r="G489" s="72"/>
    </row>
    <row r="490" ht="14.25" customHeight="1" spans="7:7">
      <c r="G490" s="72"/>
    </row>
    <row r="491" ht="14.25" customHeight="1" spans="7:7">
      <c r="G491" s="72"/>
    </row>
    <row r="492" ht="14.25" customHeight="1" spans="7:7">
      <c r="G492" s="72"/>
    </row>
    <row r="493" ht="14.25" customHeight="1" spans="7:7">
      <c r="G493" s="72"/>
    </row>
    <row r="494" ht="14.25" customHeight="1" spans="7:7">
      <c r="G494" s="72"/>
    </row>
    <row r="495" ht="14.25" customHeight="1" spans="7:7">
      <c r="G495" s="72"/>
    </row>
    <row r="496" ht="14.25" customHeight="1" spans="7:7">
      <c r="G496" s="72"/>
    </row>
    <row r="497" ht="14.25" customHeight="1" spans="7:7">
      <c r="G497" s="72"/>
    </row>
    <row r="498" ht="14.25" customHeight="1" spans="7:7">
      <c r="G498" s="72"/>
    </row>
    <row r="499" ht="14.25" customHeight="1" spans="7:7">
      <c r="G499" s="72"/>
    </row>
    <row r="500" ht="14.25" customHeight="1" spans="7:7">
      <c r="G500" s="72"/>
    </row>
    <row r="501" ht="14.25" customHeight="1" spans="7:7">
      <c r="G501" s="72"/>
    </row>
    <row r="502" ht="14.25" customHeight="1" spans="7:7">
      <c r="G502" s="72"/>
    </row>
    <row r="503" ht="14.25" customHeight="1" spans="7:7">
      <c r="G503" s="72"/>
    </row>
    <row r="504" ht="14.25" customHeight="1" spans="7:7">
      <c r="G504" s="72"/>
    </row>
    <row r="505" ht="14.25" customHeight="1" spans="7:7">
      <c r="G505" s="72"/>
    </row>
    <row r="506" ht="14.25" customHeight="1" spans="7:7">
      <c r="G506" s="72"/>
    </row>
    <row r="507" ht="14.25" customHeight="1" spans="7:7">
      <c r="G507" s="72"/>
    </row>
    <row r="508" ht="14.25" customHeight="1" spans="7:7">
      <c r="G508" s="72"/>
    </row>
    <row r="509" ht="14.25" customHeight="1" spans="7:7">
      <c r="G509" s="72"/>
    </row>
    <row r="510" ht="14.25" customHeight="1" spans="7:7">
      <c r="G510" s="72"/>
    </row>
    <row r="511" ht="14.25" customHeight="1" spans="7:7">
      <c r="G511" s="72"/>
    </row>
    <row r="512" ht="14.25" customHeight="1" spans="7:7">
      <c r="G512" s="72"/>
    </row>
    <row r="513" ht="14.25" customHeight="1" spans="7:7">
      <c r="G513" s="72"/>
    </row>
    <row r="514" ht="14.25" customHeight="1" spans="7:7">
      <c r="G514" s="72"/>
    </row>
    <row r="515" ht="14.25" customHeight="1" spans="7:7">
      <c r="G515" s="72"/>
    </row>
    <row r="516" ht="14.25" customHeight="1" spans="7:7">
      <c r="G516" s="72"/>
    </row>
    <row r="517" ht="14.25" customHeight="1" spans="7:7">
      <c r="G517" s="72"/>
    </row>
    <row r="518" ht="14.25" customHeight="1" spans="7:7">
      <c r="G518" s="72"/>
    </row>
    <row r="519" ht="14.25" customHeight="1" spans="7:7">
      <c r="G519" s="72"/>
    </row>
    <row r="520" ht="14.25" customHeight="1" spans="7:7">
      <c r="G520" s="72"/>
    </row>
    <row r="521" ht="14.25" customHeight="1" spans="7:7">
      <c r="G521" s="72"/>
    </row>
    <row r="522" ht="14.25" customHeight="1" spans="7:7">
      <c r="G522" s="72"/>
    </row>
    <row r="523" ht="14.25" customHeight="1" spans="7:7">
      <c r="G523" s="72"/>
    </row>
    <row r="524" ht="14.25" customHeight="1" spans="7:7">
      <c r="G524" s="72"/>
    </row>
    <row r="525" ht="14.25" customHeight="1" spans="7:7">
      <c r="G525" s="72"/>
    </row>
    <row r="526" ht="14.25" customHeight="1" spans="7:7">
      <c r="G526" s="72"/>
    </row>
    <row r="527" ht="14.25" customHeight="1" spans="7:7">
      <c r="G527" s="72"/>
    </row>
    <row r="528" ht="14.25" customHeight="1" spans="7:7">
      <c r="G528" s="72"/>
    </row>
    <row r="529" ht="14.25" customHeight="1" spans="7:7">
      <c r="G529" s="72"/>
    </row>
    <row r="530" ht="14.25" customHeight="1" spans="7:7">
      <c r="G530" s="72"/>
    </row>
    <row r="531" ht="14.25" customHeight="1" spans="7:7">
      <c r="G531" s="72"/>
    </row>
    <row r="532" ht="14.25" customHeight="1" spans="7:7">
      <c r="G532" s="72"/>
    </row>
    <row r="533" ht="14.25" customHeight="1" spans="7:7">
      <c r="G533" s="72"/>
    </row>
    <row r="534" ht="14.25" customHeight="1" spans="7:7">
      <c r="G534" s="72"/>
    </row>
    <row r="535" ht="14.25" customHeight="1" spans="7:7">
      <c r="G535" s="72"/>
    </row>
    <row r="536" ht="14.25" customHeight="1" spans="7:7">
      <c r="G536" s="72"/>
    </row>
    <row r="537" ht="14.25" customHeight="1" spans="7:7">
      <c r="G537" s="72"/>
    </row>
    <row r="538" ht="14.25" customHeight="1" spans="7:7">
      <c r="G538" s="72"/>
    </row>
    <row r="539" ht="14.25" customHeight="1" spans="7:7">
      <c r="G539" s="72"/>
    </row>
    <row r="540" ht="14.25" customHeight="1" spans="7:7">
      <c r="G540" s="72"/>
    </row>
    <row r="541" ht="14.25" customHeight="1" spans="7:7">
      <c r="G541" s="72"/>
    </row>
    <row r="542" ht="14.25" customHeight="1" spans="7:7">
      <c r="G542" s="72"/>
    </row>
    <row r="543" ht="14.25" customHeight="1" spans="7:7">
      <c r="G543" s="72"/>
    </row>
    <row r="544" ht="14.25" customHeight="1" spans="7:7">
      <c r="G544" s="72"/>
    </row>
    <row r="545" ht="14.25" customHeight="1" spans="7:7">
      <c r="G545" s="72"/>
    </row>
    <row r="546" ht="14.25" customHeight="1" spans="7:7">
      <c r="G546" s="72"/>
    </row>
    <row r="547" ht="14.25" customHeight="1" spans="7:7">
      <c r="G547" s="72"/>
    </row>
    <row r="548" ht="14.25" customHeight="1" spans="7:7">
      <c r="G548" s="72"/>
    </row>
    <row r="549" ht="14.25" customHeight="1" spans="7:7">
      <c r="G549" s="72"/>
    </row>
    <row r="550" ht="14.25" customHeight="1" spans="7:7">
      <c r="G550" s="72"/>
    </row>
    <row r="551" ht="14.25" customHeight="1" spans="7:7">
      <c r="G551" s="72"/>
    </row>
    <row r="552" ht="14.25" customHeight="1" spans="7:7">
      <c r="G552" s="72"/>
    </row>
    <row r="553" ht="14.25" customHeight="1" spans="7:7">
      <c r="G553" s="72"/>
    </row>
    <row r="554" ht="14.25" customHeight="1" spans="7:7">
      <c r="G554" s="72"/>
    </row>
    <row r="555" ht="14.25" customHeight="1" spans="7:7">
      <c r="G555" s="72"/>
    </row>
    <row r="556" ht="14.25" customHeight="1" spans="7:7">
      <c r="G556" s="72"/>
    </row>
    <row r="557" ht="14.25" customHeight="1" spans="7:7">
      <c r="G557" s="72"/>
    </row>
    <row r="558" ht="14.25" customHeight="1" spans="7:7">
      <c r="G558" s="72"/>
    </row>
    <row r="559" ht="14.25" customHeight="1" spans="7:7">
      <c r="G559" s="72"/>
    </row>
    <row r="560" ht="14.25" customHeight="1" spans="7:7">
      <c r="G560" s="72"/>
    </row>
    <row r="561" ht="14.25" customHeight="1" spans="7:7">
      <c r="G561" s="72"/>
    </row>
    <row r="562" ht="14.25" customHeight="1" spans="7:7">
      <c r="G562" s="72"/>
    </row>
    <row r="563" ht="14.25" customHeight="1" spans="7:7">
      <c r="G563" s="72"/>
    </row>
    <row r="564" ht="14.25" customHeight="1" spans="7:7">
      <c r="G564" s="72"/>
    </row>
    <row r="565" ht="14.25" customHeight="1" spans="7:7">
      <c r="G565" s="72"/>
    </row>
    <row r="566" ht="14.25" customHeight="1" spans="7:7">
      <c r="G566" s="72"/>
    </row>
    <row r="567" ht="14.25" customHeight="1" spans="7:7">
      <c r="G567" s="72"/>
    </row>
    <row r="568" ht="14.25" customHeight="1" spans="7:7">
      <c r="G568" s="72"/>
    </row>
    <row r="569" ht="14.25" customHeight="1" spans="7:7">
      <c r="G569" s="72"/>
    </row>
    <row r="570" ht="14.25" customHeight="1" spans="7:7">
      <c r="G570" s="72"/>
    </row>
    <row r="571" ht="14.25" customHeight="1" spans="7:7">
      <c r="G571" s="72"/>
    </row>
    <row r="572" ht="14.25" customHeight="1" spans="7:7">
      <c r="G572" s="72"/>
    </row>
    <row r="573" ht="14.25" customHeight="1" spans="7:7">
      <c r="G573" s="72"/>
    </row>
    <row r="574" ht="14.25" customHeight="1" spans="7:7">
      <c r="G574" s="72"/>
    </row>
    <row r="575" ht="14.25" customHeight="1" spans="7:7">
      <c r="G575" s="72"/>
    </row>
    <row r="576" ht="14.25" customHeight="1" spans="7:7">
      <c r="G576" s="72"/>
    </row>
    <row r="577" ht="14.25" customHeight="1" spans="7:7">
      <c r="G577" s="72"/>
    </row>
    <row r="578" ht="14.25" customHeight="1" spans="7:7">
      <c r="G578" s="72"/>
    </row>
    <row r="579" ht="14.25" customHeight="1" spans="7:7">
      <c r="G579" s="72"/>
    </row>
    <row r="580" ht="14.25" customHeight="1" spans="7:7">
      <c r="G580" s="72"/>
    </row>
    <row r="581" ht="14.25" customHeight="1" spans="7:7">
      <c r="G581" s="72"/>
    </row>
    <row r="582" ht="14.25" customHeight="1" spans="7:7">
      <c r="G582" s="72"/>
    </row>
    <row r="583" ht="14.25" customHeight="1" spans="7:7">
      <c r="G583" s="72"/>
    </row>
    <row r="584" ht="14.25" customHeight="1" spans="7:7">
      <c r="G584" s="72"/>
    </row>
    <row r="585" ht="14.25" customHeight="1" spans="7:7">
      <c r="G585" s="72"/>
    </row>
    <row r="586" ht="14.25" customHeight="1" spans="7:7">
      <c r="G586" s="72"/>
    </row>
    <row r="587" ht="14.25" customHeight="1" spans="7:7">
      <c r="G587" s="72"/>
    </row>
    <row r="588" ht="14.25" customHeight="1" spans="7:7">
      <c r="G588" s="72"/>
    </row>
    <row r="589" ht="14.25" customHeight="1" spans="7:7">
      <c r="G589" s="72"/>
    </row>
    <row r="590" ht="14.25" customHeight="1" spans="7:7">
      <c r="G590" s="72"/>
    </row>
    <row r="591" ht="14.25" customHeight="1" spans="7:7">
      <c r="G591" s="72"/>
    </row>
    <row r="592" ht="14.25" customHeight="1" spans="7:7">
      <c r="G592" s="72"/>
    </row>
    <row r="593" ht="14.25" customHeight="1" spans="7:7">
      <c r="G593" s="72"/>
    </row>
    <row r="594" ht="14.25" customHeight="1" spans="7:7">
      <c r="G594" s="72"/>
    </row>
    <row r="595" ht="14.25" customHeight="1" spans="7:7">
      <c r="G595" s="72"/>
    </row>
    <row r="596" ht="14.25" customHeight="1" spans="7:7">
      <c r="G596" s="72"/>
    </row>
    <row r="597" ht="14.25" customHeight="1" spans="7:7">
      <c r="G597" s="72"/>
    </row>
    <row r="598" ht="14.25" customHeight="1" spans="7:7">
      <c r="G598" s="72"/>
    </row>
    <row r="599" ht="14.25" customHeight="1" spans="7:7">
      <c r="G599" s="72"/>
    </row>
    <row r="600" ht="14.25" customHeight="1" spans="7:7">
      <c r="G600" s="72"/>
    </row>
    <row r="601" ht="14.25" customHeight="1" spans="7:7">
      <c r="G601" s="72"/>
    </row>
    <row r="602" ht="14.25" customHeight="1" spans="7:7">
      <c r="G602" s="72"/>
    </row>
    <row r="603" ht="14.25" customHeight="1" spans="7:7">
      <c r="G603" s="72"/>
    </row>
    <row r="604" ht="14.25" customHeight="1" spans="7:7">
      <c r="G604" s="72"/>
    </row>
    <row r="605" ht="14.25" customHeight="1" spans="7:7">
      <c r="G605" s="72"/>
    </row>
    <row r="606" ht="14.25" customHeight="1" spans="7:7">
      <c r="G606" s="72"/>
    </row>
    <row r="607" ht="14.25" customHeight="1" spans="7:7">
      <c r="G607" s="72"/>
    </row>
    <row r="608" ht="14.25" customHeight="1" spans="7:7">
      <c r="G608" s="72"/>
    </row>
    <row r="609" ht="14.25" customHeight="1" spans="7:7">
      <c r="G609" s="72"/>
    </row>
    <row r="610" ht="14.25" customHeight="1" spans="7:7">
      <c r="G610" s="72"/>
    </row>
    <row r="611" ht="14.25" customHeight="1" spans="7:7">
      <c r="G611" s="72"/>
    </row>
    <row r="612" ht="14.25" customHeight="1" spans="7:7">
      <c r="G612" s="72"/>
    </row>
    <row r="613" ht="14.25" customHeight="1" spans="7:7">
      <c r="G613" s="72"/>
    </row>
    <row r="614" ht="14.25" customHeight="1" spans="7:7">
      <c r="G614" s="72"/>
    </row>
    <row r="615" ht="14.25" customHeight="1" spans="7:7">
      <c r="G615" s="72"/>
    </row>
    <row r="616" ht="14.25" customHeight="1" spans="7:7">
      <c r="G616" s="72"/>
    </row>
    <row r="617" ht="14.25" customHeight="1" spans="7:7">
      <c r="G617" s="72"/>
    </row>
    <row r="618" ht="14.25" customHeight="1" spans="7:7">
      <c r="G618" s="72"/>
    </row>
    <row r="619" ht="14.25" customHeight="1" spans="7:7">
      <c r="G619" s="72"/>
    </row>
    <row r="620" ht="14.25" customHeight="1" spans="7:7">
      <c r="G620" s="72"/>
    </row>
    <row r="621" ht="14.25" customHeight="1" spans="7:7">
      <c r="G621" s="72"/>
    </row>
    <row r="622" ht="14.25" customHeight="1" spans="7:7">
      <c r="G622" s="72"/>
    </row>
    <row r="623" ht="14.25" customHeight="1" spans="7:7">
      <c r="G623" s="72"/>
    </row>
    <row r="624" ht="14.25" customHeight="1" spans="7:7">
      <c r="G624" s="72"/>
    </row>
    <row r="625" ht="14.25" customHeight="1" spans="7:7">
      <c r="G625" s="72"/>
    </row>
    <row r="626" ht="14.25" customHeight="1" spans="7:7">
      <c r="G626" s="72"/>
    </row>
    <row r="627" ht="14.25" customHeight="1" spans="7:7">
      <c r="G627" s="72"/>
    </row>
    <row r="628" ht="14.25" customHeight="1" spans="7:7">
      <c r="G628" s="72"/>
    </row>
    <row r="629" ht="14.25" customHeight="1" spans="7:7">
      <c r="G629" s="72"/>
    </row>
    <row r="630" ht="14.25" customHeight="1" spans="7:7">
      <c r="G630" s="72"/>
    </row>
    <row r="631" ht="14.25" customHeight="1" spans="7:7">
      <c r="G631" s="72"/>
    </row>
    <row r="632" ht="14.25" customHeight="1" spans="7:7">
      <c r="G632" s="72"/>
    </row>
    <row r="633" ht="14.25" customHeight="1" spans="7:7">
      <c r="G633" s="72"/>
    </row>
    <row r="634" ht="14.25" customHeight="1" spans="7:7">
      <c r="G634" s="72"/>
    </row>
    <row r="635" ht="14.25" customHeight="1" spans="7:7">
      <c r="G635" s="72"/>
    </row>
    <row r="636" ht="14.25" customHeight="1" spans="7:7">
      <c r="G636" s="72"/>
    </row>
    <row r="637" ht="14.25" customHeight="1" spans="7:7">
      <c r="G637" s="72"/>
    </row>
    <row r="638" ht="14.25" customHeight="1" spans="7:7">
      <c r="G638" s="72"/>
    </row>
    <row r="639" ht="14.25" customHeight="1" spans="7:7">
      <c r="G639" s="72"/>
    </row>
    <row r="640" ht="14.25" customHeight="1" spans="7:7">
      <c r="G640" s="72"/>
    </row>
    <row r="641" ht="14.25" customHeight="1" spans="7:7">
      <c r="G641" s="72"/>
    </row>
    <row r="642" ht="14.25" customHeight="1" spans="7:7">
      <c r="G642" s="72"/>
    </row>
    <row r="643" ht="14.25" customHeight="1" spans="7:7">
      <c r="G643" s="72"/>
    </row>
    <row r="644" ht="14.25" customHeight="1" spans="7:7">
      <c r="G644" s="72"/>
    </row>
    <row r="645" ht="14.25" customHeight="1" spans="7:7">
      <c r="G645" s="72"/>
    </row>
    <row r="646" ht="14.25" customHeight="1" spans="7:7">
      <c r="G646" s="72"/>
    </row>
    <row r="647" ht="14.25" customHeight="1" spans="7:7">
      <c r="G647" s="72"/>
    </row>
    <row r="648" ht="14.25" customHeight="1" spans="7:7">
      <c r="G648" s="72"/>
    </row>
    <row r="649" ht="14.25" customHeight="1" spans="7:7">
      <c r="G649" s="72"/>
    </row>
    <row r="650" ht="14.25" customHeight="1" spans="7:7">
      <c r="G650" s="72"/>
    </row>
    <row r="651" ht="14.25" customHeight="1" spans="7:7">
      <c r="G651" s="72"/>
    </row>
    <row r="652" ht="14.25" customHeight="1" spans="7:7">
      <c r="G652" s="72"/>
    </row>
    <row r="653" ht="14.25" customHeight="1" spans="7:7">
      <c r="G653" s="72"/>
    </row>
    <row r="654" ht="14.25" customHeight="1" spans="7:7">
      <c r="G654" s="72"/>
    </row>
    <row r="655" ht="14.25" customHeight="1" spans="7:7">
      <c r="G655" s="72"/>
    </row>
    <row r="656" ht="14.25" customHeight="1" spans="7:7">
      <c r="G656" s="72"/>
    </row>
    <row r="657" ht="14.25" customHeight="1" spans="7:7">
      <c r="G657" s="72"/>
    </row>
    <row r="658" ht="14.25" customHeight="1" spans="7:7">
      <c r="G658" s="72"/>
    </row>
    <row r="659" ht="14.25" customHeight="1" spans="7:7">
      <c r="G659" s="72"/>
    </row>
    <row r="660" ht="14.25" customHeight="1" spans="7:7">
      <c r="G660" s="72"/>
    </row>
    <row r="661" ht="14.25" customHeight="1" spans="7:7">
      <c r="G661" s="72"/>
    </row>
    <row r="662" ht="14.25" customHeight="1" spans="7:7">
      <c r="G662" s="72"/>
    </row>
    <row r="663" ht="14.25" customHeight="1" spans="7:7">
      <c r="G663" s="72"/>
    </row>
    <row r="664" ht="14.25" customHeight="1" spans="7:7">
      <c r="G664" s="72"/>
    </row>
    <row r="665" ht="14.25" customHeight="1" spans="7:7">
      <c r="G665" s="72"/>
    </row>
    <row r="666" ht="14.25" customHeight="1" spans="7:7">
      <c r="G666" s="72"/>
    </row>
    <row r="667" ht="14.25" customHeight="1" spans="7:7">
      <c r="G667" s="72"/>
    </row>
    <row r="668" ht="14.25" customHeight="1" spans="7:7">
      <c r="G668" s="72"/>
    </row>
    <row r="669" ht="14.25" customHeight="1" spans="7:7">
      <c r="G669" s="72"/>
    </row>
    <row r="670" ht="14.25" customHeight="1" spans="7:7">
      <c r="G670" s="72"/>
    </row>
    <row r="671" ht="14.25" customHeight="1" spans="7:7">
      <c r="G671" s="72"/>
    </row>
    <row r="672" ht="14.25" customHeight="1" spans="7:7">
      <c r="G672" s="72"/>
    </row>
    <row r="673" ht="14.25" customHeight="1" spans="7:7">
      <c r="G673" s="72"/>
    </row>
    <row r="674" ht="14.25" customHeight="1" spans="7:7">
      <c r="G674" s="72"/>
    </row>
    <row r="675" ht="14.25" customHeight="1" spans="7:7">
      <c r="G675" s="72"/>
    </row>
    <row r="676" ht="14.25" customHeight="1" spans="7:7">
      <c r="G676" s="72"/>
    </row>
    <row r="677" ht="14.25" customHeight="1" spans="7:7">
      <c r="G677" s="72"/>
    </row>
    <row r="678" ht="14.25" customHeight="1" spans="7:7">
      <c r="G678" s="72"/>
    </row>
    <row r="679" ht="14.25" customHeight="1" spans="7:7">
      <c r="G679" s="72"/>
    </row>
    <row r="680" ht="14.25" customHeight="1" spans="7:7">
      <c r="G680" s="72"/>
    </row>
    <row r="681" ht="14.25" customHeight="1" spans="7:7">
      <c r="G681" s="72"/>
    </row>
    <row r="682" ht="14.25" customHeight="1" spans="7:7">
      <c r="G682" s="72"/>
    </row>
    <row r="683" ht="14.25" customHeight="1" spans="7:7">
      <c r="G683" s="72"/>
    </row>
    <row r="684" ht="14.25" customHeight="1" spans="7:7">
      <c r="G684" s="72"/>
    </row>
    <row r="685" ht="14.25" customHeight="1" spans="7:7">
      <c r="G685" s="72"/>
    </row>
    <row r="686" ht="14.25" customHeight="1" spans="7:7">
      <c r="G686" s="72"/>
    </row>
    <row r="687" ht="14.25" customHeight="1" spans="7:7">
      <c r="G687" s="72"/>
    </row>
    <row r="688" ht="14.25" customHeight="1" spans="7:7">
      <c r="G688" s="72"/>
    </row>
    <row r="689" ht="14.25" customHeight="1" spans="7:7">
      <c r="G689" s="72"/>
    </row>
    <row r="690" ht="14.25" customHeight="1" spans="7:7">
      <c r="G690" s="72"/>
    </row>
    <row r="691" ht="14.25" customHeight="1" spans="7:7">
      <c r="G691" s="72"/>
    </row>
    <row r="692" ht="14.25" customHeight="1" spans="7:7">
      <c r="G692" s="72"/>
    </row>
    <row r="693" ht="14.25" customHeight="1" spans="7:7">
      <c r="G693" s="72"/>
    </row>
    <row r="694" ht="14.25" customHeight="1" spans="7:7">
      <c r="G694" s="72"/>
    </row>
    <row r="695" ht="14.25" customHeight="1" spans="7:7">
      <c r="G695" s="72"/>
    </row>
    <row r="696" ht="14.25" customHeight="1" spans="7:7">
      <c r="G696" s="72"/>
    </row>
    <row r="697" ht="14.25" customHeight="1" spans="7:7">
      <c r="G697" s="72"/>
    </row>
    <row r="698" ht="14.25" customHeight="1" spans="7:7">
      <c r="G698" s="72"/>
    </row>
    <row r="699" ht="14.25" customHeight="1" spans="7:7">
      <c r="G699" s="72"/>
    </row>
    <row r="700" ht="14.25" customHeight="1" spans="7:7">
      <c r="G700" s="72"/>
    </row>
    <row r="701" ht="14.25" customHeight="1" spans="7:7">
      <c r="G701" s="72"/>
    </row>
    <row r="702" ht="14.25" customHeight="1" spans="7:7">
      <c r="G702" s="72"/>
    </row>
    <row r="703" ht="14.25" customHeight="1" spans="7:7">
      <c r="G703" s="72"/>
    </row>
    <row r="704" ht="14.25" customHeight="1" spans="7:7">
      <c r="G704" s="72"/>
    </row>
    <row r="705" ht="14.25" customHeight="1" spans="7:7">
      <c r="G705" s="72"/>
    </row>
    <row r="706" ht="14.25" customHeight="1" spans="7:7">
      <c r="G706" s="72"/>
    </row>
    <row r="707" ht="14.25" customHeight="1" spans="7:7">
      <c r="G707" s="72"/>
    </row>
    <row r="708" ht="14.25" customHeight="1" spans="7:7">
      <c r="G708" s="72"/>
    </row>
    <row r="709" ht="14.25" customHeight="1" spans="7:7">
      <c r="G709" s="72"/>
    </row>
    <row r="710" ht="14.25" customHeight="1" spans="7:7">
      <c r="G710" s="72"/>
    </row>
    <row r="711" ht="14.25" customHeight="1" spans="7:7">
      <c r="G711" s="72"/>
    </row>
    <row r="712" ht="14.25" customHeight="1" spans="7:7">
      <c r="G712" s="72"/>
    </row>
    <row r="713" ht="14.25" customHeight="1" spans="7:7">
      <c r="G713" s="72"/>
    </row>
    <row r="714" ht="14.25" customHeight="1" spans="7:7">
      <c r="G714" s="72"/>
    </row>
    <row r="715" ht="14.25" customHeight="1" spans="7:7">
      <c r="G715" s="72"/>
    </row>
    <row r="716" ht="14.25" customHeight="1" spans="7:7">
      <c r="G716" s="72"/>
    </row>
    <row r="717" ht="14.25" customHeight="1" spans="7:7">
      <c r="G717" s="72"/>
    </row>
    <row r="718" ht="14.25" customHeight="1" spans="7:7">
      <c r="G718" s="72"/>
    </row>
    <row r="719" ht="14.25" customHeight="1" spans="7:7">
      <c r="G719" s="72"/>
    </row>
    <row r="720" ht="14.25" customHeight="1" spans="7:7">
      <c r="G720" s="72"/>
    </row>
    <row r="721" ht="14.25" customHeight="1" spans="7:7">
      <c r="G721" s="72"/>
    </row>
    <row r="722" ht="14.25" customHeight="1" spans="7:7">
      <c r="G722" s="72"/>
    </row>
    <row r="723" ht="14.25" customHeight="1" spans="7:7">
      <c r="G723" s="72"/>
    </row>
    <row r="724" ht="14.25" customHeight="1" spans="7:7">
      <c r="G724" s="72"/>
    </row>
    <row r="725" ht="14.25" customHeight="1" spans="7:7">
      <c r="G725" s="72"/>
    </row>
    <row r="726" ht="14.25" customHeight="1" spans="7:7">
      <c r="G726" s="72"/>
    </row>
    <row r="727" ht="14.25" customHeight="1" spans="7:7">
      <c r="G727" s="72"/>
    </row>
    <row r="728" ht="14.25" customHeight="1" spans="7:7">
      <c r="G728" s="72"/>
    </row>
    <row r="729" ht="14.25" customHeight="1" spans="7:7">
      <c r="G729" s="72"/>
    </row>
    <row r="730" ht="14.25" customHeight="1" spans="7:7">
      <c r="G730" s="72"/>
    </row>
    <row r="731" ht="14.25" customHeight="1" spans="7:7">
      <c r="G731" s="72"/>
    </row>
    <row r="732" ht="14.25" customHeight="1" spans="7:7">
      <c r="G732" s="72"/>
    </row>
    <row r="733" ht="14.25" customHeight="1" spans="7:7">
      <c r="G733" s="72"/>
    </row>
    <row r="734" ht="14.25" customHeight="1" spans="7:7">
      <c r="G734" s="72"/>
    </row>
    <row r="735" ht="14.25" customHeight="1" spans="7:7">
      <c r="G735" s="72"/>
    </row>
    <row r="736" ht="14.25" customHeight="1" spans="7:7">
      <c r="G736" s="72"/>
    </row>
    <row r="737" ht="14.25" customHeight="1" spans="7:7">
      <c r="G737" s="72"/>
    </row>
    <row r="738" ht="14.25" customHeight="1" spans="7:7">
      <c r="G738" s="72"/>
    </row>
    <row r="739" ht="14.25" customHeight="1" spans="7:7">
      <c r="G739" s="72"/>
    </row>
    <row r="740" ht="14.25" customHeight="1" spans="7:7">
      <c r="G740" s="72"/>
    </row>
    <row r="741" ht="14.25" customHeight="1" spans="7:7">
      <c r="G741" s="72"/>
    </row>
    <row r="742" ht="14.25" customHeight="1" spans="7:7">
      <c r="G742" s="72"/>
    </row>
    <row r="743" ht="14.25" customHeight="1" spans="7:7">
      <c r="G743" s="72"/>
    </row>
    <row r="744" ht="14.25" customHeight="1" spans="7:7">
      <c r="G744" s="72"/>
    </row>
    <row r="745" ht="14.25" customHeight="1" spans="7:7">
      <c r="G745" s="72"/>
    </row>
    <row r="746" ht="14.25" customHeight="1" spans="7:7">
      <c r="G746" s="72"/>
    </row>
    <row r="747" ht="14.25" customHeight="1" spans="7:7">
      <c r="G747" s="72"/>
    </row>
    <row r="748" ht="14.25" customHeight="1" spans="7:7">
      <c r="G748" s="72"/>
    </row>
    <row r="749" ht="14.25" customHeight="1" spans="7:7">
      <c r="G749" s="72"/>
    </row>
    <row r="750" ht="14.25" customHeight="1" spans="7:7">
      <c r="G750" s="72"/>
    </row>
    <row r="751" ht="14.25" customHeight="1" spans="7:7">
      <c r="G751" s="72"/>
    </row>
    <row r="752" ht="14.25" customHeight="1" spans="7:7">
      <c r="G752" s="72"/>
    </row>
    <row r="753" ht="14.25" customHeight="1" spans="7:7">
      <c r="G753" s="72"/>
    </row>
    <row r="754" ht="14.25" customHeight="1" spans="7:7">
      <c r="G754" s="72"/>
    </row>
    <row r="755" ht="14.25" customHeight="1" spans="7:7">
      <c r="G755" s="72"/>
    </row>
    <row r="756" ht="14.25" customHeight="1" spans="7:7">
      <c r="G756" s="72"/>
    </row>
    <row r="757" ht="14.25" customHeight="1" spans="7:7">
      <c r="G757" s="72"/>
    </row>
    <row r="758" ht="14.25" customHeight="1" spans="7:7">
      <c r="G758" s="72"/>
    </row>
    <row r="759" ht="14.25" customHeight="1" spans="7:7">
      <c r="G759" s="72"/>
    </row>
    <row r="760" ht="14.25" customHeight="1" spans="7:7">
      <c r="G760" s="72"/>
    </row>
    <row r="761" ht="14.25" customHeight="1" spans="7:7">
      <c r="G761" s="72"/>
    </row>
    <row r="762" ht="14.25" customHeight="1" spans="7:7">
      <c r="G762" s="72"/>
    </row>
    <row r="763" ht="14.25" customHeight="1" spans="7:7">
      <c r="G763" s="72"/>
    </row>
    <row r="764" ht="14.25" customHeight="1" spans="7:7">
      <c r="G764" s="72"/>
    </row>
    <row r="765" ht="14.25" customHeight="1" spans="7:7">
      <c r="G765" s="72"/>
    </row>
    <row r="766" ht="14.25" customHeight="1" spans="7:7">
      <c r="G766" s="72"/>
    </row>
    <row r="767" ht="14.25" customHeight="1" spans="7:7">
      <c r="G767" s="72"/>
    </row>
    <row r="768" ht="14.25" customHeight="1" spans="7:7">
      <c r="G768" s="72"/>
    </row>
    <row r="769" ht="14.25" customHeight="1" spans="7:7">
      <c r="G769" s="72"/>
    </row>
    <row r="770" ht="14.25" customHeight="1" spans="7:7">
      <c r="G770" s="72"/>
    </row>
    <row r="771" ht="14.25" customHeight="1" spans="7:7">
      <c r="G771" s="72"/>
    </row>
    <row r="772" ht="14.25" customHeight="1" spans="7:7">
      <c r="G772" s="72"/>
    </row>
    <row r="773" ht="14.25" customHeight="1" spans="7:7">
      <c r="G773" s="72"/>
    </row>
    <row r="774" ht="14.25" customHeight="1" spans="7:7">
      <c r="G774" s="72"/>
    </row>
    <row r="775" ht="14.25" customHeight="1" spans="7:7">
      <c r="G775" s="72"/>
    </row>
    <row r="776" ht="14.25" customHeight="1" spans="7:7">
      <c r="G776" s="72"/>
    </row>
    <row r="777" ht="14.25" customHeight="1" spans="7:7">
      <c r="G777" s="72"/>
    </row>
    <row r="778" ht="14.25" customHeight="1" spans="7:7">
      <c r="G778" s="72"/>
    </row>
    <row r="779" ht="14.25" customHeight="1" spans="7:7">
      <c r="G779" s="72"/>
    </row>
    <row r="780" ht="14.25" customHeight="1" spans="7:7">
      <c r="G780" s="72"/>
    </row>
    <row r="781" ht="14.25" customHeight="1" spans="7:7">
      <c r="G781" s="72"/>
    </row>
    <row r="782" ht="14.25" customHeight="1" spans="7:7">
      <c r="G782" s="72"/>
    </row>
    <row r="783" ht="14.25" customHeight="1" spans="7:7">
      <c r="G783" s="72"/>
    </row>
    <row r="784" ht="14.25" customHeight="1" spans="7:7">
      <c r="G784" s="72"/>
    </row>
    <row r="785" ht="14.25" customHeight="1" spans="7:7">
      <c r="G785" s="72"/>
    </row>
    <row r="786" ht="14.25" customHeight="1" spans="7:7">
      <c r="G786" s="72"/>
    </row>
    <row r="787" ht="14.25" customHeight="1" spans="7:7">
      <c r="G787" s="72"/>
    </row>
    <row r="788" ht="14.25" customHeight="1" spans="7:7">
      <c r="G788" s="72"/>
    </row>
    <row r="789" ht="14.25" customHeight="1" spans="7:7">
      <c r="G789" s="72"/>
    </row>
    <row r="790" ht="14.25" customHeight="1" spans="7:7">
      <c r="G790" s="72"/>
    </row>
    <row r="791" ht="14.25" customHeight="1" spans="7:7">
      <c r="G791" s="72"/>
    </row>
    <row r="792" ht="14.25" customHeight="1" spans="7:7">
      <c r="G792" s="72"/>
    </row>
    <row r="793" ht="14.25" customHeight="1" spans="7:7">
      <c r="G793" s="72"/>
    </row>
    <row r="794" ht="14.25" customHeight="1" spans="7:7">
      <c r="G794" s="72"/>
    </row>
    <row r="795" ht="14.25" customHeight="1" spans="7:7">
      <c r="G795" s="72"/>
    </row>
    <row r="796" ht="14.25" customHeight="1" spans="7:7">
      <c r="G796" s="72"/>
    </row>
    <row r="797" ht="14.25" customHeight="1" spans="7:7">
      <c r="G797" s="72"/>
    </row>
    <row r="798" ht="14.25" customHeight="1" spans="7:7">
      <c r="G798" s="72"/>
    </row>
    <row r="799" ht="14.25" customHeight="1" spans="7:7">
      <c r="G799" s="72"/>
    </row>
    <row r="800" ht="14.25" customHeight="1" spans="7:7">
      <c r="G800" s="72"/>
    </row>
    <row r="801" ht="14.25" customHeight="1" spans="7:7">
      <c r="G801" s="72"/>
    </row>
    <row r="802" ht="14.25" customHeight="1" spans="7:7">
      <c r="G802" s="72"/>
    </row>
    <row r="803" ht="14.25" customHeight="1" spans="7:7">
      <c r="G803" s="72"/>
    </row>
    <row r="804" ht="14.25" customHeight="1" spans="7:7">
      <c r="G804" s="72"/>
    </row>
    <row r="805" ht="14.25" customHeight="1" spans="7:7">
      <c r="G805" s="72"/>
    </row>
    <row r="806" ht="14.25" customHeight="1" spans="7:7">
      <c r="G806" s="72"/>
    </row>
    <row r="807" ht="14.25" customHeight="1" spans="7:7">
      <c r="G807" s="72"/>
    </row>
    <row r="808" ht="14.25" customHeight="1" spans="7:7">
      <c r="G808" s="72"/>
    </row>
    <row r="809" ht="14.25" customHeight="1" spans="7:7">
      <c r="G809" s="72"/>
    </row>
    <row r="810" ht="14.25" customHeight="1" spans="7:7">
      <c r="G810" s="72"/>
    </row>
    <row r="811" ht="14.25" customHeight="1" spans="7:7">
      <c r="G811" s="72"/>
    </row>
    <row r="812" ht="14.25" customHeight="1" spans="7:7">
      <c r="G812" s="72"/>
    </row>
    <row r="813" ht="14.25" customHeight="1" spans="7:7">
      <c r="G813" s="72"/>
    </row>
    <row r="814" ht="14.25" customHeight="1" spans="7:7">
      <c r="G814" s="72"/>
    </row>
    <row r="815" ht="14.25" customHeight="1" spans="7:7">
      <c r="G815" s="72"/>
    </row>
    <row r="816" ht="14.25" customHeight="1" spans="7:7">
      <c r="G816" s="72"/>
    </row>
    <row r="817" ht="14.25" customHeight="1" spans="7:7">
      <c r="G817" s="72"/>
    </row>
    <row r="818" ht="14.25" customHeight="1" spans="7:7">
      <c r="G818" s="72"/>
    </row>
    <row r="819" ht="14.25" customHeight="1" spans="7:7">
      <c r="G819" s="72"/>
    </row>
    <row r="820" ht="14.25" customHeight="1" spans="7:7">
      <c r="G820" s="72"/>
    </row>
    <row r="821" ht="14.25" customHeight="1" spans="7:7">
      <c r="G821" s="72"/>
    </row>
    <row r="822" ht="14.25" customHeight="1" spans="7:7">
      <c r="G822" s="72"/>
    </row>
    <row r="823" ht="14.25" customHeight="1" spans="7:7">
      <c r="G823" s="72"/>
    </row>
    <row r="824" ht="14.25" customHeight="1" spans="7:7">
      <c r="G824" s="72"/>
    </row>
    <row r="825" ht="14.25" customHeight="1" spans="7:7">
      <c r="G825" s="72"/>
    </row>
    <row r="826" ht="14.25" customHeight="1" spans="7:7">
      <c r="G826" s="72"/>
    </row>
    <row r="827" ht="14.25" customHeight="1" spans="7:7">
      <c r="G827" s="72"/>
    </row>
    <row r="828" ht="14.25" customHeight="1" spans="7:7">
      <c r="G828" s="72"/>
    </row>
    <row r="829" ht="14.25" customHeight="1" spans="7:7">
      <c r="G829" s="72"/>
    </row>
    <row r="830" ht="14.25" customHeight="1" spans="7:7">
      <c r="G830" s="72"/>
    </row>
    <row r="831" ht="14.25" customHeight="1" spans="7:7">
      <c r="G831" s="72"/>
    </row>
    <row r="832" ht="14.25" customHeight="1" spans="7:7">
      <c r="G832" s="72"/>
    </row>
    <row r="833" ht="14.25" customHeight="1" spans="7:7">
      <c r="G833" s="72"/>
    </row>
    <row r="834" ht="14.25" customHeight="1" spans="7:7">
      <c r="G834" s="72"/>
    </row>
    <row r="835" ht="14.25" customHeight="1" spans="7:7">
      <c r="G835" s="72"/>
    </row>
    <row r="836" ht="14.25" customHeight="1" spans="7:7">
      <c r="G836" s="72"/>
    </row>
    <row r="837" ht="14.25" customHeight="1" spans="7:7">
      <c r="G837" s="72"/>
    </row>
    <row r="838" ht="14.25" customHeight="1" spans="7:7">
      <c r="G838" s="72"/>
    </row>
    <row r="839" ht="14.25" customHeight="1" spans="7:7">
      <c r="G839" s="72"/>
    </row>
    <row r="840" ht="14.25" customHeight="1" spans="7:7">
      <c r="G840" s="72"/>
    </row>
    <row r="841" ht="14.25" customHeight="1" spans="7:7">
      <c r="G841" s="72"/>
    </row>
    <row r="842" ht="14.25" customHeight="1" spans="7:7">
      <c r="G842" s="72"/>
    </row>
    <row r="843" ht="14.25" customHeight="1" spans="7:7">
      <c r="G843" s="72"/>
    </row>
    <row r="844" ht="14.25" customHeight="1" spans="7:7">
      <c r="G844" s="72"/>
    </row>
    <row r="845" ht="14.25" customHeight="1" spans="7:7">
      <c r="G845" s="72"/>
    </row>
    <row r="846" ht="14.25" customHeight="1" spans="7:7">
      <c r="G846" s="72"/>
    </row>
    <row r="847" ht="14.25" customHeight="1" spans="7:7">
      <c r="G847" s="72"/>
    </row>
    <row r="848" ht="14.25" customHeight="1" spans="7:7">
      <c r="G848" s="72"/>
    </row>
    <row r="849" ht="14.25" customHeight="1" spans="7:7">
      <c r="G849" s="72"/>
    </row>
    <row r="850" ht="14.25" customHeight="1" spans="7:7">
      <c r="G850" s="72"/>
    </row>
    <row r="851" ht="14.25" customHeight="1" spans="7:7">
      <c r="G851" s="72"/>
    </row>
    <row r="852" ht="14.25" customHeight="1" spans="7:7">
      <c r="G852" s="72"/>
    </row>
    <row r="853" ht="14.25" customHeight="1" spans="7:7">
      <c r="G853" s="72"/>
    </row>
    <row r="854" ht="14.25" customHeight="1" spans="7:7">
      <c r="G854" s="72"/>
    </row>
    <row r="855" ht="14.25" customHeight="1" spans="7:7">
      <c r="G855" s="72"/>
    </row>
    <row r="856" ht="14.25" customHeight="1" spans="7:7">
      <c r="G856" s="72"/>
    </row>
    <row r="857" ht="14.25" customHeight="1" spans="7:7">
      <c r="G857" s="72"/>
    </row>
    <row r="858" ht="14.25" customHeight="1" spans="7:7">
      <c r="G858" s="72"/>
    </row>
    <row r="859" ht="14.25" customHeight="1" spans="7:7">
      <c r="G859" s="72"/>
    </row>
    <row r="860" ht="14.25" customHeight="1" spans="7:7">
      <c r="G860" s="72"/>
    </row>
    <row r="861" ht="14.25" customHeight="1" spans="7:7">
      <c r="G861" s="72"/>
    </row>
    <row r="862" ht="14.25" customHeight="1" spans="7:7">
      <c r="G862" s="72"/>
    </row>
    <row r="863" ht="14.25" customHeight="1" spans="7:7">
      <c r="G863" s="72"/>
    </row>
    <row r="864" ht="14.25" customHeight="1" spans="7:7">
      <c r="G864" s="72"/>
    </row>
    <row r="865" ht="14.25" customHeight="1" spans="7:7">
      <c r="G865" s="72"/>
    </row>
    <row r="866" ht="14.25" customHeight="1" spans="7:7">
      <c r="G866" s="72"/>
    </row>
    <row r="867" ht="14.25" customHeight="1" spans="7:7">
      <c r="G867" s="72"/>
    </row>
    <row r="868" ht="14.25" customHeight="1" spans="7:7">
      <c r="G868" s="72"/>
    </row>
    <row r="869" ht="14.25" customHeight="1" spans="7:7">
      <c r="G869" s="72"/>
    </row>
    <row r="870" ht="14.25" customHeight="1" spans="7:7">
      <c r="G870" s="72"/>
    </row>
    <row r="871" ht="14.25" customHeight="1" spans="7:7">
      <c r="G871" s="72"/>
    </row>
    <row r="872" ht="14.25" customHeight="1" spans="7:7">
      <c r="G872" s="72"/>
    </row>
    <row r="873" ht="14.25" customHeight="1" spans="7:7">
      <c r="G873" s="72"/>
    </row>
    <row r="874" ht="14.25" customHeight="1" spans="7:7">
      <c r="G874" s="72"/>
    </row>
    <row r="875" ht="14.25" customHeight="1" spans="7:7">
      <c r="G875" s="72"/>
    </row>
    <row r="876" ht="14.25" customHeight="1" spans="7:7">
      <c r="G876" s="72"/>
    </row>
    <row r="877" ht="14.25" customHeight="1" spans="7:7">
      <c r="G877" s="72"/>
    </row>
    <row r="878" ht="14.25" customHeight="1" spans="7:7">
      <c r="G878" s="72"/>
    </row>
    <row r="879" ht="14.25" customHeight="1" spans="7:7">
      <c r="G879" s="72"/>
    </row>
    <row r="880" ht="14.25" customHeight="1" spans="7:7">
      <c r="G880" s="72"/>
    </row>
    <row r="881" ht="14.25" customHeight="1" spans="7:7">
      <c r="G881" s="72"/>
    </row>
    <row r="882" ht="14.25" customHeight="1" spans="7:7">
      <c r="G882" s="72"/>
    </row>
    <row r="883" ht="14.25" customHeight="1" spans="7:7">
      <c r="G883" s="72"/>
    </row>
    <row r="884" ht="14.25" customHeight="1" spans="7:7">
      <c r="G884" s="72"/>
    </row>
    <row r="885" ht="14.25" customHeight="1" spans="7:7">
      <c r="G885" s="72"/>
    </row>
    <row r="886" ht="14.25" customHeight="1" spans="7:7">
      <c r="G886" s="72"/>
    </row>
    <row r="887" ht="14.25" customHeight="1" spans="7:7">
      <c r="G887" s="72"/>
    </row>
    <row r="888" ht="14.25" customHeight="1" spans="7:7">
      <c r="G888" s="72"/>
    </row>
    <row r="889" ht="14.25" customHeight="1" spans="7:7">
      <c r="G889" s="72"/>
    </row>
    <row r="890" ht="14.25" customHeight="1" spans="7:7">
      <c r="G890" s="72"/>
    </row>
    <row r="891" ht="14.25" customHeight="1" spans="7:7">
      <c r="G891" s="72"/>
    </row>
    <row r="892" ht="14.25" customHeight="1" spans="7:7">
      <c r="G892" s="72"/>
    </row>
    <row r="893" ht="14.25" customHeight="1" spans="7:7">
      <c r="G893" s="72"/>
    </row>
    <row r="894" ht="14.25" customHeight="1" spans="7:7">
      <c r="G894" s="72"/>
    </row>
    <row r="895" ht="14.25" customHeight="1" spans="7:7">
      <c r="G895" s="72"/>
    </row>
    <row r="896" ht="14.25" customHeight="1" spans="7:7">
      <c r="G896" s="72"/>
    </row>
    <row r="897" ht="14.25" customHeight="1" spans="7:7">
      <c r="G897" s="72"/>
    </row>
    <row r="898" ht="14.25" customHeight="1" spans="7:7">
      <c r="G898" s="72"/>
    </row>
    <row r="899" ht="14.25" customHeight="1" spans="7:7">
      <c r="G899" s="72"/>
    </row>
    <row r="900" ht="14.25" customHeight="1" spans="7:7">
      <c r="G900" s="72"/>
    </row>
    <row r="901" ht="14.25" customHeight="1" spans="7:7">
      <c r="G901" s="72"/>
    </row>
    <row r="902" ht="14.25" customHeight="1" spans="7:7">
      <c r="G902" s="72"/>
    </row>
    <row r="903" ht="14.25" customHeight="1" spans="7:7">
      <c r="G903" s="72"/>
    </row>
    <row r="904" ht="14.25" customHeight="1" spans="7:7">
      <c r="G904" s="72"/>
    </row>
    <row r="905" ht="14.25" customHeight="1" spans="7:7">
      <c r="G905" s="72"/>
    </row>
    <row r="906" ht="14.25" customHeight="1" spans="7:7">
      <c r="G906" s="72"/>
    </row>
    <row r="907" ht="14.25" customHeight="1" spans="7:7">
      <c r="G907" s="72"/>
    </row>
    <row r="908" ht="14.25" customHeight="1" spans="7:7">
      <c r="G908" s="72"/>
    </row>
    <row r="909" ht="14.25" customHeight="1" spans="7:7">
      <c r="G909" s="72"/>
    </row>
    <row r="910" ht="14.25" customHeight="1" spans="7:7">
      <c r="G910" s="72"/>
    </row>
    <row r="911" ht="14.25" customHeight="1" spans="7:7">
      <c r="G911" s="72"/>
    </row>
    <row r="912" ht="14.25" customHeight="1" spans="7:7">
      <c r="G912" s="72"/>
    </row>
    <row r="913" ht="14.25" customHeight="1" spans="7:7">
      <c r="G913" s="72"/>
    </row>
    <row r="914" ht="14.25" customHeight="1" spans="7:7">
      <c r="G914" s="72"/>
    </row>
    <row r="915" ht="14.25" customHeight="1" spans="7:7">
      <c r="G915" s="72"/>
    </row>
    <row r="916" ht="14.25" customHeight="1" spans="7:7">
      <c r="G916" s="72"/>
    </row>
    <row r="917" ht="14.25" customHeight="1" spans="7:7">
      <c r="G917" s="72"/>
    </row>
    <row r="918" ht="14.25" customHeight="1" spans="7:7">
      <c r="G918" s="72"/>
    </row>
    <row r="919" ht="14.25" customHeight="1" spans="7:7">
      <c r="G919" s="72"/>
    </row>
    <row r="920" ht="14.25" customHeight="1" spans="7:7">
      <c r="G920" s="72"/>
    </row>
    <row r="921" ht="14.25" customHeight="1" spans="7:7">
      <c r="G921" s="72"/>
    </row>
    <row r="922" ht="14.25" customHeight="1" spans="7:7">
      <c r="G922" s="72"/>
    </row>
    <row r="923" ht="14.25" customHeight="1" spans="7:7">
      <c r="G923" s="72"/>
    </row>
    <row r="924" ht="14.25" customHeight="1" spans="7:7">
      <c r="G924" s="72"/>
    </row>
    <row r="925" ht="14.25" customHeight="1" spans="7:7">
      <c r="G925" s="72"/>
    </row>
    <row r="926" ht="14.25" customHeight="1" spans="7:7">
      <c r="G926" s="72"/>
    </row>
    <row r="927" ht="14.25" customHeight="1" spans="7:7">
      <c r="G927" s="72"/>
    </row>
    <row r="928" ht="14.25" customHeight="1" spans="7:7">
      <c r="G928" s="72"/>
    </row>
    <row r="929" ht="14.25" customHeight="1" spans="7:7">
      <c r="G929" s="72"/>
    </row>
    <row r="930" ht="14.25" customHeight="1" spans="7:7">
      <c r="G930" s="72"/>
    </row>
    <row r="931" ht="14.25" customHeight="1" spans="7:7">
      <c r="G931" s="72"/>
    </row>
    <row r="932" ht="14.25" customHeight="1" spans="7:7">
      <c r="G932" s="72"/>
    </row>
    <row r="933" ht="14.25" customHeight="1" spans="7:7">
      <c r="G933" s="72"/>
    </row>
    <row r="934" ht="14.25" customHeight="1" spans="7:7">
      <c r="G934" s="72"/>
    </row>
    <row r="935" ht="14.25" customHeight="1" spans="7:7">
      <c r="G935" s="72"/>
    </row>
    <row r="936" ht="14.25" customHeight="1" spans="7:7">
      <c r="G936" s="72"/>
    </row>
    <row r="937" ht="14.25" customHeight="1" spans="7:7">
      <c r="G937" s="72"/>
    </row>
    <row r="938" ht="14.25" customHeight="1" spans="7:7">
      <c r="G938" s="72"/>
    </row>
    <row r="939" ht="14.25" customHeight="1" spans="7:7">
      <c r="G939" s="72"/>
    </row>
    <row r="940" ht="14.25" customHeight="1" spans="7:7">
      <c r="G940" s="72"/>
    </row>
    <row r="941" ht="14.25" customHeight="1" spans="7:7">
      <c r="G941" s="72"/>
    </row>
    <row r="942" ht="14.25" customHeight="1" spans="7:7">
      <c r="G942" s="72"/>
    </row>
    <row r="943" ht="14.25" customHeight="1" spans="7:7">
      <c r="G943" s="72"/>
    </row>
    <row r="944" ht="14.25" customHeight="1" spans="7:7">
      <c r="G944" s="72"/>
    </row>
    <row r="945" ht="14.25" customHeight="1" spans="7:7">
      <c r="G945" s="72"/>
    </row>
    <row r="946" ht="14.25" customHeight="1" spans="7:7">
      <c r="G946" s="72"/>
    </row>
    <row r="947" ht="14.25" customHeight="1" spans="7:7">
      <c r="G947" s="72"/>
    </row>
    <row r="948" ht="14.25" customHeight="1" spans="7:7">
      <c r="G948" s="72"/>
    </row>
    <row r="949" ht="14.25" customHeight="1" spans="7:7">
      <c r="G949" s="72"/>
    </row>
    <row r="950" ht="14.25" customHeight="1" spans="7:7">
      <c r="G950" s="72"/>
    </row>
    <row r="951" ht="14.25" customHeight="1" spans="7:7">
      <c r="G951" s="72"/>
    </row>
    <row r="952" ht="14.25" customHeight="1" spans="7:7">
      <c r="G952" s="72"/>
    </row>
    <row r="953" ht="14.25" customHeight="1" spans="7:7">
      <c r="G953" s="72"/>
    </row>
    <row r="954" ht="14.25" customHeight="1" spans="7:7">
      <c r="G954" s="72"/>
    </row>
    <row r="955" ht="14.25" customHeight="1" spans="7:7">
      <c r="G955" s="72"/>
    </row>
    <row r="956" ht="14.25" customHeight="1" spans="7:7">
      <c r="G956" s="72"/>
    </row>
    <row r="957" ht="14.25" customHeight="1" spans="7:7">
      <c r="G957" s="72"/>
    </row>
    <row r="958" ht="14.25" customHeight="1" spans="7:7">
      <c r="G958" s="72"/>
    </row>
    <row r="959" ht="14.25" customHeight="1" spans="7:7">
      <c r="G959" s="72"/>
    </row>
    <row r="960" ht="14.25" customHeight="1" spans="7:7">
      <c r="G960" s="72"/>
    </row>
    <row r="961" ht="14.25" customHeight="1" spans="7:7">
      <c r="G961" s="72"/>
    </row>
    <row r="962" ht="14.25" customHeight="1" spans="7:7">
      <c r="G962" s="72"/>
    </row>
    <row r="963" ht="14.25" customHeight="1" spans="7:7">
      <c r="G963" s="72"/>
    </row>
    <row r="964" ht="14.25" customHeight="1" spans="7:7">
      <c r="G964" s="72"/>
    </row>
    <row r="965" ht="14.25" customHeight="1" spans="7:7">
      <c r="G965" s="72"/>
    </row>
    <row r="966" ht="14.25" customHeight="1" spans="7:7">
      <c r="G966" s="72"/>
    </row>
    <row r="967" ht="14.25" customHeight="1" spans="7:7">
      <c r="G967" s="72"/>
    </row>
    <row r="968" ht="14.25" customHeight="1" spans="7:7">
      <c r="G968" s="72"/>
    </row>
    <row r="969" ht="14.25" customHeight="1" spans="7:7">
      <c r="G969" s="72"/>
    </row>
    <row r="970" ht="14.25" customHeight="1" spans="7:7">
      <c r="G970" s="72"/>
    </row>
    <row r="971" ht="14.25" customHeight="1" spans="7:7">
      <c r="G971" s="72"/>
    </row>
    <row r="972" ht="14.25" customHeight="1" spans="7:7">
      <c r="G972" s="72"/>
    </row>
    <row r="973" ht="14.25" customHeight="1" spans="7:7">
      <c r="G973" s="72"/>
    </row>
    <row r="974" ht="14.25" customHeight="1" spans="7:7">
      <c r="G974" s="72"/>
    </row>
    <row r="975" ht="14.25" customHeight="1" spans="7:7">
      <c r="G975" s="72"/>
    </row>
    <row r="976" ht="14.25" customHeight="1" spans="7:7">
      <c r="G976" s="72"/>
    </row>
    <row r="977" ht="14.25" customHeight="1" spans="7:7">
      <c r="G977" s="72"/>
    </row>
    <row r="978" ht="14.25" customHeight="1" spans="7:7">
      <c r="G978" s="72"/>
    </row>
    <row r="979" ht="14.25" customHeight="1" spans="7:7">
      <c r="G979" s="72"/>
    </row>
    <row r="980" ht="14.25" customHeight="1" spans="7:7">
      <c r="G980" s="72"/>
    </row>
    <row r="981" ht="14.25" customHeight="1" spans="7:7">
      <c r="G981" s="72"/>
    </row>
    <row r="982" ht="14.25" customHeight="1" spans="7:7">
      <c r="G982" s="72"/>
    </row>
    <row r="983" ht="14.25" customHeight="1" spans="7:7">
      <c r="G983" s="72"/>
    </row>
    <row r="984" ht="14.25" customHeight="1" spans="7:7">
      <c r="G984" s="72"/>
    </row>
    <row r="985" ht="14.25" customHeight="1" spans="7:7">
      <c r="G985" s="72"/>
    </row>
    <row r="986" ht="14.25" customHeight="1" spans="7:7">
      <c r="G986" s="72"/>
    </row>
    <row r="987" ht="14.25" customHeight="1" spans="7:7">
      <c r="G987" s="72"/>
    </row>
    <row r="988" ht="14.25" customHeight="1" spans="7:7">
      <c r="G988" s="72"/>
    </row>
    <row r="989" ht="14.25" customHeight="1" spans="7:7">
      <c r="G989" s="72"/>
    </row>
    <row r="990" ht="14.25" customHeight="1" spans="7:7">
      <c r="G990" s="72"/>
    </row>
    <row r="991" ht="14.25" customHeight="1" spans="7:7">
      <c r="G991" s="72"/>
    </row>
    <row r="992" ht="14.25" customHeight="1" spans="7:7">
      <c r="G992" s="72"/>
    </row>
    <row r="993" ht="14.25" customHeight="1" spans="7:7">
      <c r="G993" s="72"/>
    </row>
    <row r="994" ht="14.25" customHeight="1" spans="7:7">
      <c r="G994" s="72"/>
    </row>
    <row r="995" ht="14.25" customHeight="1" spans="7:7">
      <c r="G995" s="72"/>
    </row>
    <row r="996" ht="14.25" customHeight="1" spans="7:7">
      <c r="G996" s="72"/>
    </row>
    <row r="997" ht="14.25" customHeight="1" spans="7:7">
      <c r="G997" s="72"/>
    </row>
    <row r="998" ht="14.25" customHeight="1" spans="7:7">
      <c r="G998" s="72"/>
    </row>
    <row r="999" ht="14.25" customHeight="1" spans="7:7">
      <c r="G999" s="72"/>
    </row>
    <row r="1000" ht="14.25" customHeight="1" spans="7:7">
      <c r="G1000" s="72"/>
    </row>
    <row r="1001" ht="14.25" customHeight="1" spans="7:7">
      <c r="G1001" s="72"/>
    </row>
    <row r="1002" ht="14.25" customHeight="1" spans="7:7">
      <c r="G1002" s="72"/>
    </row>
    <row r="1003" ht="14.25" customHeight="1" spans="7:7">
      <c r="G1003" s="72"/>
    </row>
    <row r="1004" ht="14.25" customHeight="1" spans="7:7">
      <c r="G1004" s="72"/>
    </row>
    <row r="1005" ht="14.25" customHeight="1" spans="7:7">
      <c r="G1005" s="72"/>
    </row>
    <row r="1006" ht="14.25" customHeight="1" spans="7:7">
      <c r="G1006" s="72"/>
    </row>
  </sheetData>
  <mergeCells count="1">
    <mergeCell ref="B1:D1"/>
  </mergeCells>
  <pageMargins left="0.75" right="0.75" top="1" bottom="1" header="0" footer="0"/>
  <pageSetup paperSize="1" scale="80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1"/>
  <sheetViews>
    <sheetView workbookViewId="0">
      <selection activeCell="A1" sqref="A1"/>
    </sheetView>
  </sheetViews>
  <sheetFormatPr defaultColWidth="14.4333333333333" defaultRowHeight="15" customHeight="1" outlineLevelCol="6"/>
  <cols>
    <col min="1" max="1" width="12.7133333333333" customWidth="1"/>
    <col min="2" max="2" width="16.4333333333333" customWidth="1"/>
    <col min="3" max="3" width="16" customWidth="1"/>
    <col min="4" max="4" width="66.5666666666667" customWidth="1"/>
    <col min="5" max="6" width="8.71333333333333" customWidth="1"/>
    <col min="7" max="7" width="10" customWidth="1"/>
    <col min="8" max="26" width="8.71333333333333" customWidth="1"/>
  </cols>
  <sheetData>
    <row r="1" ht="14.25" customHeight="1" spans="1:4">
      <c r="A1" s="1" t="s">
        <v>166</v>
      </c>
      <c r="B1" s="1" t="s">
        <v>167</v>
      </c>
      <c r="C1" s="1" t="s">
        <v>168</v>
      </c>
      <c r="D1" s="1" t="s">
        <v>169</v>
      </c>
    </row>
    <row r="2" ht="14.25" customHeight="1" spans="1:4">
      <c r="A2" s="12"/>
      <c r="B2" s="13"/>
      <c r="C2" s="13">
        <v>10000</v>
      </c>
      <c r="D2" s="12" t="s">
        <v>170</v>
      </c>
    </row>
    <row r="3" ht="14.25" customHeight="1" spans="1:4">
      <c r="A3" s="14" t="s">
        <v>171</v>
      </c>
      <c r="B3" s="13">
        <v>2452500</v>
      </c>
      <c r="C3" s="13"/>
      <c r="D3" s="12" t="s">
        <v>172</v>
      </c>
    </row>
    <row r="4" ht="14.25" customHeight="1" spans="1:4">
      <c r="A4" s="14" t="s">
        <v>173</v>
      </c>
      <c r="B4" s="13"/>
      <c r="C4" s="13">
        <v>1000000</v>
      </c>
      <c r="D4" s="15" t="s">
        <v>174</v>
      </c>
    </row>
    <row r="5" ht="14.25" customHeight="1" spans="1:4">
      <c r="A5" s="14" t="s">
        <v>173</v>
      </c>
      <c r="B5" s="13"/>
      <c r="C5" s="13">
        <v>300</v>
      </c>
      <c r="D5" s="12" t="s">
        <v>175</v>
      </c>
    </row>
    <row r="6" ht="14.25" customHeight="1" spans="1:4">
      <c r="A6" s="16">
        <v>45352</v>
      </c>
      <c r="B6" s="13"/>
      <c r="C6" s="17">
        <v>500000</v>
      </c>
      <c r="D6" s="15" t="s">
        <v>176</v>
      </c>
    </row>
    <row r="7" ht="14.25" customHeight="1" spans="1:4">
      <c r="A7" s="16">
        <v>45383</v>
      </c>
      <c r="B7" s="13"/>
      <c r="C7" s="17">
        <v>1000000</v>
      </c>
      <c r="D7" s="15" t="s">
        <v>177</v>
      </c>
    </row>
    <row r="8" ht="14.25" customHeight="1" spans="1:4">
      <c r="A8" s="16">
        <v>45383</v>
      </c>
      <c r="B8" s="17">
        <v>231000</v>
      </c>
      <c r="C8" s="13"/>
      <c r="D8" s="15" t="s">
        <v>178</v>
      </c>
    </row>
    <row r="9" ht="14.25" customHeight="1" spans="1:4">
      <c r="A9" s="16">
        <v>45413</v>
      </c>
      <c r="B9" s="17">
        <v>67500</v>
      </c>
      <c r="C9" s="13"/>
      <c r="D9" s="15" t="s">
        <v>179</v>
      </c>
    </row>
    <row r="10" ht="14.25" customHeight="1" spans="1:4">
      <c r="A10" s="16">
        <v>45383</v>
      </c>
      <c r="B10" s="17">
        <v>20000</v>
      </c>
      <c r="C10" s="13"/>
      <c r="D10" s="15" t="s">
        <v>180</v>
      </c>
    </row>
    <row r="11" ht="14.25" customHeight="1" spans="1:4">
      <c r="A11" s="16">
        <v>45383</v>
      </c>
      <c r="B11" s="17">
        <v>35500</v>
      </c>
      <c r="C11" s="13"/>
      <c r="D11" s="15" t="s">
        <v>181</v>
      </c>
    </row>
    <row r="12" ht="14.25" customHeight="1" spans="1:4">
      <c r="A12" s="16">
        <v>45323</v>
      </c>
      <c r="B12" s="17">
        <v>35500</v>
      </c>
      <c r="C12" s="13"/>
      <c r="D12" s="15" t="s">
        <v>182</v>
      </c>
    </row>
    <row r="13" ht="14.25" customHeight="1" spans="1:4">
      <c r="A13" s="16">
        <v>45323</v>
      </c>
      <c r="B13" s="17">
        <v>81500</v>
      </c>
      <c r="C13" s="13"/>
      <c r="D13" s="15" t="s">
        <v>183</v>
      </c>
    </row>
    <row r="14" ht="14.25" customHeight="1" spans="1:4">
      <c r="A14" s="16">
        <v>45413</v>
      </c>
      <c r="B14" s="17">
        <v>18000</v>
      </c>
      <c r="C14" s="13"/>
      <c r="D14" s="15" t="s">
        <v>184</v>
      </c>
    </row>
    <row r="15" ht="14.25" customHeight="1" spans="1:4">
      <c r="A15" s="12"/>
      <c r="B15" s="17">
        <v>796000</v>
      </c>
      <c r="C15" s="13"/>
      <c r="D15" s="15" t="s">
        <v>185</v>
      </c>
    </row>
    <row r="16" ht="14.25" customHeight="1" spans="1:4">
      <c r="A16" s="12"/>
      <c r="B16" s="17">
        <v>710000</v>
      </c>
      <c r="C16" s="13"/>
      <c r="D16" s="15" t="s">
        <v>186</v>
      </c>
    </row>
    <row r="17" ht="14.25" customHeight="1" spans="1:4">
      <c r="A17" s="12"/>
      <c r="B17" s="17">
        <v>35500</v>
      </c>
      <c r="C17" s="13"/>
      <c r="D17" s="15" t="s">
        <v>187</v>
      </c>
    </row>
    <row r="18" ht="14.25" customHeight="1" spans="1:4">
      <c r="A18" s="12"/>
      <c r="B18" s="17">
        <v>21000</v>
      </c>
      <c r="C18" s="12"/>
      <c r="D18" s="15" t="s">
        <v>188</v>
      </c>
    </row>
    <row r="19" ht="14.25" customHeight="1" spans="1:4">
      <c r="A19" s="12"/>
      <c r="B19" s="17">
        <v>20500</v>
      </c>
      <c r="C19" s="12"/>
      <c r="D19" s="15" t="s">
        <v>189</v>
      </c>
    </row>
    <row r="20" ht="14.25" customHeight="1" spans="1:4">
      <c r="A20" s="16">
        <v>45597</v>
      </c>
      <c r="B20" s="17">
        <v>157500</v>
      </c>
      <c r="C20" s="12"/>
      <c r="D20" s="15" t="s">
        <v>190</v>
      </c>
    </row>
    <row r="21" ht="14.25" customHeight="1" spans="1:4">
      <c r="A21" s="16">
        <v>45597</v>
      </c>
      <c r="B21" s="12"/>
      <c r="C21" s="17">
        <v>250000</v>
      </c>
      <c r="D21" s="15" t="s">
        <v>191</v>
      </c>
    </row>
    <row r="22" ht="14.25" customHeight="1" spans="1:4">
      <c r="A22" s="16">
        <v>45597</v>
      </c>
      <c r="B22" s="17"/>
      <c r="C22" s="15">
        <v>300</v>
      </c>
      <c r="D22" s="12" t="s">
        <v>175</v>
      </c>
    </row>
    <row r="23" ht="14.25" customHeight="1" spans="1:4">
      <c r="A23" s="16">
        <v>45413</v>
      </c>
      <c r="B23" s="17">
        <v>5000</v>
      </c>
      <c r="C23" s="12"/>
      <c r="D23" s="15" t="s">
        <v>192</v>
      </c>
    </row>
    <row r="24" ht="14.25" customHeight="1" spans="1:4">
      <c r="A24" s="16">
        <v>45413</v>
      </c>
      <c r="B24" s="17">
        <v>40000</v>
      </c>
      <c r="C24" s="12"/>
      <c r="D24" s="15" t="s">
        <v>193</v>
      </c>
    </row>
    <row r="25" ht="14.25" customHeight="1" spans="1:4">
      <c r="A25" s="14" t="s">
        <v>194</v>
      </c>
      <c r="B25" s="12"/>
      <c r="C25" s="17">
        <v>150000</v>
      </c>
      <c r="D25" s="15" t="s">
        <v>195</v>
      </c>
    </row>
    <row r="26" ht="14.25" customHeight="1" spans="1:4">
      <c r="A26" s="14" t="s">
        <v>196</v>
      </c>
      <c r="B26" s="12"/>
      <c r="C26" s="18">
        <v>500000</v>
      </c>
      <c r="D26" s="15" t="s">
        <v>197</v>
      </c>
    </row>
    <row r="27" ht="14.25" customHeight="1" spans="1:4">
      <c r="A27" s="14" t="s">
        <v>43</v>
      </c>
      <c r="B27" s="17">
        <v>21100</v>
      </c>
      <c r="C27" s="12"/>
      <c r="D27" s="15" t="s">
        <v>198</v>
      </c>
    </row>
    <row r="28" ht="14.25" customHeight="1" spans="1:4">
      <c r="A28" s="14" t="s">
        <v>199</v>
      </c>
      <c r="B28" s="17">
        <v>48000</v>
      </c>
      <c r="C28" s="12"/>
      <c r="D28" s="15" t="s">
        <v>200</v>
      </c>
    </row>
    <row r="29" ht="14.25" customHeight="1" spans="1:4">
      <c r="A29" s="14" t="s">
        <v>201</v>
      </c>
      <c r="B29" s="12"/>
      <c r="C29" s="17">
        <v>1200000</v>
      </c>
      <c r="D29" s="15" t="s">
        <v>202</v>
      </c>
    </row>
    <row r="30" ht="14.25" customHeight="1" spans="1:4">
      <c r="A30" s="14" t="s">
        <v>203</v>
      </c>
      <c r="B30" s="12"/>
      <c r="C30" s="17">
        <v>500000</v>
      </c>
      <c r="D30" s="15" t="s">
        <v>204</v>
      </c>
    </row>
    <row r="31" ht="14.25" customHeight="1" spans="1:4">
      <c r="A31" s="14" t="s">
        <v>205</v>
      </c>
      <c r="B31" s="17">
        <v>48000</v>
      </c>
      <c r="C31" s="12"/>
      <c r="D31" s="15" t="s">
        <v>200</v>
      </c>
    </row>
    <row r="32" ht="14.25" customHeight="1" spans="1:4">
      <c r="A32" s="19"/>
      <c r="B32" s="17">
        <v>143500</v>
      </c>
      <c r="C32" s="12"/>
      <c r="D32" s="20" t="s">
        <v>206</v>
      </c>
    </row>
    <row r="33" ht="14.25" customHeight="1" spans="1:4">
      <c r="A33" s="14" t="s">
        <v>207</v>
      </c>
      <c r="B33" s="17">
        <v>65500</v>
      </c>
      <c r="C33" s="12"/>
      <c r="D33" s="15" t="s">
        <v>208</v>
      </c>
    </row>
    <row r="34" ht="14.25" customHeight="1" spans="1:4">
      <c r="A34" s="14" t="s">
        <v>95</v>
      </c>
      <c r="B34" s="17">
        <v>65500</v>
      </c>
      <c r="C34" s="12"/>
      <c r="D34" s="15" t="s">
        <v>209</v>
      </c>
    </row>
    <row r="35" ht="14.25" customHeight="1" spans="1:4">
      <c r="A35" s="21"/>
      <c r="B35" s="22"/>
      <c r="C35" s="21"/>
      <c r="D35" s="22"/>
    </row>
    <row r="36" ht="14.25" customHeight="1" spans="1:4">
      <c r="A36" s="12"/>
      <c r="B36" s="15"/>
      <c r="C36" s="12"/>
      <c r="D36" s="15"/>
    </row>
    <row r="37" ht="14.25" customHeight="1" spans="1:4">
      <c r="A37" s="12"/>
      <c r="B37" s="15">
        <v>78000</v>
      </c>
      <c r="C37" s="12"/>
      <c r="D37" s="15" t="s">
        <v>210</v>
      </c>
    </row>
    <row r="38" ht="14.25" customHeight="1" spans="1:4">
      <c r="A38" s="16">
        <v>45324</v>
      </c>
      <c r="B38" s="15">
        <v>65000</v>
      </c>
      <c r="C38" s="12"/>
      <c r="D38" s="15" t="s">
        <v>211</v>
      </c>
    </row>
    <row r="39" ht="14.25" customHeight="1" spans="1:4">
      <c r="A39" s="16">
        <v>45353</v>
      </c>
      <c r="B39" s="15">
        <v>52000</v>
      </c>
      <c r="C39" s="12"/>
      <c r="D39" s="15" t="s">
        <v>212</v>
      </c>
    </row>
    <row r="40" ht="14.25" customHeight="1" spans="1:4">
      <c r="A40" s="16">
        <v>45293</v>
      </c>
      <c r="B40" s="15">
        <v>150000</v>
      </c>
      <c r="C40" s="12"/>
      <c r="D40" s="15" t="s">
        <v>213</v>
      </c>
    </row>
    <row r="41" ht="14.25" customHeight="1" spans="1:4">
      <c r="A41" s="16">
        <v>45324</v>
      </c>
      <c r="B41" s="15">
        <v>93000</v>
      </c>
      <c r="C41" s="12"/>
      <c r="D41" s="15" t="s">
        <v>214</v>
      </c>
    </row>
    <row r="42" ht="14.25" customHeight="1" spans="1:4">
      <c r="A42" s="16">
        <v>45293</v>
      </c>
      <c r="B42" s="15">
        <v>92000</v>
      </c>
      <c r="C42" s="12"/>
      <c r="D42" s="15" t="s">
        <v>215</v>
      </c>
    </row>
    <row r="43" ht="14.25" customHeight="1" spans="1:4">
      <c r="A43" s="16">
        <v>45293</v>
      </c>
      <c r="B43" s="15">
        <v>19500</v>
      </c>
      <c r="C43" s="12"/>
      <c r="D43" s="15" t="s">
        <v>216</v>
      </c>
    </row>
    <row r="44" ht="14.25" customHeight="1" spans="1:4">
      <c r="A44" s="16">
        <v>45414</v>
      </c>
      <c r="B44" s="15">
        <v>129000</v>
      </c>
      <c r="C44" s="12"/>
      <c r="D44" s="15" t="s">
        <v>217</v>
      </c>
    </row>
    <row r="45" ht="14.25" customHeight="1" spans="1:4">
      <c r="A45" s="16">
        <v>45414</v>
      </c>
      <c r="B45" s="15">
        <v>63500</v>
      </c>
      <c r="C45" s="12"/>
      <c r="D45" s="15" t="s">
        <v>218</v>
      </c>
    </row>
    <row r="46" ht="14.25" customHeight="1" spans="1:4">
      <c r="A46" s="16">
        <v>45414</v>
      </c>
      <c r="B46" s="15">
        <v>95000</v>
      </c>
      <c r="C46" s="12"/>
      <c r="D46" s="15" t="s">
        <v>219</v>
      </c>
    </row>
    <row r="47" ht="14.25" customHeight="1" spans="1:4">
      <c r="A47" s="16">
        <v>45506</v>
      </c>
      <c r="B47" s="12"/>
      <c r="C47" s="17">
        <v>300000</v>
      </c>
      <c r="D47" s="15" t="s">
        <v>220</v>
      </c>
    </row>
    <row r="48" ht="14.25" customHeight="1" spans="1:4">
      <c r="A48" s="16">
        <v>45506</v>
      </c>
      <c r="B48" s="12"/>
      <c r="C48" s="15">
        <v>300</v>
      </c>
      <c r="D48" s="15" t="s">
        <v>221</v>
      </c>
    </row>
    <row r="49" ht="14.25" customHeight="1" spans="1:4">
      <c r="A49" s="12"/>
      <c r="B49" s="12"/>
      <c r="C49" s="12"/>
      <c r="D49" s="12"/>
    </row>
    <row r="50" ht="14.25" customHeight="1" spans="1:4">
      <c r="A50" s="12"/>
      <c r="B50" s="12"/>
      <c r="C50" s="12"/>
      <c r="D50" s="12"/>
    </row>
    <row r="51" ht="14.25" customHeight="1" spans="1:4">
      <c r="A51" s="12"/>
      <c r="B51" s="12"/>
      <c r="C51" s="12"/>
      <c r="D51" s="12"/>
    </row>
    <row r="52" ht="14.25" customHeight="1" spans="1:4">
      <c r="A52" s="12"/>
      <c r="B52" s="12"/>
      <c r="C52" s="12"/>
      <c r="D52" s="12"/>
    </row>
    <row r="53" ht="14.25" customHeight="1" spans="1:4">
      <c r="A53" s="12"/>
      <c r="B53" s="12"/>
      <c r="C53" s="12"/>
      <c r="D53" s="12"/>
    </row>
    <row r="54" ht="14.25" customHeight="1" spans="1:4">
      <c r="A54" s="12"/>
      <c r="B54" s="12"/>
      <c r="C54" s="12"/>
      <c r="D54" s="12"/>
    </row>
    <row r="55" ht="14.25" customHeight="1" spans="1:4">
      <c r="A55" s="12"/>
      <c r="B55" s="12"/>
      <c r="C55" s="12"/>
      <c r="D55" s="12"/>
    </row>
    <row r="56" ht="14.25" customHeight="1" spans="1:4">
      <c r="A56" s="12"/>
      <c r="B56" s="12"/>
      <c r="C56" s="12"/>
      <c r="D56" s="12"/>
    </row>
    <row r="57" ht="14.25" customHeight="1" spans="1:4">
      <c r="A57" s="12"/>
      <c r="B57" s="12"/>
      <c r="C57" s="12"/>
      <c r="D57" s="12"/>
    </row>
    <row r="58" ht="14.25" customHeight="1" spans="1:4">
      <c r="A58" s="12"/>
      <c r="B58" s="12"/>
      <c r="C58" s="12"/>
      <c r="D58" s="12"/>
    </row>
    <row r="59" ht="14.25" customHeight="1" spans="1:4">
      <c r="A59" s="12"/>
      <c r="B59" s="12"/>
      <c r="C59" s="12"/>
      <c r="D59" s="12"/>
    </row>
    <row r="60" ht="14.25" customHeight="1" spans="1:4">
      <c r="A60" s="12"/>
      <c r="B60" s="12"/>
      <c r="C60" s="12"/>
      <c r="D60" s="12"/>
    </row>
    <row r="61" ht="14.25" customHeight="1" spans="1:4">
      <c r="A61" s="12"/>
      <c r="B61" s="12"/>
      <c r="C61" s="12"/>
      <c r="D61" s="12"/>
    </row>
    <row r="62" ht="14.25" customHeight="1" spans="1:6">
      <c r="A62" s="23" t="s">
        <v>222</v>
      </c>
      <c r="B62" s="24">
        <f>SUM(B3:B61)</f>
        <v>5955600</v>
      </c>
      <c r="C62" s="24">
        <f>SUM(C2:C61)</f>
        <v>5410900</v>
      </c>
      <c r="D62" s="24">
        <f>B62-C62</f>
        <v>544700</v>
      </c>
      <c r="E62" s="25"/>
      <c r="F62" s="25"/>
    </row>
    <row r="63" ht="14.25" customHeight="1" spans="5:7">
      <c r="E63" t="s">
        <v>223</v>
      </c>
      <c r="F63" s="26">
        <f>629000-500000</f>
        <v>129000</v>
      </c>
      <c r="G63" t="s">
        <v>203</v>
      </c>
    </row>
    <row r="64" ht="14.25" customHeight="1"/>
    <row r="65" ht="14.25" customHeight="1" spans="4:4">
      <c r="D65" s="27">
        <f>177000-D62</f>
        <v>-367700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workbookViewId="0">
      <selection activeCell="A1" sqref="A1"/>
    </sheetView>
  </sheetViews>
  <sheetFormatPr defaultColWidth="14.4333333333333" defaultRowHeight="15" customHeight="1" outlineLevelCol="3"/>
  <cols>
    <col min="1" max="1" width="12.4333333333333" customWidth="1"/>
    <col min="2" max="2" width="19" customWidth="1"/>
    <col min="3" max="3" width="16.86" customWidth="1"/>
    <col min="4" max="4" width="40.7066666666667" customWidth="1"/>
    <col min="5" max="26" width="8.71333333333333" customWidth="1"/>
  </cols>
  <sheetData>
    <row r="1" ht="14.25" customHeight="1" spans="1:4">
      <c r="A1" s="1" t="s">
        <v>166</v>
      </c>
      <c r="B1" s="1" t="s">
        <v>167</v>
      </c>
      <c r="C1" s="1" t="s">
        <v>168</v>
      </c>
      <c r="D1" s="1" t="s">
        <v>169</v>
      </c>
    </row>
    <row r="2" ht="14.25" customHeight="1" spans="1:2">
      <c r="A2" s="4">
        <v>2023</v>
      </c>
      <c r="B2" s="5"/>
    </row>
    <row r="3" ht="14.25" customHeight="1" spans="1:4">
      <c r="A3" s="6">
        <v>45292</v>
      </c>
      <c r="B3" s="5">
        <v>87427</v>
      </c>
      <c r="D3" s="4" t="s">
        <v>224</v>
      </c>
    </row>
    <row r="4" ht="14.25" customHeight="1" spans="1:2">
      <c r="A4" s="7">
        <v>45323</v>
      </c>
      <c r="B4" s="5">
        <v>6000</v>
      </c>
    </row>
    <row r="5" ht="14.25" customHeight="1" spans="1:2">
      <c r="A5" s="7">
        <v>45413</v>
      </c>
      <c r="B5" s="5">
        <v>4000</v>
      </c>
    </row>
    <row r="6" ht="14.25" customHeight="1" spans="1:2">
      <c r="A6" s="7">
        <v>45505</v>
      </c>
      <c r="B6" s="5">
        <v>12000</v>
      </c>
    </row>
    <row r="7" ht="14.25" customHeight="1" spans="1:2">
      <c r="A7" s="8" t="s">
        <v>43</v>
      </c>
      <c r="B7" s="5">
        <v>48100</v>
      </c>
    </row>
    <row r="8" ht="14.25" customHeight="1" spans="1:4">
      <c r="A8" s="8" t="s">
        <v>125</v>
      </c>
      <c r="B8" s="5"/>
      <c r="C8" s="5">
        <v>33000</v>
      </c>
      <c r="D8" t="s">
        <v>225</v>
      </c>
    </row>
    <row r="9" ht="14.25" customHeight="1" spans="1:4">
      <c r="A9" s="8" t="s">
        <v>125</v>
      </c>
      <c r="C9" s="5">
        <v>8000</v>
      </c>
      <c r="D9" t="s">
        <v>226</v>
      </c>
    </row>
    <row r="10" ht="14.25" customHeight="1" spans="1:4">
      <c r="A10" s="8" t="s">
        <v>125</v>
      </c>
      <c r="B10" s="5">
        <v>6000</v>
      </c>
      <c r="D10" t="s">
        <v>227</v>
      </c>
    </row>
    <row r="11" ht="14.25" customHeight="1" spans="1:4">
      <c r="A11" s="8" t="s">
        <v>228</v>
      </c>
      <c r="C11">
        <v>400</v>
      </c>
      <c r="D11" t="s">
        <v>175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 spans="1:4">
      <c r="A26" s="9" t="s">
        <v>2</v>
      </c>
      <c r="B26" s="10">
        <f t="shared" ref="B26:C26" si="0">SUM(B2:B25)</f>
        <v>163527</v>
      </c>
      <c r="C26" s="11">
        <f t="shared" si="0"/>
        <v>41400</v>
      </c>
      <c r="D26" s="10">
        <f>B26-C26</f>
        <v>122127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workbookViewId="0">
      <selection activeCell="A1" sqref="A1"/>
    </sheetView>
  </sheetViews>
  <sheetFormatPr defaultColWidth="14.4333333333333" defaultRowHeight="15" customHeight="1" outlineLevelCol="3"/>
  <cols>
    <col min="1" max="1" width="9.86" customWidth="1"/>
    <col min="2" max="2" width="20.14" customWidth="1"/>
    <col min="3" max="3" width="27.2933333333333" customWidth="1"/>
    <col min="4" max="4" width="26.5666666666667" customWidth="1"/>
    <col min="5" max="26" width="8.71333333333333" customWidth="1"/>
  </cols>
  <sheetData>
    <row r="1" ht="14.25" customHeight="1" spans="1:4">
      <c r="A1" s="1" t="s">
        <v>166</v>
      </c>
      <c r="B1" s="1" t="s">
        <v>167</v>
      </c>
      <c r="C1" s="1" t="s">
        <v>168</v>
      </c>
      <c r="D1" s="1" t="s">
        <v>169</v>
      </c>
    </row>
    <row r="2" ht="14.25" customHeight="1" spans="1:4">
      <c r="A2" s="2" t="s">
        <v>229</v>
      </c>
      <c r="B2" s="3">
        <v>3467500</v>
      </c>
      <c r="D2" s="4" t="s">
        <v>224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Saving yumunsi</vt:lpstr>
      <vt:lpstr>SAVINGS yukwezi 2024</vt:lpstr>
      <vt:lpstr>SOCIALE 2024</vt:lpstr>
      <vt:lpstr>OTHER INCOME</vt:lpstr>
      <vt:lpstr>CHARGES</vt:lpstr>
      <vt:lpstr>SUMMARY</vt:lpstr>
      <vt:lpstr>Equity account</vt:lpstr>
      <vt:lpstr>UMUTANGUHA Account</vt:lpstr>
      <vt:lpstr>Familly Company ACCOUNT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 Nshimirimana</dc:creator>
  <cp:lastModifiedBy>tuy2349336</cp:lastModifiedBy>
  <dcterms:created xsi:type="dcterms:W3CDTF">2018-07-07T12:16:00Z</dcterms:created>
  <dcterms:modified xsi:type="dcterms:W3CDTF">2024-12-15T14:31:15Z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  <property fmtid="{D5CDD505-2E9C-101B-9397-08002B2CF9AE}" pid="3" name="ICV">
    <vt:lpwstr>BE26B64F1BF04545806C934AB36F3C12</vt:lpwstr>
  </property>
</Properties>
</file>