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 firstSheet="2" activeTab="2"/>
  </bookViews>
  <sheets>
    <sheet name="分期等额还款模型" sheetId="1" r:id="rId1"/>
    <sheet name="单变量模拟运算" sheetId="2" r:id="rId2"/>
    <sheet name="双变量模拟运算" sheetId="3" r:id="rId3"/>
    <sheet name="筹资决策分析1" sheetId="4" r:id="rId4"/>
    <sheet name="筹资决策分析2" sheetId="5" r:id="rId5"/>
  </sheets>
  <calcPr calcId="144525"/>
</workbook>
</file>

<file path=xl/sharedStrings.xml><?xml version="1.0" encoding="utf-8"?>
<sst xmlns="http://schemas.openxmlformats.org/spreadsheetml/2006/main" count="26">
  <si>
    <t>长期借款分期等额还款模型</t>
  </si>
  <si>
    <t>借款金额</t>
  </si>
  <si>
    <t>年利率</t>
  </si>
  <si>
    <t>借款期限</t>
  </si>
  <si>
    <t>每年还款期数</t>
  </si>
  <si>
    <t>还款总期数</t>
  </si>
  <si>
    <t>分期等额还款金额</t>
  </si>
  <si>
    <t>不同借款额</t>
  </si>
  <si>
    <t>每期偿还金额</t>
  </si>
  <si>
    <t>借款年利率</t>
  </si>
  <si>
    <t>还    款    总     期      数</t>
  </si>
  <si>
    <t>等额还款筹资决策分析表</t>
  </si>
  <si>
    <t>所得税率：</t>
  </si>
  <si>
    <t>贴现率：</t>
  </si>
  <si>
    <t>单位：</t>
  </si>
  <si>
    <t>元</t>
  </si>
  <si>
    <t>期限</t>
  </si>
  <si>
    <t>等额还款金额</t>
  </si>
  <si>
    <t>偿还本金</t>
  </si>
  <si>
    <t>期初尚欠本金</t>
  </si>
  <si>
    <t>偿还利息</t>
  </si>
  <si>
    <t>避税额</t>
  </si>
  <si>
    <t>净现金流量</t>
  </si>
  <si>
    <t>现值</t>
  </si>
  <si>
    <t>合计</t>
  </si>
  <si>
    <t>－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</si>
</sst>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0_ "/>
    <numFmt numFmtId="177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8" formatCode="&quot;￥&quot;#,##0.00;[Red]&quot;￥&quot;\-#,##0.00"/>
    <numFmt numFmtId="41" formatCode="_ * #,##0_ ;_ * \-#,##0_ ;_ * &quot;-&quot;_ ;_ @_ "/>
  </numFmts>
  <fonts count="23">
    <font>
      <sz val="12"/>
      <name val="宋体"/>
      <charset val="134"/>
    </font>
    <font>
      <sz val="11"/>
      <name val="宋体"/>
      <charset val="134"/>
    </font>
    <font>
      <b/>
      <sz val="12"/>
      <name val="华文行楷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10" fillId="14" borderId="1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7" fillId="18" borderId="1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5" borderId="16" applyNumberFormat="0" applyAlignment="0" applyProtection="0">
      <alignment vertical="center"/>
    </xf>
    <xf numFmtId="0" fontId="6" fillId="5" borderId="14" applyNumberFormat="0" applyAlignment="0" applyProtection="0">
      <alignment vertical="center"/>
    </xf>
    <xf numFmtId="0" fontId="21" fillId="27" borderId="2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8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177" fontId="1" fillId="0" borderId="7" xfId="0" applyNumberFormat="1" applyFont="1" applyBorder="1" applyAlignment="1">
      <alignment horizontal="center"/>
    </xf>
    <xf numFmtId="177" fontId="1" fillId="0" borderId="7" xfId="0" applyNumberFormat="1" applyFont="1" applyBorder="1"/>
    <xf numFmtId="177" fontId="1" fillId="0" borderId="9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77" fontId="1" fillId="0" borderId="12" xfId="0" applyNumberFormat="1" applyFont="1" applyBorder="1" applyAlignment="1">
      <alignment horizontal="center"/>
    </xf>
    <xf numFmtId="177" fontId="1" fillId="0" borderId="12" xfId="0" applyNumberFormat="1" applyFont="1" applyBorder="1"/>
    <xf numFmtId="177" fontId="1" fillId="0" borderId="13" xfId="0" applyNumberFormat="1" applyFont="1" applyBorder="1"/>
    <xf numFmtId="0" fontId="1" fillId="0" borderId="0" xfId="0" applyFont="1" applyAlignment="1">
      <alignment horizontal="left"/>
    </xf>
    <xf numFmtId="8" fontId="1" fillId="0" borderId="0" xfId="0" applyNumberFormat="1" applyFont="1"/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9" defaultRowHeight="14.25" outlineLevelRow="6" outlineLevelCol="1"/>
  <cols>
    <col min="1" max="1" width="22.25" customWidth="1"/>
    <col min="2" max="2" width="20.25" customWidth="1"/>
  </cols>
  <sheetData>
    <row r="1" spans="1:2">
      <c r="A1" s="2" t="s">
        <v>0</v>
      </c>
      <c r="B1" s="2"/>
    </row>
    <row r="2" spans="1:2">
      <c r="A2" s="2" t="s">
        <v>1</v>
      </c>
      <c r="B2" s="2">
        <v>500000</v>
      </c>
    </row>
    <row r="3" spans="1:2">
      <c r="A3" s="2" t="s">
        <v>2</v>
      </c>
      <c r="B3" s="30">
        <v>0.1</v>
      </c>
    </row>
    <row r="4" spans="1:2">
      <c r="A4" s="2" t="s">
        <v>3</v>
      </c>
      <c r="B4" s="2">
        <v>10</v>
      </c>
    </row>
    <row r="5" spans="1:2">
      <c r="A5" s="2" t="s">
        <v>4</v>
      </c>
      <c r="B5" s="2">
        <v>1</v>
      </c>
    </row>
    <row r="6" spans="1:2">
      <c r="A6" s="2" t="s">
        <v>5</v>
      </c>
      <c r="B6" s="2">
        <f>B4*B5</f>
        <v>10</v>
      </c>
    </row>
    <row r="7" spans="1:2">
      <c r="A7" s="2" t="s">
        <v>6</v>
      </c>
      <c r="B7" s="31">
        <f>PMT($B$3/$B$5,$B$6,$B$2)</f>
        <v>-81372.6974412558</v>
      </c>
    </row>
  </sheetData>
  <mergeCells count="1">
    <mergeCell ref="A1:B1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7" sqref="B7"/>
    </sheetView>
  </sheetViews>
  <sheetFormatPr defaultColWidth="9" defaultRowHeight="14.25" outlineLevelCol="2"/>
  <cols>
    <col min="1" max="1" width="20.625" customWidth="1"/>
    <col min="2" max="2" width="19.75" customWidth="1"/>
    <col min="3" max="3" width="12.625"/>
  </cols>
  <sheetData>
    <row r="1" spans="1:2">
      <c r="A1" s="2" t="s">
        <v>0</v>
      </c>
      <c r="B1" s="2"/>
    </row>
    <row r="2" spans="1:2">
      <c r="A2" s="2" t="s">
        <v>1</v>
      </c>
      <c r="B2" s="2">
        <v>500000</v>
      </c>
    </row>
    <row r="3" spans="1:2">
      <c r="A3" s="2" t="s">
        <v>2</v>
      </c>
      <c r="B3" s="30">
        <v>0.1</v>
      </c>
    </row>
    <row r="4" spans="1:2">
      <c r="A4" s="2" t="s">
        <v>3</v>
      </c>
      <c r="B4" s="2">
        <v>10</v>
      </c>
    </row>
    <row r="5" spans="1:2">
      <c r="A5" s="2" t="s">
        <v>4</v>
      </c>
      <c r="B5" s="2">
        <v>1</v>
      </c>
    </row>
    <row r="6" spans="1:2">
      <c r="A6" s="2" t="s">
        <v>5</v>
      </c>
      <c r="B6" s="2">
        <f>B4*B5</f>
        <v>10</v>
      </c>
    </row>
    <row r="7" spans="1:2">
      <c r="A7" s="2" t="s">
        <v>6</v>
      </c>
      <c r="B7" s="31">
        <f>PMT(B3/B5,B6,B2)</f>
        <v>-81372.6974412558</v>
      </c>
    </row>
    <row r="9" spans="1:2">
      <c r="A9" s="2" t="s">
        <v>7</v>
      </c>
      <c r="B9" s="2" t="s">
        <v>8</v>
      </c>
    </row>
    <row r="10" spans="1:2">
      <c r="A10" s="2"/>
      <c r="B10" s="31">
        <f>PMT(B3/B5,B6,B2)</f>
        <v>-81372.6974412558</v>
      </c>
    </row>
    <row r="11" spans="1:2">
      <c r="A11" s="2">
        <v>500000</v>
      </c>
      <c r="B11" s="32">
        <v>-81372.6974412558</v>
      </c>
    </row>
    <row r="12" spans="1:3">
      <c r="A12" s="2">
        <v>45000</v>
      </c>
      <c r="B12" s="32">
        <v>-7323.54276971302</v>
      </c>
      <c r="C12" s="31"/>
    </row>
    <row r="13" spans="1:2">
      <c r="A13" s="2">
        <v>48000</v>
      </c>
      <c r="B13" s="32">
        <v>-7811.77895436055</v>
      </c>
    </row>
    <row r="14" spans="1:2">
      <c r="A14" s="2">
        <v>400000</v>
      </c>
      <c r="B14" s="32">
        <v>-65098.1579530046</v>
      </c>
    </row>
    <row r="15" spans="1:2">
      <c r="A15" s="2"/>
      <c r="B15" s="2"/>
    </row>
    <row r="16" spans="1:2">
      <c r="A16" s="2"/>
      <c r="B16" s="2"/>
    </row>
  </sheetData>
  <mergeCells count="1">
    <mergeCell ref="A1:B1"/>
  </mergeCells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C7" sqref="C7:D7"/>
    </sheetView>
  </sheetViews>
  <sheetFormatPr defaultColWidth="9" defaultRowHeight="13.15" customHeight="1"/>
  <cols>
    <col min="1" max="1" width="13.625" customWidth="1"/>
    <col min="2" max="7" width="12.625" customWidth="1"/>
    <col min="8" max="10" width="11.5" customWidth="1"/>
  </cols>
  <sheetData>
    <row r="1" customHeight="1" spans="1:4">
      <c r="A1" s="2" t="s">
        <v>0</v>
      </c>
      <c r="B1" s="2"/>
      <c r="C1" s="2"/>
      <c r="D1" s="2"/>
    </row>
    <row r="2" customHeight="1" spans="1:10">
      <c r="A2" s="26" t="s">
        <v>1</v>
      </c>
      <c r="B2" s="26"/>
      <c r="C2" s="3">
        <v>500000</v>
      </c>
      <c r="D2" s="3"/>
      <c r="E2" s="4"/>
      <c r="F2" s="4"/>
      <c r="G2" s="4"/>
      <c r="H2" s="4"/>
      <c r="I2" s="4"/>
      <c r="J2" s="4"/>
    </row>
    <row r="3" customHeight="1" spans="1:10">
      <c r="A3" s="26" t="s">
        <v>2</v>
      </c>
      <c r="B3" s="26"/>
      <c r="C3" s="5">
        <v>0.1</v>
      </c>
      <c r="D3" s="3"/>
      <c r="E3" s="4"/>
      <c r="F3" s="4"/>
      <c r="G3" s="4"/>
      <c r="H3" s="4"/>
      <c r="I3" s="4"/>
      <c r="J3" s="4"/>
    </row>
    <row r="4" customHeight="1" spans="1:10">
      <c r="A4" s="26" t="s">
        <v>3</v>
      </c>
      <c r="B4" s="26"/>
      <c r="C4" s="3">
        <v>10</v>
      </c>
      <c r="D4" s="3"/>
      <c r="E4" s="4"/>
      <c r="F4" s="4"/>
      <c r="G4" s="4"/>
      <c r="H4" s="4"/>
      <c r="I4" s="4"/>
      <c r="J4" s="4"/>
    </row>
    <row r="5" customHeight="1" spans="1:10">
      <c r="A5" s="26" t="s">
        <v>4</v>
      </c>
      <c r="B5" s="26"/>
      <c r="C5" s="3">
        <v>1</v>
      </c>
      <c r="D5" s="3"/>
      <c r="E5" s="4"/>
      <c r="F5" s="4"/>
      <c r="G5" s="4"/>
      <c r="H5" s="4"/>
      <c r="I5" s="4"/>
      <c r="J5" s="4"/>
    </row>
    <row r="6" customHeight="1" spans="1:10">
      <c r="A6" s="26" t="s">
        <v>5</v>
      </c>
      <c r="B6" s="26"/>
      <c r="C6" s="3">
        <f>C4*C5</f>
        <v>10</v>
      </c>
      <c r="D6" s="3"/>
      <c r="E6" s="4"/>
      <c r="F6" s="4"/>
      <c r="G6" s="4"/>
      <c r="H6" s="4"/>
      <c r="I6" s="4"/>
      <c r="J6" s="4"/>
    </row>
    <row r="7" customHeight="1" spans="1:10">
      <c r="A7" s="26" t="s">
        <v>6</v>
      </c>
      <c r="B7" s="26"/>
      <c r="C7" s="6">
        <f>PMT($C$3/$C$5,$C$6,$C$2)</f>
        <v>-81372.6974412558</v>
      </c>
      <c r="D7" s="6"/>
      <c r="E7" s="4"/>
      <c r="F7" s="4"/>
      <c r="G7" s="4"/>
      <c r="H7" s="4"/>
      <c r="I7" s="4"/>
      <c r="J7" s="4"/>
    </row>
    <row r="8" customHeight="1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customHeight="1" spans="1:10">
      <c r="A9" s="3" t="s">
        <v>9</v>
      </c>
      <c r="B9" s="3" t="s">
        <v>10</v>
      </c>
      <c r="C9" s="3"/>
      <c r="D9" s="3"/>
      <c r="E9" s="3"/>
      <c r="F9" s="3"/>
      <c r="G9" s="3"/>
      <c r="H9" s="3"/>
      <c r="I9" s="3"/>
      <c r="J9" s="3"/>
    </row>
    <row r="10" customHeight="1" spans="1:10">
      <c r="A10" s="27">
        <f>C7</f>
        <v>-81372.6974412558</v>
      </c>
      <c r="B10" s="28">
        <v>2</v>
      </c>
      <c r="C10" s="28">
        <v>3</v>
      </c>
      <c r="D10" s="28">
        <v>4</v>
      </c>
      <c r="E10" s="28">
        <v>5</v>
      </c>
      <c r="F10" s="28">
        <v>6</v>
      </c>
      <c r="G10" s="28">
        <v>7</v>
      </c>
      <c r="H10" s="28">
        <v>8</v>
      </c>
      <c r="I10" s="28">
        <v>9</v>
      </c>
      <c r="J10" s="28">
        <v>10</v>
      </c>
    </row>
    <row r="11" customHeight="1" spans="1:10">
      <c r="A11" s="5">
        <v>0.04</v>
      </c>
      <c r="B11" s="29">
        <v>-265098.039215686</v>
      </c>
      <c r="C11" s="29">
        <v>-180174.26960533</v>
      </c>
      <c r="D11" s="29">
        <v>-137745.022682401</v>
      </c>
      <c r="E11" s="29">
        <v>-112313.556746517</v>
      </c>
      <c r="F11" s="29">
        <v>-95380.9512539769</v>
      </c>
      <c r="G11" s="29">
        <v>-83304.8060197521</v>
      </c>
      <c r="H11" s="29">
        <v>-74263.9160233564</v>
      </c>
      <c r="I11" s="29">
        <v>-67246.4963488576</v>
      </c>
      <c r="J11" s="29">
        <v>-61645.4721650682</v>
      </c>
    </row>
    <row r="12" customHeight="1" spans="1:10">
      <c r="A12" s="5">
        <v>0.05</v>
      </c>
      <c r="B12" s="29">
        <v>-268902.43902439</v>
      </c>
      <c r="C12" s="29">
        <v>-183604.282315622</v>
      </c>
      <c r="D12" s="29">
        <v>-141005.916301731</v>
      </c>
      <c r="E12" s="29">
        <v>-115487.399064134</v>
      </c>
      <c r="F12" s="29">
        <v>-98508.7340550942</v>
      </c>
      <c r="G12" s="29">
        <v>-86409.9092230853</v>
      </c>
      <c r="H12" s="29">
        <v>-77360.9068138406</v>
      </c>
      <c r="I12" s="29">
        <v>-70345.0399878939</v>
      </c>
      <c r="J12" s="29">
        <v>-64752.2874827283</v>
      </c>
    </row>
    <row r="13" customHeight="1" spans="1:10">
      <c r="A13" s="5">
        <v>0.06</v>
      </c>
      <c r="B13" s="29">
        <v>-272718.446601941</v>
      </c>
      <c r="C13" s="29">
        <v>-187054.906395276</v>
      </c>
      <c r="D13" s="29">
        <v>-144295.746186637</v>
      </c>
      <c r="E13" s="29">
        <v>-118698.200215595</v>
      </c>
      <c r="F13" s="29">
        <v>-101681.314237448</v>
      </c>
      <c r="G13" s="29">
        <v>-89567.5090295053</v>
      </c>
      <c r="H13" s="29">
        <v>-80517.9713240645</v>
      </c>
      <c r="I13" s="29">
        <v>-73511.1175015318</v>
      </c>
      <c r="J13" s="29">
        <v>-67933.9791101919</v>
      </c>
    </row>
    <row r="14" customHeight="1" spans="1:10">
      <c r="A14" s="5">
        <v>0.07</v>
      </c>
      <c r="B14" s="29">
        <v>-276545.893719807</v>
      </c>
      <c r="C14" s="29">
        <v>-190525.832840835</v>
      </c>
      <c r="D14" s="29">
        <v>-147614.058333632</v>
      </c>
      <c r="E14" s="29">
        <v>-121945.347220687</v>
      </c>
      <c r="F14" s="29">
        <v>-104897.899879164</v>
      </c>
      <c r="G14" s="29">
        <v>-92776.6098155797</v>
      </c>
      <c r="H14" s="29">
        <v>-83733.8812453773</v>
      </c>
      <c r="I14" s="29">
        <v>-76743.2350692109</v>
      </c>
      <c r="J14" s="29">
        <v>-71188.7513636823</v>
      </c>
    </row>
    <row r="15" customHeight="1" spans="1:10">
      <c r="A15" s="5">
        <v>0.08</v>
      </c>
      <c r="B15" s="29">
        <v>-280384.615384615</v>
      </c>
      <c r="C15" s="29">
        <v>-194016.757023164</v>
      </c>
      <c r="D15" s="29">
        <v>-150960.40222702</v>
      </c>
      <c r="E15" s="29">
        <v>-125228.227283418</v>
      </c>
      <c r="F15" s="29">
        <v>-108157.693114505</v>
      </c>
      <c r="G15" s="29">
        <v>-96036.2007142052</v>
      </c>
      <c r="H15" s="29">
        <v>-87007.380295911</v>
      </c>
      <c r="I15" s="29">
        <v>-80039.8545859973</v>
      </c>
      <c r="J15" s="29">
        <v>-74514.7443485377</v>
      </c>
    </row>
    <row r="16" customHeight="1" spans="1:10">
      <c r="A16" s="5">
        <v>0.09</v>
      </c>
      <c r="B16" s="29">
        <v>-284234.449760765</v>
      </c>
      <c r="C16" s="29">
        <v>-197527.37866447</v>
      </c>
      <c r="D16" s="29">
        <v>-154334.331045549</v>
      </c>
      <c r="E16" s="29">
        <v>-128546.228478372</v>
      </c>
      <c r="F16" s="29">
        <v>-111459.891646018</v>
      </c>
      <c r="G16" s="29">
        <v>-99345.2584167965</v>
      </c>
      <c r="H16" s="29">
        <v>-90337.1889187481</v>
      </c>
      <c r="I16" s="29">
        <v>-83399.4010285774</v>
      </c>
      <c r="J16" s="29">
        <v>-77910.0449545169</v>
      </c>
    </row>
    <row r="17" customHeight="1" spans="1:10">
      <c r="A17" s="5">
        <v>0.1</v>
      </c>
      <c r="B17" s="29">
        <v>-288095.238095238</v>
      </c>
      <c r="C17" s="29">
        <v>-201057.401812689</v>
      </c>
      <c r="D17" s="29">
        <v>-157735.401853049</v>
      </c>
      <c r="E17" s="29">
        <v>-131898.740397373</v>
      </c>
      <c r="F17" s="29">
        <v>-114803.690181334</v>
      </c>
      <c r="G17" s="29">
        <v>-102702.749850298</v>
      </c>
      <c r="H17" s="29">
        <v>-93722.0087874067</v>
      </c>
      <c r="I17" s="29">
        <v>-86820.2695371717</v>
      </c>
      <c r="J17" s="29">
        <v>-81372.6974412558</v>
      </c>
    </row>
    <row r="1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mergeCells count="14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B9:J9"/>
  </mergeCells>
  <pageMargins left="0.75" right="0.75" top="1" bottom="1" header="0.5" footer="0.5"/>
  <pageSetup paperSize="9" orientation="portrait" horizontalDpi="300" verticalDpi="3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25" sqref="D25"/>
    </sheetView>
  </sheetViews>
  <sheetFormatPr defaultColWidth="9" defaultRowHeight="14.25"/>
  <cols>
    <col min="1" max="1" width="9.625" customWidth="1"/>
    <col min="2" max="2" width="14.875" customWidth="1"/>
    <col min="3" max="3" width="12.375" customWidth="1"/>
    <col min="4" max="4" width="12.25" customWidth="1"/>
    <col min="5" max="5" width="9.875" customWidth="1"/>
    <col min="7" max="7" width="10.625" customWidth="1"/>
    <col min="8" max="8" width="9.375" customWidth="1"/>
    <col min="9" max="9" width="9.75" customWidth="1"/>
  </cols>
  <sheetData>
    <row r="1" ht="21" customHeight="1" spans="2:5">
      <c r="B1" s="1" t="s">
        <v>0</v>
      </c>
      <c r="C1" s="1"/>
      <c r="D1" s="2"/>
      <c r="E1" s="2"/>
    </row>
    <row r="2" ht="13.15" customHeight="1" spans="2:9">
      <c r="B2" s="3" t="s">
        <v>1</v>
      </c>
      <c r="C2" s="3">
        <v>50000</v>
      </c>
      <c r="D2" s="3"/>
      <c r="E2" s="3"/>
      <c r="F2" s="4"/>
      <c r="G2" s="4"/>
      <c r="H2" s="4"/>
      <c r="I2" s="4"/>
    </row>
    <row r="3" ht="13.15" customHeight="1" spans="2:9">
      <c r="B3" s="3" t="s">
        <v>2</v>
      </c>
      <c r="C3" s="5">
        <v>0.1</v>
      </c>
      <c r="D3" s="3"/>
      <c r="E3" s="5"/>
      <c r="F3" s="4"/>
      <c r="G3" s="4"/>
      <c r="H3" s="4"/>
      <c r="I3" s="4"/>
    </row>
    <row r="4" ht="13.15" customHeight="1" spans="2:9">
      <c r="B4" s="3" t="s">
        <v>3</v>
      </c>
      <c r="C4" s="3">
        <v>5</v>
      </c>
      <c r="D4" s="3"/>
      <c r="E4" s="3"/>
      <c r="F4" s="4"/>
      <c r="G4" s="4"/>
      <c r="H4" s="4"/>
      <c r="I4" s="4"/>
    </row>
    <row r="5" ht="13.15" customHeight="1" spans="2:9">
      <c r="B5" s="3" t="s">
        <v>4</v>
      </c>
      <c r="C5" s="3">
        <v>1</v>
      </c>
      <c r="D5" s="3"/>
      <c r="E5" s="3"/>
      <c r="F5" s="4"/>
      <c r="G5" s="4"/>
      <c r="H5" s="4"/>
      <c r="I5" s="4"/>
    </row>
    <row r="6" ht="13.15" customHeight="1" spans="2:9">
      <c r="B6" s="3" t="s">
        <v>5</v>
      </c>
      <c r="C6" s="3">
        <f>C4*C5</f>
        <v>5</v>
      </c>
      <c r="D6" s="3"/>
      <c r="E6" s="3"/>
      <c r="F6" s="4"/>
      <c r="G6" s="4"/>
      <c r="H6" s="4"/>
      <c r="I6" s="4"/>
    </row>
    <row r="7" ht="13.15" customHeight="1" spans="2:9">
      <c r="B7" s="3" t="s">
        <v>6</v>
      </c>
      <c r="C7" s="6">
        <f>PMT($C$3/$C$5,$C$6,$C$2)</f>
        <v>-13189.8740397373</v>
      </c>
      <c r="D7" s="3"/>
      <c r="E7" s="6"/>
      <c r="F7" s="4"/>
      <c r="G7" s="4"/>
      <c r="H7" s="4"/>
      <c r="I7" s="4"/>
    </row>
    <row r="8" spans="2:9">
      <c r="B8" s="4"/>
      <c r="C8" s="4"/>
      <c r="D8" s="4"/>
      <c r="E8" s="4"/>
      <c r="F8" s="4"/>
      <c r="G8" s="4"/>
      <c r="H8" s="4"/>
      <c r="I8" s="4"/>
    </row>
    <row r="9" ht="24" customHeight="1" spans="1:9">
      <c r="A9" s="7" t="s">
        <v>11</v>
      </c>
      <c r="B9" s="7"/>
      <c r="C9" s="7"/>
      <c r="D9" s="7"/>
      <c r="E9" s="7"/>
      <c r="F9" s="7"/>
      <c r="G9" s="7"/>
      <c r="H9" s="7"/>
      <c r="I9" s="4"/>
    </row>
    <row r="10" ht="13.15" customHeight="1" spans="1:9">
      <c r="A10" s="8" t="s">
        <v>12</v>
      </c>
      <c r="B10" s="9">
        <v>0.33</v>
      </c>
      <c r="C10" s="10"/>
      <c r="D10" s="11" t="s">
        <v>13</v>
      </c>
      <c r="E10" s="9">
        <v>0.08</v>
      </c>
      <c r="F10" s="10"/>
      <c r="G10" s="11" t="s">
        <v>14</v>
      </c>
      <c r="H10" s="12" t="s">
        <v>15</v>
      </c>
      <c r="I10" s="3"/>
    </row>
    <row r="11" ht="13.15" customHeight="1" spans="1:9">
      <c r="A11" s="13" t="s">
        <v>16</v>
      </c>
      <c r="B11" s="14" t="s">
        <v>17</v>
      </c>
      <c r="C11" s="15" t="s">
        <v>18</v>
      </c>
      <c r="D11" s="14" t="s">
        <v>19</v>
      </c>
      <c r="E11" s="14" t="s">
        <v>20</v>
      </c>
      <c r="F11" s="15" t="s">
        <v>21</v>
      </c>
      <c r="G11" s="14" t="s">
        <v>22</v>
      </c>
      <c r="H11" s="16" t="s">
        <v>23</v>
      </c>
      <c r="I11" s="3"/>
    </row>
    <row r="12" ht="13.15" customHeight="1" spans="1:9">
      <c r="A12" s="17">
        <v>1</v>
      </c>
      <c r="B12" s="18">
        <f>-$C$7</f>
        <v>13189.8740397373</v>
      </c>
      <c r="C12" s="19">
        <f>PPMT($C$3/$C$5,A12,$C$6,-$C$2)</f>
        <v>8189.87403973726</v>
      </c>
      <c r="D12" s="19">
        <f>$C$2</f>
        <v>50000</v>
      </c>
      <c r="E12" s="19">
        <f>IPMT($C$3/$C$5,A12,$C$6,-$C$2)</f>
        <v>5000</v>
      </c>
      <c r="F12" s="19">
        <f>E12*$B$10</f>
        <v>1650</v>
      </c>
      <c r="G12" s="19">
        <f>B12-F12</f>
        <v>11539.8740397373</v>
      </c>
      <c r="H12" s="20">
        <f>G12/((1+$E$10)^A12)</f>
        <v>10685.0685553123</v>
      </c>
      <c r="I12" s="4"/>
    </row>
    <row r="13" ht="13.15" customHeight="1" spans="1:9">
      <c r="A13" s="17">
        <v>2</v>
      </c>
      <c r="B13" s="18">
        <f>-$C$7</f>
        <v>13189.8740397373</v>
      </c>
      <c r="C13" s="19">
        <f>PPMT($C$3/$C$5,A13,$C$6,-$C$2)</f>
        <v>9008.86144371099</v>
      </c>
      <c r="D13" s="19">
        <f>D12-C12</f>
        <v>41810.1259602627</v>
      </c>
      <c r="E13" s="19">
        <f>IPMT($C$3/$C$5,A13,$C$6,-$C$2)</f>
        <v>4181.01259602627</v>
      </c>
      <c r="F13" s="19">
        <f>E13*$B$10</f>
        <v>1379.73415668867</v>
      </c>
      <c r="G13" s="19">
        <f>B13-F13</f>
        <v>11810.1398830486</v>
      </c>
      <c r="H13" s="20">
        <f>G13/((1+$E$10)^A13)</f>
        <v>10125.2913949319</v>
      </c>
      <c r="I13" s="4"/>
    </row>
    <row r="14" ht="13.15" customHeight="1" spans="1:9">
      <c r="A14" s="17">
        <v>3</v>
      </c>
      <c r="B14" s="18">
        <f>-$C$7</f>
        <v>13189.8740397373</v>
      </c>
      <c r="C14" s="19">
        <f>PPMT($C$3/$C$5,A14,$C$6,-$C$2)</f>
        <v>9909.74758808209</v>
      </c>
      <c r="D14" s="19">
        <f>D13-C13</f>
        <v>32801.2645165518</v>
      </c>
      <c r="E14" s="19">
        <f>IPMT($C$3/$C$5,A14,$C$6,-$C$2)</f>
        <v>3280.12645165518</v>
      </c>
      <c r="F14" s="19">
        <f>E14*$B$10</f>
        <v>1082.44172904621</v>
      </c>
      <c r="G14" s="19">
        <f>B14-F14</f>
        <v>12107.4323106911</v>
      </c>
      <c r="H14" s="20">
        <f>G14/((1+$E$10)^A14)</f>
        <v>9611.27012419589</v>
      </c>
      <c r="I14" s="4"/>
    </row>
    <row r="15" ht="13.15" customHeight="1" spans="1:9">
      <c r="A15" s="17">
        <v>4</v>
      </c>
      <c r="B15" s="18">
        <f>-$C$7</f>
        <v>13189.8740397373</v>
      </c>
      <c r="C15" s="19">
        <f>PPMT($C$3/$C$5,A15,$C$6,-$C$2)</f>
        <v>10900.7223468903</v>
      </c>
      <c r="D15" s="19">
        <f>D14-C14</f>
        <v>22891.5169284697</v>
      </c>
      <c r="E15" s="19">
        <f>IPMT($C$3/$C$5,A15,$C$6,-$C$2)</f>
        <v>2289.15169284697</v>
      </c>
      <c r="F15" s="19">
        <f>E15*$B$10</f>
        <v>755.420058639499</v>
      </c>
      <c r="G15" s="19">
        <f>B15-F15</f>
        <v>12434.4539810978</v>
      </c>
      <c r="H15" s="20">
        <f>G15/((1+$E$10)^A15)</f>
        <v>9139.69487933056</v>
      </c>
      <c r="I15" s="4"/>
    </row>
    <row r="16" ht="13.15" customHeight="1" spans="1:9">
      <c r="A16" s="21">
        <v>5</v>
      </c>
      <c r="B16" s="18">
        <f>-$C$7</f>
        <v>13189.8740397373</v>
      </c>
      <c r="C16" s="19">
        <f>PPMT($C$3/$C$5,A16,$C$6,-$C$2)</f>
        <v>11990.7945815793</v>
      </c>
      <c r="D16" s="19">
        <f>D15-C15</f>
        <v>11990.7945815794</v>
      </c>
      <c r="E16" s="19">
        <f>IPMT($C$3/$C$5,A16,$C$6,-$C$2)</f>
        <v>1199.07945815793</v>
      </c>
      <c r="F16" s="19">
        <f>E16*$B$10</f>
        <v>395.696221192118</v>
      </c>
      <c r="G16" s="19">
        <f>B16-F16</f>
        <v>12794.1778185451</v>
      </c>
      <c r="H16" s="20">
        <f>G16/((1+$E$10)^A16)</f>
        <v>8707.50244316378</v>
      </c>
      <c r="I16" s="4"/>
    </row>
    <row r="17" ht="13.15" customHeight="1" spans="1:9">
      <c r="A17" s="22" t="s">
        <v>24</v>
      </c>
      <c r="B17" s="23">
        <f>SUM(B12:B16)</f>
        <v>65949.3701986863</v>
      </c>
      <c r="C17" s="24">
        <f>SUM(C12:C16)</f>
        <v>50000</v>
      </c>
      <c r="D17" s="23" t="s">
        <v>25</v>
      </c>
      <c r="E17" s="24">
        <f>SUM(E12:E16)</f>
        <v>15949.3701986863</v>
      </c>
      <c r="F17" s="24">
        <f>SUM(F12:F16)</f>
        <v>5263.29216556649</v>
      </c>
      <c r="G17" s="24">
        <f>SUM(G12:G16)</f>
        <v>60686.0780331198</v>
      </c>
      <c r="H17" s="25">
        <f>SUM(H12:H16)</f>
        <v>48268.8273969344</v>
      </c>
      <c r="I17" s="4"/>
    </row>
    <row r="18" spans="2:9">
      <c r="B18" s="4"/>
      <c r="C18" s="4"/>
      <c r="D18" s="4"/>
      <c r="E18" s="4"/>
      <c r="F18" s="4"/>
      <c r="G18" s="4"/>
      <c r="H18" s="4"/>
      <c r="I18" s="4"/>
    </row>
    <row r="19" spans="2:9">
      <c r="B19" s="4"/>
      <c r="C19" s="4"/>
      <c r="D19" s="4"/>
      <c r="E19" s="4"/>
      <c r="F19" s="4"/>
      <c r="G19" s="4"/>
      <c r="H19" s="4"/>
      <c r="I19" s="4"/>
    </row>
    <row r="20" spans="2:9">
      <c r="B20" s="4"/>
      <c r="C20" s="4"/>
      <c r="D20" s="4"/>
      <c r="E20" s="4"/>
      <c r="F20" s="4"/>
      <c r="G20" s="4"/>
      <c r="H20" s="4"/>
      <c r="I20" s="4"/>
    </row>
  </sheetData>
  <mergeCells count="3">
    <mergeCell ref="B1:C1"/>
    <mergeCell ref="D1:E1"/>
    <mergeCell ref="A9:H9"/>
  </mergeCells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E24" sqref="E24"/>
    </sheetView>
  </sheetViews>
  <sheetFormatPr defaultColWidth="9" defaultRowHeight="14.25"/>
  <cols>
    <col min="1" max="1" width="9.625" customWidth="1"/>
    <col min="2" max="2" width="14.875" customWidth="1"/>
    <col min="3" max="3" width="12.375" customWidth="1"/>
    <col min="4" max="4" width="12.25" customWidth="1"/>
    <col min="5" max="5" width="9.875" customWidth="1"/>
    <col min="7" max="7" width="10.625" customWidth="1"/>
    <col min="8" max="8" width="9.375" customWidth="1"/>
    <col min="9" max="9" width="9.75" customWidth="1"/>
  </cols>
  <sheetData>
    <row r="1" ht="21" customHeight="1" spans="2:5">
      <c r="B1" s="1" t="s">
        <v>0</v>
      </c>
      <c r="C1" s="1"/>
      <c r="D1" s="2"/>
      <c r="E1" s="2"/>
    </row>
    <row r="2" ht="13.15" customHeight="1" spans="2:9">
      <c r="B2" s="3" t="s">
        <v>1</v>
      </c>
      <c r="C2" s="3">
        <v>20000</v>
      </c>
      <c r="D2" s="3"/>
      <c r="E2" s="3"/>
      <c r="F2" s="4"/>
      <c r="G2" s="4"/>
      <c r="H2" s="4"/>
      <c r="I2" s="4"/>
    </row>
    <row r="3" ht="13.15" customHeight="1" spans="2:9">
      <c r="B3" s="3" t="s">
        <v>2</v>
      </c>
      <c r="C3" s="5">
        <v>0.08</v>
      </c>
      <c r="D3" s="3"/>
      <c r="E3" s="5"/>
      <c r="F3" s="4"/>
      <c r="G3" s="4"/>
      <c r="H3" s="4"/>
      <c r="I3" s="4"/>
    </row>
    <row r="4" ht="13.15" customHeight="1" spans="2:9">
      <c r="B4" s="3" t="s">
        <v>3</v>
      </c>
      <c r="C4" s="3">
        <v>4</v>
      </c>
      <c r="D4" s="3"/>
      <c r="E4" s="3"/>
      <c r="F4" s="4"/>
      <c r="G4" s="4"/>
      <c r="H4" s="4"/>
      <c r="I4" s="4"/>
    </row>
    <row r="5" ht="13.15" customHeight="1" spans="2:9">
      <c r="B5" s="3" t="s">
        <v>4</v>
      </c>
      <c r="C5" s="3">
        <v>2</v>
      </c>
      <c r="D5" s="3"/>
      <c r="E5" s="3"/>
      <c r="F5" s="4"/>
      <c r="G5" s="4"/>
      <c r="H5" s="4"/>
      <c r="I5" s="4"/>
    </row>
    <row r="6" ht="13.15" customHeight="1" spans="2:9">
      <c r="B6" s="3" t="s">
        <v>5</v>
      </c>
      <c r="C6" s="3">
        <f>C4*C5</f>
        <v>8</v>
      </c>
      <c r="D6" s="3"/>
      <c r="E6" s="3"/>
      <c r="F6" s="4"/>
      <c r="G6" s="4"/>
      <c r="H6" s="4"/>
      <c r="I6" s="4"/>
    </row>
    <row r="7" ht="13.15" customHeight="1" spans="2:9">
      <c r="B7" s="3" t="s">
        <v>6</v>
      </c>
      <c r="C7" s="6">
        <f>PMT($C$3/$C$5,$C$6,$C$2)</f>
        <v>-2970.55664093426</v>
      </c>
      <c r="D7" s="3"/>
      <c r="E7" s="6"/>
      <c r="F7" s="4"/>
      <c r="G7" s="4"/>
      <c r="H7" s="4"/>
      <c r="I7" s="4"/>
    </row>
    <row r="8" spans="2:9">
      <c r="B8" s="4"/>
      <c r="C8" s="4"/>
      <c r="D8" s="4"/>
      <c r="E8" s="4"/>
      <c r="F8" s="4"/>
      <c r="G8" s="4"/>
      <c r="H8" s="4"/>
      <c r="I8" s="4"/>
    </row>
    <row r="9" ht="24" customHeight="1" spans="1:9">
      <c r="A9" s="7" t="s">
        <v>11</v>
      </c>
      <c r="B9" s="7"/>
      <c r="C9" s="7"/>
      <c r="D9" s="7"/>
      <c r="E9" s="7"/>
      <c r="F9" s="7"/>
      <c r="G9" s="7"/>
      <c r="H9" s="7"/>
      <c r="I9" s="4"/>
    </row>
    <row r="10" ht="13.15" customHeight="1" spans="1:9">
      <c r="A10" s="8" t="s">
        <v>12</v>
      </c>
      <c r="B10" s="9">
        <v>0.33</v>
      </c>
      <c r="C10" s="10"/>
      <c r="D10" s="11" t="s">
        <v>13</v>
      </c>
      <c r="E10" s="9">
        <v>0.08</v>
      </c>
      <c r="F10" s="10"/>
      <c r="G10" s="11" t="s">
        <v>14</v>
      </c>
      <c r="H10" s="12" t="s">
        <v>15</v>
      </c>
      <c r="I10" s="3"/>
    </row>
    <row r="11" ht="13.15" customHeight="1" spans="1:9">
      <c r="A11" s="13" t="s">
        <v>16</v>
      </c>
      <c r="B11" s="14" t="s">
        <v>17</v>
      </c>
      <c r="C11" s="15" t="s">
        <v>18</v>
      </c>
      <c r="D11" s="14" t="s">
        <v>19</v>
      </c>
      <c r="E11" s="14" t="s">
        <v>20</v>
      </c>
      <c r="F11" s="15" t="s">
        <v>21</v>
      </c>
      <c r="G11" s="14" t="s">
        <v>22</v>
      </c>
      <c r="H11" s="16" t="s">
        <v>23</v>
      </c>
      <c r="I11" s="3"/>
    </row>
    <row r="12" ht="13.15" customHeight="1" spans="1:9">
      <c r="A12" s="17">
        <v>1</v>
      </c>
      <c r="B12" s="18">
        <f>-$C$7</f>
        <v>2970.55664093426</v>
      </c>
      <c r="C12" s="19">
        <f>PPMT($C$3/$C$5,A12,$C$6,-$C$2)</f>
        <v>2170.55664093426</v>
      </c>
      <c r="D12" s="19">
        <f>$C$2</f>
        <v>20000</v>
      </c>
      <c r="E12" s="19">
        <f>IPMT($C$3/$C$5,A12,$C$6,-$C$2)</f>
        <v>799.999999999999</v>
      </c>
      <c r="F12" s="19">
        <f>E12*$B$10</f>
        <v>264</v>
      </c>
      <c r="G12" s="19">
        <f>B12-F12</f>
        <v>2706.55664093426</v>
      </c>
      <c r="H12" s="20">
        <f>G12/((1+$E$10)^A12)</f>
        <v>2506.07096382802</v>
      </c>
      <c r="I12" s="4"/>
    </row>
    <row r="13" ht="13.15" customHeight="1" spans="1:9">
      <c r="A13" s="17">
        <v>2</v>
      </c>
      <c r="B13" s="18">
        <f>-$C$7</f>
        <v>2970.55664093426</v>
      </c>
      <c r="C13" s="19">
        <f>PPMT($C$3/$C$5,A13,$C$6,-$C$2)</f>
        <v>2257.37890657163</v>
      </c>
      <c r="D13" s="19">
        <f>D12-C12</f>
        <v>17829.4433590657</v>
      </c>
      <c r="E13" s="19">
        <f>IPMT($C$3/$C$5,A13,$C$6,-$C$2)</f>
        <v>713.17773436263</v>
      </c>
      <c r="F13" s="19">
        <f>E13*$B$10</f>
        <v>235.348652339668</v>
      </c>
      <c r="G13" s="19">
        <f>B13-F13</f>
        <v>2735.20798859459</v>
      </c>
      <c r="H13" s="20">
        <f>G13/((1+$E$10)^A13)</f>
        <v>2344.9999902217</v>
      </c>
      <c r="I13" s="4"/>
    </row>
    <row r="14" ht="13.15" customHeight="1" spans="1:9">
      <c r="A14" s="17">
        <v>3</v>
      </c>
      <c r="B14" s="18">
        <f>-$C$7</f>
        <v>2970.55664093426</v>
      </c>
      <c r="C14" s="19">
        <f>PPMT($C$3/$C$5,A14,$C$6,-$C$2)</f>
        <v>2347.67406283449</v>
      </c>
      <c r="D14" s="19">
        <f>D13-C13</f>
        <v>15572.0644524941</v>
      </c>
      <c r="E14" s="19">
        <f>IPMT($C$3/$C$5,A14,$C$6,-$C$2)</f>
        <v>622.882578099765</v>
      </c>
      <c r="F14" s="19">
        <f>E14*$B$10</f>
        <v>205.551250772923</v>
      </c>
      <c r="G14" s="19">
        <f>B14-F14</f>
        <v>2765.00539016133</v>
      </c>
      <c r="H14" s="20">
        <f>G14/((1+$E$10)^A14)</f>
        <v>2194.95042530462</v>
      </c>
      <c r="I14" s="4"/>
    </row>
    <row r="15" ht="13.15" customHeight="1" spans="1:9">
      <c r="A15" s="17">
        <v>4</v>
      </c>
      <c r="B15" s="18">
        <f>-$C$7</f>
        <v>2970.55664093426</v>
      </c>
      <c r="C15" s="19">
        <f>PPMT($C$3/$C$5,A15,$C$6,-$C$2)</f>
        <v>2441.58102534787</v>
      </c>
      <c r="D15" s="19">
        <f>D14-C14</f>
        <v>13224.3903896596</v>
      </c>
      <c r="E15" s="19">
        <f>IPMT($C$3/$C$5,A15,$C$6,-$C$2)</f>
        <v>528.975615586383</v>
      </c>
      <c r="F15" s="19">
        <f>E15*$B$10</f>
        <v>174.561953143506</v>
      </c>
      <c r="G15" s="19">
        <f>B15-F15</f>
        <v>2795.99468779075</v>
      </c>
      <c r="H15" s="20">
        <f>G15/((1+$E$10)^A15)</f>
        <v>2055.1395637865</v>
      </c>
      <c r="I15" s="4"/>
    </row>
    <row r="16" ht="13.15" customHeight="1" spans="1:9">
      <c r="A16" s="21">
        <v>5</v>
      </c>
      <c r="B16" s="18">
        <f>-$C$7</f>
        <v>2970.55664093426</v>
      </c>
      <c r="C16" s="19">
        <f>PPMT($C$3/$C$5,A16,$C$6,-$C$2)</f>
        <v>2539.24426636179</v>
      </c>
      <c r="D16" s="19">
        <f>D15-C15</f>
        <v>10782.8093643118</v>
      </c>
      <c r="E16" s="19">
        <f>IPMT($C$3/$C$5,A16,$C$6,-$C$2)</f>
        <v>431.31237457247</v>
      </c>
      <c r="F16" s="19">
        <f>E16*$B$10</f>
        <v>142.333083608915</v>
      </c>
      <c r="G16" s="19">
        <f>B16-F16</f>
        <v>2828.22355732534</v>
      </c>
      <c r="H16" s="20">
        <f>G16/((1+$E$10)^A16)</f>
        <v>1924.84143057065</v>
      </c>
      <c r="I16" s="4"/>
    </row>
    <row r="17" ht="13.15" customHeight="1" spans="1:9">
      <c r="A17" s="22" t="s">
        <v>24</v>
      </c>
      <c r="B17" s="23">
        <f>SUM(B12:B16)</f>
        <v>14852.7832046713</v>
      </c>
      <c r="C17" s="24">
        <f>SUM(C12:C16)</f>
        <v>11756.43490205</v>
      </c>
      <c r="D17" s="23" t="s">
        <v>25</v>
      </c>
      <c r="E17" s="24">
        <f>SUM(E12:E16)</f>
        <v>3096.34830262125</v>
      </c>
      <c r="F17" s="24">
        <f>SUM(F12:F16)</f>
        <v>1021.79493986501</v>
      </c>
      <c r="G17" s="24">
        <f>SUM(G12:G16)</f>
        <v>13830.9882648063</v>
      </c>
      <c r="H17" s="25">
        <f>SUM(H12:H16)</f>
        <v>11026.0023737115</v>
      </c>
      <c r="I17" s="4"/>
    </row>
    <row r="18" spans="2:9">
      <c r="B18" s="4"/>
      <c r="C18" s="4"/>
      <c r="D18" s="4"/>
      <c r="E18" s="4"/>
      <c r="F18" s="4"/>
      <c r="G18" s="4"/>
      <c r="H18" s="4"/>
      <c r="I18" s="4"/>
    </row>
    <row r="19" spans="2:9">
      <c r="B19" s="4"/>
      <c r="C19" s="4"/>
      <c r="D19" s="4"/>
      <c r="E19" s="4"/>
      <c r="F19" s="4"/>
      <c r="G19" s="4"/>
      <c r="H19" s="4"/>
      <c r="I19" s="4"/>
    </row>
    <row r="20" spans="2:9">
      <c r="B20" s="4"/>
      <c r="C20" s="4"/>
      <c r="D20" s="4"/>
      <c r="E20" s="4"/>
      <c r="F20" s="4"/>
      <c r="G20" s="4"/>
      <c r="H20" s="4"/>
      <c r="I20" s="4"/>
    </row>
  </sheetData>
  <mergeCells count="3">
    <mergeCell ref="B1:C1"/>
    <mergeCell ref="D1:E1"/>
    <mergeCell ref="A9:H9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分期等额还款模型</vt:lpstr>
      <vt:lpstr>单变量模拟运算</vt:lpstr>
      <vt:lpstr>双变量模拟运算</vt:lpstr>
      <vt:lpstr>筹资决策分析1</vt:lpstr>
      <vt:lpstr>筹资决策分析2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89360</cp:lastModifiedBy>
  <dcterms:created xsi:type="dcterms:W3CDTF">1996-12-17T01:32:42Z</dcterms:created>
  <dcterms:modified xsi:type="dcterms:W3CDTF">2017-09-01T01:34:10Z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