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费用" sheetId="1" r:id="rId1"/>
    <sheet name="收入和直接成本" sheetId="2" r:id="rId2"/>
    <sheet name="CashFlow" sheetId="3" r:id="rId3"/>
  </sheets>
  <calcPr calcId="144525"/>
</workbook>
</file>

<file path=xl/sharedStrings.xml><?xml version="1.0" encoding="utf-8"?>
<sst xmlns="http://schemas.openxmlformats.org/spreadsheetml/2006/main" count="391" uniqueCount="127">
  <si>
    <t>XX旗舰店支出费用表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</si>
  <si>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</si>
  <si>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</si>
  <si>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</si>
  <si>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</si>
  <si>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</si>
  <si>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</si>
  <si>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</si>
  <si>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</si>
  <si>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</si>
  <si>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</si>
  <si>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</si>
  <si>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</si>
  <si>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</si>
  <si>
    <t>2nd</t>
  </si>
  <si>
    <t>3rd</t>
  </si>
  <si>
    <t>4th</t>
  </si>
  <si>
    <t>合计</t>
  </si>
  <si>
    <t>天猫平台固定费用</t>
  </si>
  <si>
    <t>技术服务年费</t>
  </si>
  <si>
    <t>服务保证金</t>
  </si>
  <si>
    <t>商城扣点</t>
  </si>
  <si>
    <t>固定费用合计</t>
  </si>
  <si>
    <t>营运费用【硬性】</t>
  </si>
  <si>
    <t>模特拍摄费用</t>
  </si>
  <si>
    <t>模特费</t>
  </si>
  <si>
    <t>造型师</t>
  </si>
  <si>
    <t>摄影师</t>
  </si>
  <si>
    <t>影棚租赁</t>
  </si>
  <si>
    <t>不可预计</t>
  </si>
  <si>
    <t>房租费用</t>
  </si>
  <si>
    <t>押金</t>
  </si>
  <si>
    <t>房租</t>
  </si>
  <si>
    <t>办公费用</t>
  </si>
  <si>
    <t>电脑</t>
  </si>
  <si>
    <t>家具</t>
  </si>
  <si>
    <t>纸张耗材</t>
  </si>
  <si>
    <t>水电</t>
  </si>
  <si>
    <t>货架</t>
  </si>
  <si>
    <t>员工福利</t>
  </si>
  <si>
    <t>营销费用</t>
  </si>
  <si>
    <t>包装盒</t>
  </si>
  <si>
    <t>小礼物</t>
  </si>
  <si>
    <t>软件费用</t>
  </si>
  <si>
    <t>量子</t>
  </si>
  <si>
    <t>生E经</t>
  </si>
  <si>
    <t>数据魔方</t>
  </si>
  <si>
    <t>老A工具箱</t>
  </si>
  <si>
    <t>物流费用</t>
  </si>
  <si>
    <t>快递费</t>
  </si>
  <si>
    <t>换货率</t>
  </si>
  <si>
    <t>其他不可预计费用</t>
  </si>
  <si>
    <t>硬运费费用合计</t>
  </si>
  <si>
    <t>营运费用【软性】</t>
  </si>
  <si>
    <t>直通车爆款</t>
  </si>
  <si>
    <t>转化率</t>
  </si>
  <si>
    <t>PPC</t>
  </si>
  <si>
    <t>直通车常规</t>
  </si>
  <si>
    <t>钻展</t>
  </si>
  <si>
    <t>淘宝客</t>
  </si>
  <si>
    <t>硬广</t>
  </si>
  <si>
    <t>软运营费用合计</t>
  </si>
  <si>
    <t>人员成本</t>
  </si>
  <si>
    <t>设计师</t>
  </si>
  <si>
    <t>数量</t>
  </si>
  <si>
    <t>薪资</t>
  </si>
  <si>
    <t>设计助理</t>
  </si>
  <si>
    <t>采购及跟单</t>
  </si>
  <si>
    <t>仓库管理</t>
  </si>
  <si>
    <t>运营及数据分析</t>
  </si>
  <si>
    <t>推广专员</t>
  </si>
  <si>
    <t>平面设计</t>
  </si>
  <si>
    <t>客服</t>
  </si>
  <si>
    <t>人员成本合计</t>
  </si>
  <si>
    <t>XX旗舰店收入及直接成本报表</t>
  </si>
  <si>
    <t>主营业务收入</t>
  </si>
  <si>
    <t>直通车销量</t>
  </si>
  <si>
    <t>平均单价</t>
  </si>
  <si>
    <t>小计</t>
  </si>
  <si>
    <t>自然流量销量</t>
  </si>
  <si>
    <t>主营业务收入合计</t>
  </si>
  <si>
    <t>其他业务收入（爆款）</t>
  </si>
  <si>
    <t>直通车销量（春）</t>
  </si>
  <si>
    <t>直通车销量（夏）</t>
  </si>
  <si>
    <t>直通车销量（秋）</t>
  </si>
  <si>
    <t>直通车销量（冬）</t>
  </si>
  <si>
    <t>自然流量销量（春）</t>
  </si>
  <si>
    <t>自然流量销量（夏）</t>
  </si>
  <si>
    <t>自然流量销量（秋）</t>
  </si>
  <si>
    <t>自然流量销量（冬）</t>
  </si>
  <si>
    <t>活动销量</t>
  </si>
  <si>
    <t>淘宝客销量</t>
  </si>
  <si>
    <t>其他业务收入合计</t>
  </si>
  <si>
    <t>总收入合计</t>
  </si>
  <si>
    <t>直接成本</t>
  </si>
  <si>
    <t>投入</t>
  </si>
  <si>
    <t>主营业务收入直接成本</t>
  </si>
  <si>
    <t>直通车</t>
  </si>
  <si>
    <t>成本率</t>
  </si>
  <si>
    <t>自然流量</t>
  </si>
  <si>
    <t>爆款直接成本</t>
  </si>
  <si>
    <t>直通车（春）</t>
  </si>
  <si>
    <t>直通车（夏）</t>
  </si>
  <si>
    <t>直通车（秋）</t>
  </si>
  <si>
    <t>直通车（冬）</t>
  </si>
  <si>
    <t>自然流量（春）</t>
  </si>
  <si>
    <t>自然流量（夏）</t>
  </si>
  <si>
    <t>自然流量（秋）</t>
  </si>
  <si>
    <t>自然流量（冬）</t>
  </si>
  <si>
    <t>直接成本合计</t>
  </si>
  <si>
    <t>库存金额</t>
  </si>
  <si>
    <t>XX旗舰店2014年现金流量表</t>
  </si>
  <si>
    <t>注入资金</t>
  </si>
  <si>
    <t>营业收入</t>
  </si>
  <si>
    <t>其他业务收入</t>
  </si>
  <si>
    <t>总营业收入合计</t>
  </si>
  <si>
    <t>主营业务直接成本</t>
  </si>
  <si>
    <t>其他业务直接成本</t>
  </si>
  <si>
    <t>总直接成本合计</t>
  </si>
  <si>
    <t>费用</t>
  </si>
  <si>
    <t>营运费用【硬】</t>
  </si>
  <si>
    <t>营运费用【软】</t>
  </si>
  <si>
    <t>总费用合计</t>
  </si>
  <si>
    <t>毛利润</t>
  </si>
  <si>
    <t>毛利润率</t>
  </si>
  <si>
    <t>现金余额</t>
  </si>
  <si>
    <t>税后净利润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</si>
</sst>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3" tint="0.399975585192419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A105"/>
  <sheetViews>
    <sheetView tabSelected="1" zoomScale="80" zoomScaleNormal="80" workbookViewId="0">
      <pane xSplit="4" ySplit="4" topLeftCell="E56" activePane="bottomRight" state="frozen"/>
      <selection/>
      <selection pane="topRight"/>
      <selection pane="bottomLeft"/>
      <selection pane="bottomRight" activeCell="J2" sqref="J2"/>
    </sheetView>
  </sheetViews>
  <sheetFormatPr defaultColWidth="9" defaultRowHeight="16.5"/>
  <cols>
    <col min="1" max="1" width="9" style="1"/>
    <col min="2" max="3" width="17.25" style="1" customWidth="1"/>
    <col min="4" max="4" width="10" style="1" customWidth="1"/>
    <col min="5" max="5" width="9.625" style="1" customWidth="1"/>
    <col min="6" max="52" width="9.125" style="1" customWidth="1"/>
    <col min="53" max="53" width="9.625" style="1" customWidth="1"/>
    <col min="54" max="16384" width="9" style="1"/>
  </cols>
  <sheetData>
    <row r="1" spans="10:10">
      <c r="J1" s="1" t="s">
        <v>0</v>
      </c>
    </row>
    <row r="3" spans="5:52">
      <c r="E3" s="2" t="s">
        <v>1</v>
      </c>
      <c r="F3" s="2"/>
      <c r="G3" s="2"/>
      <c r="H3" s="2"/>
      <c r="I3" s="2" t="s">
        <v>2</v>
      </c>
      <c r="J3" s="2"/>
      <c r="K3" s="2"/>
      <c r="L3" s="2"/>
      <c r="M3" s="2" t="s">
        <v>3</v>
      </c>
      <c r="N3" s="2"/>
      <c r="O3" s="2"/>
      <c r="P3" s="2"/>
      <c r="Q3" s="2" t="s">
        <v>4</v>
      </c>
      <c r="R3" s="2"/>
      <c r="S3" s="2"/>
      <c r="T3" s="2"/>
      <c r="U3" s="2" t="s">
        <v>5</v>
      </c>
      <c r="V3" s="2"/>
      <c r="W3" s="2"/>
      <c r="X3" s="2"/>
      <c r="Y3" s="2" t="s">
        <v>6</v>
      </c>
      <c r="Z3" s="2"/>
      <c r="AA3" s="2"/>
      <c r="AB3" s="2"/>
      <c r="AC3" s="2" t="s">
        <v>7</v>
      </c>
      <c r="AD3" s="2"/>
      <c r="AE3" s="2"/>
      <c r="AF3" s="2"/>
      <c r="AG3" s="2" t="s">
        <v>8</v>
      </c>
      <c r="AH3" s="2"/>
      <c r="AI3" s="2"/>
      <c r="AJ3" s="2"/>
      <c r="AK3" s="2" t="s">
        <v>9</v>
      </c>
      <c r="AL3" s="2"/>
      <c r="AM3" s="2"/>
      <c r="AN3" s="2"/>
      <c r="AO3" s="2" t="s">
        <v>10</v>
      </c>
      <c r="AP3" s="2"/>
      <c r="AQ3" s="2"/>
      <c r="AR3" s="2"/>
      <c r="AS3" s="2" t="s">
        <v>11</v>
      </c>
      <c r="AT3" s="2"/>
      <c r="AU3" s="2"/>
      <c r="AV3" s="2"/>
      <c r="AW3" s="2" t="s">
        <v>12</v>
      </c>
      <c r="AX3" s="2"/>
      <c r="AY3" s="2"/>
      <c r="AZ3" s="2"/>
    </row>
    <row r="4" spans="5:53">
      <c r="E4" s="3" t="s">
        <v>13</v>
      </c>
      <c r="F4" s="3" t="s">
        <v>14</v>
      </c>
      <c r="G4" s="3" t="s">
        <v>15</v>
      </c>
      <c r="H4" s="3" t="s">
        <v>16</v>
      </c>
      <c r="I4" s="3" t="s">
        <v>13</v>
      </c>
      <c r="J4" s="3" t="s">
        <v>14</v>
      </c>
      <c r="K4" s="3" t="s">
        <v>15</v>
      </c>
      <c r="L4" s="3" t="s">
        <v>16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13</v>
      </c>
      <c r="R4" s="3" t="s">
        <v>14</v>
      </c>
      <c r="S4" s="3" t="s">
        <v>15</v>
      </c>
      <c r="T4" s="3" t="s">
        <v>16</v>
      </c>
      <c r="U4" s="3" t="s">
        <v>13</v>
      </c>
      <c r="V4" s="3" t="s">
        <v>14</v>
      </c>
      <c r="W4" s="3" t="s">
        <v>15</v>
      </c>
      <c r="X4" s="3" t="s">
        <v>16</v>
      </c>
      <c r="Y4" s="3" t="s">
        <v>13</v>
      </c>
      <c r="Z4" s="3" t="s">
        <v>14</v>
      </c>
      <c r="AA4" s="3" t="s">
        <v>15</v>
      </c>
      <c r="AB4" s="3" t="s">
        <v>16</v>
      </c>
      <c r="AC4" s="3" t="s">
        <v>13</v>
      </c>
      <c r="AD4" s="3" t="s">
        <v>14</v>
      </c>
      <c r="AE4" s="3" t="s">
        <v>15</v>
      </c>
      <c r="AF4" s="3" t="s">
        <v>16</v>
      </c>
      <c r="AG4" s="3" t="s">
        <v>13</v>
      </c>
      <c r="AH4" s="3" t="s">
        <v>14</v>
      </c>
      <c r="AI4" s="3" t="s">
        <v>15</v>
      </c>
      <c r="AJ4" s="3" t="s">
        <v>16</v>
      </c>
      <c r="AK4" s="3" t="s">
        <v>13</v>
      </c>
      <c r="AL4" s="3" t="s">
        <v>14</v>
      </c>
      <c r="AM4" s="3" t="s">
        <v>15</v>
      </c>
      <c r="AN4" s="3" t="s">
        <v>16</v>
      </c>
      <c r="AO4" s="3" t="s">
        <v>13</v>
      </c>
      <c r="AP4" s="3" t="s">
        <v>14</v>
      </c>
      <c r="AQ4" s="3" t="s">
        <v>15</v>
      </c>
      <c r="AR4" s="3" t="s">
        <v>16</v>
      </c>
      <c r="AS4" s="3" t="s">
        <v>13</v>
      </c>
      <c r="AT4" s="3" t="s">
        <v>14</v>
      </c>
      <c r="AU4" s="3" t="s">
        <v>15</v>
      </c>
      <c r="AV4" s="3" t="s">
        <v>16</v>
      </c>
      <c r="AW4" s="3" t="s">
        <v>13</v>
      </c>
      <c r="AX4" s="3" t="s">
        <v>14</v>
      </c>
      <c r="AY4" s="3" t="s">
        <v>15</v>
      </c>
      <c r="AZ4" s="3" t="s">
        <v>16</v>
      </c>
      <c r="BA4" s="1" t="s">
        <v>17</v>
      </c>
    </row>
    <row r="5" spans="53:53">
      <c r="BA5" s="11">
        <f>SUM(E5:AZ5)</f>
        <v>0</v>
      </c>
    </row>
    <row r="6" spans="2:53">
      <c r="B6" s="9" t="s">
        <v>18</v>
      </c>
      <c r="BA6" s="11">
        <f t="shared" ref="BA6:BA69" si="0">SUM(E6:AZ6)</f>
        <v>0</v>
      </c>
    </row>
    <row r="7" spans="3:53">
      <c r="C7" s="1" t="s">
        <v>19</v>
      </c>
      <c r="E7" s="1">
        <v>100000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1">
        <f t="shared" si="0"/>
        <v>100000</v>
      </c>
    </row>
    <row r="8" spans="3:53">
      <c r="C8" s="1" t="s">
        <v>20</v>
      </c>
      <c r="E8" s="1">
        <v>60000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-60000</v>
      </c>
      <c r="BA8" s="11">
        <f t="shared" si="0"/>
        <v>0</v>
      </c>
    </row>
    <row r="9" spans="3:53">
      <c r="C9" s="1" t="s">
        <v>21</v>
      </c>
      <c r="E9" s="1">
        <f>收入和直接成本!D69*0.05</f>
        <v>2053.1</v>
      </c>
      <c r="F9" s="1">
        <f>收入和直接成本!E69*0.05</f>
        <v>2538.2</v>
      </c>
      <c r="G9" s="1">
        <f>收入和直接成本!F69*0.05</f>
        <v>3023.3</v>
      </c>
      <c r="H9" s="1">
        <f>收入和直接成本!G69*0.05</f>
        <v>3508.4</v>
      </c>
      <c r="I9" s="1">
        <f>收入和直接成本!H69*0.05</f>
        <v>3993.5</v>
      </c>
      <c r="J9" s="1">
        <f>收入和直接成本!I69*0.05</f>
        <v>5105.8</v>
      </c>
      <c r="K9" s="1">
        <f>收入和直接成本!J69*0.05</f>
        <v>6218.1</v>
      </c>
      <c r="L9" s="1">
        <f>收入和直接成本!K69*0.05</f>
        <v>7330.4</v>
      </c>
      <c r="M9" s="1">
        <f>收入和直接成本!L69*0.05</f>
        <v>8442.7</v>
      </c>
      <c r="N9" s="1">
        <f>收入和直接成本!M69*0.05</f>
        <v>9555</v>
      </c>
      <c r="O9" s="1">
        <f>收入和直接成本!N69*0.05</f>
        <v>9697.1</v>
      </c>
      <c r="P9" s="1">
        <f>收入和直接成本!O69*0.05</f>
        <v>9839.2</v>
      </c>
      <c r="Q9" s="1">
        <f>收入和直接成本!P69*0.05</f>
        <v>10111.15</v>
      </c>
      <c r="R9" s="1">
        <f>收入和直接成本!Q69*0.05</f>
        <v>10253.25</v>
      </c>
      <c r="S9" s="1">
        <f>收入和直接成本!R69*0.05</f>
        <v>10395.35</v>
      </c>
      <c r="T9" s="1">
        <f>收入和直接成本!S69*0.05</f>
        <v>10537.45</v>
      </c>
      <c r="U9" s="1">
        <f>收入和直接成本!T69*0.05</f>
        <v>9224.25</v>
      </c>
      <c r="V9" s="1">
        <f>收入和直接成本!U69*0.05</f>
        <v>9851.45</v>
      </c>
      <c r="W9" s="1">
        <f>收入和直接成本!V69*0.05</f>
        <v>10478.65</v>
      </c>
      <c r="X9" s="1">
        <f>收入和直接成本!W69*0.05</f>
        <v>11105.85</v>
      </c>
      <c r="Y9" s="1">
        <f>收入和直接成本!X69*0.05</f>
        <v>11733.05</v>
      </c>
      <c r="Z9" s="1">
        <f>收入和直接成本!Y69*0.05</f>
        <v>12360.25</v>
      </c>
      <c r="AA9" s="1">
        <f>收入和直接成本!Z69*0.05</f>
        <v>12987.45</v>
      </c>
      <c r="AB9" s="1">
        <f>收入和直接成本!AA69*0.05</f>
        <v>12360.25</v>
      </c>
      <c r="AC9" s="1">
        <f>收入和直接成本!AB69*0.05</f>
        <v>13073.2</v>
      </c>
      <c r="AD9" s="1">
        <f>收入和直接成本!AC69*0.05</f>
        <v>12446</v>
      </c>
      <c r="AE9" s="1">
        <f>收入和直接成本!AD69*0.05</f>
        <v>11818.8</v>
      </c>
      <c r="AF9" s="1">
        <f>收入和直接成本!AE69*0.05</f>
        <v>11191.6</v>
      </c>
      <c r="AG9" s="1">
        <f>收入和直接成本!AF69*0.05</f>
        <v>10564.4</v>
      </c>
      <c r="AH9" s="1">
        <f>收入和直接成本!AG69*0.05</f>
        <v>9937.2</v>
      </c>
      <c r="AI9" s="1">
        <f>收入和直接成本!AH69*0.05</f>
        <v>9623.6</v>
      </c>
      <c r="AJ9" s="1">
        <f>收入和直接成本!AI69*0.05</f>
        <v>10740.8</v>
      </c>
      <c r="AK9" s="1">
        <f>收入和直接成本!AJ69*0.05</f>
        <v>11858</v>
      </c>
      <c r="AL9" s="1">
        <f>收入和直接成本!AK69*0.05</f>
        <v>12975.2</v>
      </c>
      <c r="AM9" s="1">
        <f>收入和直接成本!AL69*0.05</f>
        <v>16042.6</v>
      </c>
      <c r="AN9" s="1">
        <f>收入和直接成本!AM69*0.05</f>
        <v>19110</v>
      </c>
      <c r="AO9" s="1">
        <f>收入和直接成本!AN69*0.05</f>
        <v>29272.6</v>
      </c>
      <c r="AP9" s="1">
        <f>收入和直接成本!AO69*0.05</f>
        <v>38190.6</v>
      </c>
      <c r="AQ9" s="1">
        <f>收入和直接成本!AP69*0.05</f>
        <v>49058.8</v>
      </c>
      <c r="AR9" s="1">
        <f>收入和直接成本!AQ69*0.05</f>
        <v>57976.8</v>
      </c>
      <c r="AS9" s="1">
        <f>收入和直接成本!AR69*0.05</f>
        <v>59094</v>
      </c>
      <c r="AT9" s="1">
        <f>收入和直接成本!AS69*0.05</f>
        <v>60211.2</v>
      </c>
      <c r="AU9" s="1">
        <f>收入和直接成本!AT69*0.05</f>
        <v>61328.4</v>
      </c>
      <c r="AV9" s="1">
        <f>收入和直接成本!AU69*0.05</f>
        <v>62445.6</v>
      </c>
      <c r="AW9" s="1">
        <f>收入和直接成本!AV69*0.05</f>
        <v>61328.4</v>
      </c>
      <c r="AX9" s="1">
        <f>收入和直接成本!AW69*0.05</f>
        <v>60211.2</v>
      </c>
      <c r="AY9" s="1">
        <f>收入和直接成本!AX69*0.05</f>
        <v>51293.2</v>
      </c>
      <c r="AZ9" s="1">
        <f>收入和直接成本!AY69*0.05</f>
        <v>42375.2</v>
      </c>
      <c r="BA9" s="11">
        <f t="shared" si="0"/>
        <v>984870.6</v>
      </c>
    </row>
    <row r="10" spans="53:53">
      <c r="BA10" s="11">
        <f t="shared" si="0"/>
        <v>0</v>
      </c>
    </row>
    <row r="11" spans="2:53">
      <c r="B11" s="5" t="s">
        <v>22</v>
      </c>
      <c r="C11" s="5"/>
      <c r="D11" s="5"/>
      <c r="E11" s="5">
        <f>E7+E8+E9</f>
        <v>162053.1</v>
      </c>
      <c r="F11" s="5">
        <f t="shared" ref="F11:AZ11" si="1">F7+F8+F9</f>
        <v>2538.2</v>
      </c>
      <c r="G11" s="5">
        <f t="shared" si="1"/>
        <v>3023.3</v>
      </c>
      <c r="H11" s="5">
        <f t="shared" si="1"/>
        <v>3508.4</v>
      </c>
      <c r="I11" s="5">
        <f t="shared" si="1"/>
        <v>3993.5</v>
      </c>
      <c r="J11" s="5">
        <f t="shared" si="1"/>
        <v>5105.8</v>
      </c>
      <c r="K11" s="5">
        <f t="shared" si="1"/>
        <v>6218.1</v>
      </c>
      <c r="L11" s="5">
        <f t="shared" si="1"/>
        <v>7330.4</v>
      </c>
      <c r="M11" s="5">
        <f t="shared" si="1"/>
        <v>8442.7</v>
      </c>
      <c r="N11" s="5">
        <f t="shared" si="1"/>
        <v>9555</v>
      </c>
      <c r="O11" s="5">
        <f t="shared" si="1"/>
        <v>9697.1</v>
      </c>
      <c r="P11" s="5">
        <f t="shared" si="1"/>
        <v>9839.2</v>
      </c>
      <c r="Q11" s="5">
        <f t="shared" si="1"/>
        <v>10111.15</v>
      </c>
      <c r="R11" s="5">
        <f t="shared" si="1"/>
        <v>10253.25</v>
      </c>
      <c r="S11" s="5">
        <f t="shared" si="1"/>
        <v>10395.35</v>
      </c>
      <c r="T11" s="5">
        <f t="shared" si="1"/>
        <v>10537.45</v>
      </c>
      <c r="U11" s="5">
        <f t="shared" si="1"/>
        <v>9224.25</v>
      </c>
      <c r="V11" s="5">
        <f t="shared" si="1"/>
        <v>9851.45</v>
      </c>
      <c r="W11" s="5">
        <f t="shared" si="1"/>
        <v>10478.65</v>
      </c>
      <c r="X11" s="5">
        <f t="shared" si="1"/>
        <v>11105.85</v>
      </c>
      <c r="Y11" s="5">
        <f t="shared" si="1"/>
        <v>11733.05</v>
      </c>
      <c r="Z11" s="5">
        <f t="shared" si="1"/>
        <v>12360.25</v>
      </c>
      <c r="AA11" s="5">
        <f t="shared" si="1"/>
        <v>12987.45</v>
      </c>
      <c r="AB11" s="5">
        <f t="shared" si="1"/>
        <v>12360.25</v>
      </c>
      <c r="AC11" s="5">
        <f t="shared" si="1"/>
        <v>13073.2</v>
      </c>
      <c r="AD11" s="5">
        <f t="shared" si="1"/>
        <v>12446</v>
      </c>
      <c r="AE11" s="5">
        <f t="shared" si="1"/>
        <v>11818.8</v>
      </c>
      <c r="AF11" s="5">
        <f t="shared" si="1"/>
        <v>11191.6</v>
      </c>
      <c r="AG11" s="5">
        <f t="shared" si="1"/>
        <v>10564.4</v>
      </c>
      <c r="AH11" s="5">
        <f t="shared" si="1"/>
        <v>9937.2</v>
      </c>
      <c r="AI11" s="5">
        <f t="shared" si="1"/>
        <v>9623.6</v>
      </c>
      <c r="AJ11" s="5">
        <f t="shared" si="1"/>
        <v>10740.8</v>
      </c>
      <c r="AK11" s="5">
        <f t="shared" si="1"/>
        <v>11858</v>
      </c>
      <c r="AL11" s="5">
        <f t="shared" si="1"/>
        <v>12975.2</v>
      </c>
      <c r="AM11" s="5">
        <f t="shared" si="1"/>
        <v>16042.6</v>
      </c>
      <c r="AN11" s="5">
        <f t="shared" si="1"/>
        <v>19110</v>
      </c>
      <c r="AO11" s="5">
        <f t="shared" si="1"/>
        <v>29272.6</v>
      </c>
      <c r="AP11" s="5">
        <f t="shared" si="1"/>
        <v>38190.6</v>
      </c>
      <c r="AQ11" s="5">
        <f t="shared" si="1"/>
        <v>49058.8</v>
      </c>
      <c r="AR11" s="5">
        <f t="shared" si="1"/>
        <v>57976.8</v>
      </c>
      <c r="AS11" s="5">
        <f t="shared" si="1"/>
        <v>59094</v>
      </c>
      <c r="AT11" s="5">
        <f t="shared" si="1"/>
        <v>60211.2</v>
      </c>
      <c r="AU11" s="5">
        <f t="shared" si="1"/>
        <v>61328.4</v>
      </c>
      <c r="AV11" s="5">
        <f t="shared" si="1"/>
        <v>62445.6</v>
      </c>
      <c r="AW11" s="5">
        <f t="shared" si="1"/>
        <v>61328.4</v>
      </c>
      <c r="AX11" s="5">
        <f t="shared" si="1"/>
        <v>60211.2</v>
      </c>
      <c r="AY11" s="5">
        <f t="shared" si="1"/>
        <v>51293.2</v>
      </c>
      <c r="AZ11" s="5">
        <f t="shared" si="1"/>
        <v>-17624.8</v>
      </c>
      <c r="BA11" s="11">
        <f t="shared" si="0"/>
        <v>1084870.6</v>
      </c>
    </row>
    <row r="12" spans="53:53">
      <c r="BA12" s="11">
        <f t="shared" si="0"/>
        <v>0</v>
      </c>
    </row>
    <row r="13" spans="2:53">
      <c r="B13" s="9" t="s">
        <v>23</v>
      </c>
      <c r="BA13" s="11">
        <f t="shared" si="0"/>
        <v>0</v>
      </c>
    </row>
    <row r="14" spans="53:53">
      <c r="BA14" s="11">
        <f t="shared" si="0"/>
        <v>0</v>
      </c>
    </row>
    <row r="15" spans="3:53">
      <c r="C15" s="12" t="s">
        <v>24</v>
      </c>
      <c r="D15" s="12"/>
      <c r="E15" s="12">
        <f>SUM(E16:E20)</f>
        <v>7000</v>
      </c>
      <c r="F15" s="12">
        <f t="shared" ref="F15:AZ16" si="2">SUM(F16:F20)</f>
        <v>0</v>
      </c>
      <c r="G15" s="12">
        <f t="shared" si="2"/>
        <v>0</v>
      </c>
      <c r="H15" s="12">
        <f t="shared" si="2"/>
        <v>0</v>
      </c>
      <c r="I15" s="12">
        <f t="shared" si="2"/>
        <v>0</v>
      </c>
      <c r="J15" s="12">
        <f t="shared" si="2"/>
        <v>0</v>
      </c>
      <c r="K15" s="12">
        <f t="shared" si="2"/>
        <v>0</v>
      </c>
      <c r="L15" s="12">
        <f t="shared" si="2"/>
        <v>0</v>
      </c>
      <c r="M15" s="12">
        <f t="shared" si="2"/>
        <v>0</v>
      </c>
      <c r="N15" s="12">
        <f t="shared" si="2"/>
        <v>0</v>
      </c>
      <c r="O15" s="12">
        <f t="shared" si="2"/>
        <v>0</v>
      </c>
      <c r="P15" s="12">
        <f t="shared" si="2"/>
        <v>0</v>
      </c>
      <c r="Q15" s="12">
        <f t="shared" si="2"/>
        <v>7000</v>
      </c>
      <c r="R15" s="12">
        <f t="shared" si="2"/>
        <v>0</v>
      </c>
      <c r="S15" s="12">
        <f t="shared" si="2"/>
        <v>0</v>
      </c>
      <c r="T15" s="12">
        <f t="shared" si="2"/>
        <v>0</v>
      </c>
      <c r="U15" s="12">
        <f t="shared" si="2"/>
        <v>0</v>
      </c>
      <c r="V15" s="12">
        <f t="shared" si="2"/>
        <v>0</v>
      </c>
      <c r="W15" s="12">
        <f t="shared" si="2"/>
        <v>0</v>
      </c>
      <c r="X15" s="12">
        <f t="shared" si="2"/>
        <v>0</v>
      </c>
      <c r="Y15" s="12">
        <f t="shared" si="2"/>
        <v>0</v>
      </c>
      <c r="Z15" s="12">
        <f t="shared" si="2"/>
        <v>0</v>
      </c>
      <c r="AA15" s="12">
        <f t="shared" si="2"/>
        <v>0</v>
      </c>
      <c r="AB15" s="12">
        <f t="shared" si="2"/>
        <v>0</v>
      </c>
      <c r="AC15" s="12">
        <f t="shared" si="2"/>
        <v>7000</v>
      </c>
      <c r="AD15" s="12">
        <f t="shared" si="2"/>
        <v>0</v>
      </c>
      <c r="AE15" s="12">
        <f t="shared" si="2"/>
        <v>0</v>
      </c>
      <c r="AF15" s="12">
        <f t="shared" si="2"/>
        <v>0</v>
      </c>
      <c r="AG15" s="12">
        <f t="shared" si="2"/>
        <v>0</v>
      </c>
      <c r="AH15" s="12">
        <f t="shared" si="2"/>
        <v>0</v>
      </c>
      <c r="AI15" s="12">
        <f t="shared" si="2"/>
        <v>0</v>
      </c>
      <c r="AJ15" s="12">
        <f t="shared" si="2"/>
        <v>0</v>
      </c>
      <c r="AK15" s="12">
        <f t="shared" si="2"/>
        <v>0</v>
      </c>
      <c r="AL15" s="12">
        <f t="shared" si="2"/>
        <v>0</v>
      </c>
      <c r="AM15" s="12">
        <f t="shared" si="2"/>
        <v>0</v>
      </c>
      <c r="AN15" s="12">
        <f t="shared" si="2"/>
        <v>0</v>
      </c>
      <c r="AO15" s="12">
        <f t="shared" si="2"/>
        <v>7000</v>
      </c>
      <c r="AP15" s="12">
        <f t="shared" si="2"/>
        <v>0</v>
      </c>
      <c r="AQ15" s="12">
        <f t="shared" si="2"/>
        <v>0</v>
      </c>
      <c r="AR15" s="12">
        <f t="shared" si="2"/>
        <v>0</v>
      </c>
      <c r="AS15" s="12">
        <f t="shared" si="2"/>
        <v>0</v>
      </c>
      <c r="AT15" s="12">
        <f t="shared" si="2"/>
        <v>0</v>
      </c>
      <c r="AU15" s="12">
        <f t="shared" si="2"/>
        <v>0</v>
      </c>
      <c r="AV15" s="12">
        <f t="shared" si="2"/>
        <v>0</v>
      </c>
      <c r="AW15" s="12">
        <f t="shared" si="2"/>
        <v>0</v>
      </c>
      <c r="AX15" s="12">
        <f t="shared" si="2"/>
        <v>0</v>
      </c>
      <c r="AY15" s="12">
        <f t="shared" si="2"/>
        <v>0</v>
      </c>
      <c r="AZ15" s="12">
        <f t="shared" si="2"/>
        <v>0</v>
      </c>
      <c r="BA15" s="11">
        <f t="shared" si="0"/>
        <v>28000</v>
      </c>
    </row>
    <row r="16" spans="4:53">
      <c r="D16" s="1" t="s">
        <v>25</v>
      </c>
      <c r="E16" s="1">
        <v>2500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2500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2500</v>
      </c>
      <c r="AD16" s="1">
        <f t="shared" ref="AD16" si="3">SUM(AD17:AD21)</f>
        <v>0</v>
      </c>
      <c r="AE16" s="1">
        <f t="shared" ref="AE16" si="4">SUM(AE17:AE21)</f>
        <v>0</v>
      </c>
      <c r="AF16" s="1">
        <f t="shared" ref="AF16" si="5">SUM(AF17:AF21)</f>
        <v>0</v>
      </c>
      <c r="AG16" s="1">
        <f t="shared" ref="AG16" si="6">SUM(AG17:AG21)</f>
        <v>0</v>
      </c>
      <c r="AH16" s="1">
        <f t="shared" ref="AH16" si="7">SUM(AH17:AH21)</f>
        <v>0</v>
      </c>
      <c r="AI16" s="1">
        <f t="shared" ref="AI16" si="8">SUM(AI17:AI21)</f>
        <v>0</v>
      </c>
      <c r="AJ16" s="1">
        <f t="shared" ref="AJ16" si="9">SUM(AJ17:AJ21)</f>
        <v>0</v>
      </c>
      <c r="AK16" s="1">
        <f t="shared" ref="AK16" si="10">SUM(AK17:AK21)</f>
        <v>0</v>
      </c>
      <c r="AL16" s="1">
        <f t="shared" ref="AL16" si="11">SUM(AL17:AL21)</f>
        <v>0</v>
      </c>
      <c r="AM16" s="1">
        <f t="shared" ref="AM16" si="12">SUM(AM17:AM21)</f>
        <v>0</v>
      </c>
      <c r="AN16" s="1">
        <f t="shared" ref="AN16" si="13">SUM(AN17:AN21)</f>
        <v>0</v>
      </c>
      <c r="AO16" s="1">
        <v>2500</v>
      </c>
      <c r="AP16" s="1">
        <f t="shared" si="2"/>
        <v>0</v>
      </c>
      <c r="AQ16" s="1">
        <f t="shared" si="2"/>
        <v>0</v>
      </c>
      <c r="AR16" s="1">
        <f t="shared" si="2"/>
        <v>0</v>
      </c>
      <c r="AS16" s="1">
        <f t="shared" si="2"/>
        <v>0</v>
      </c>
      <c r="AT16" s="1">
        <f t="shared" si="2"/>
        <v>0</v>
      </c>
      <c r="AU16" s="1">
        <f t="shared" si="2"/>
        <v>0</v>
      </c>
      <c r="AV16" s="1">
        <f t="shared" si="2"/>
        <v>0</v>
      </c>
      <c r="AW16" s="1">
        <f t="shared" si="2"/>
        <v>0</v>
      </c>
      <c r="AX16" s="1">
        <f t="shared" si="2"/>
        <v>0</v>
      </c>
      <c r="AY16" s="1">
        <f t="shared" si="2"/>
        <v>0</v>
      </c>
      <c r="AZ16" s="1">
        <f t="shared" si="2"/>
        <v>0</v>
      </c>
      <c r="BA16" s="11">
        <f t="shared" si="0"/>
        <v>10000</v>
      </c>
    </row>
    <row r="17" spans="4:53">
      <c r="D17" s="1" t="s">
        <v>26</v>
      </c>
      <c r="E17" s="1">
        <v>500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500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500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500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1">
        <f t="shared" si="0"/>
        <v>2000</v>
      </c>
    </row>
    <row r="18" spans="4:53">
      <c r="D18" s="1" t="s">
        <v>27</v>
      </c>
      <c r="E18" s="1">
        <v>1500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1500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1500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1500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1">
        <f t="shared" si="0"/>
        <v>6000</v>
      </c>
    </row>
    <row r="19" spans="4:53">
      <c r="D19" s="1" t="s">
        <v>28</v>
      </c>
      <c r="E19" s="1">
        <v>1500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1500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1500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1500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1">
        <f t="shared" si="0"/>
        <v>6000</v>
      </c>
    </row>
    <row r="20" spans="4:53">
      <c r="D20" s="1" t="s">
        <v>29</v>
      </c>
      <c r="E20" s="1">
        <v>1000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1000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1000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1000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1">
        <f t="shared" si="0"/>
        <v>4000</v>
      </c>
    </row>
    <row r="21" spans="53:53">
      <c r="BA21" s="11">
        <f t="shared" si="0"/>
        <v>0</v>
      </c>
    </row>
    <row r="22" spans="3:53">
      <c r="C22" s="12" t="s">
        <v>30</v>
      </c>
      <c r="D22" s="12"/>
      <c r="E22" s="12">
        <f>E23+E24</f>
        <v>20000</v>
      </c>
      <c r="F22" s="12">
        <f t="shared" ref="F22:AZ22" si="14">F23+F24</f>
        <v>0</v>
      </c>
      <c r="G22" s="12">
        <f t="shared" si="14"/>
        <v>0</v>
      </c>
      <c r="H22" s="12">
        <f t="shared" si="14"/>
        <v>0</v>
      </c>
      <c r="I22" s="12">
        <f t="shared" si="14"/>
        <v>0</v>
      </c>
      <c r="J22" s="12">
        <f t="shared" si="14"/>
        <v>0</v>
      </c>
      <c r="K22" s="12">
        <f t="shared" si="14"/>
        <v>0</v>
      </c>
      <c r="L22" s="12">
        <f t="shared" si="14"/>
        <v>0</v>
      </c>
      <c r="M22" s="12">
        <f t="shared" si="14"/>
        <v>0</v>
      </c>
      <c r="N22" s="12">
        <f t="shared" si="14"/>
        <v>0</v>
      </c>
      <c r="O22" s="12">
        <f t="shared" si="14"/>
        <v>0</v>
      </c>
      <c r="P22" s="12">
        <f t="shared" si="14"/>
        <v>0</v>
      </c>
      <c r="Q22" s="12">
        <f t="shared" si="14"/>
        <v>15000</v>
      </c>
      <c r="R22" s="12">
        <f t="shared" si="14"/>
        <v>0</v>
      </c>
      <c r="S22" s="12">
        <f t="shared" si="14"/>
        <v>0</v>
      </c>
      <c r="T22" s="12">
        <f t="shared" si="14"/>
        <v>0</v>
      </c>
      <c r="U22" s="12">
        <f t="shared" si="14"/>
        <v>0</v>
      </c>
      <c r="V22" s="12">
        <f t="shared" si="14"/>
        <v>0</v>
      </c>
      <c r="W22" s="12">
        <f t="shared" si="14"/>
        <v>0</v>
      </c>
      <c r="X22" s="12">
        <f t="shared" si="14"/>
        <v>0</v>
      </c>
      <c r="Y22" s="12">
        <f t="shared" si="14"/>
        <v>0</v>
      </c>
      <c r="Z22" s="12">
        <f t="shared" si="14"/>
        <v>0</v>
      </c>
      <c r="AA22" s="12">
        <f t="shared" si="14"/>
        <v>0</v>
      </c>
      <c r="AB22" s="12">
        <f t="shared" si="14"/>
        <v>0</v>
      </c>
      <c r="AC22" s="12">
        <f t="shared" si="14"/>
        <v>15000</v>
      </c>
      <c r="AD22" s="12">
        <f t="shared" si="14"/>
        <v>0</v>
      </c>
      <c r="AE22" s="12">
        <f t="shared" si="14"/>
        <v>0</v>
      </c>
      <c r="AF22" s="12">
        <f t="shared" si="14"/>
        <v>0</v>
      </c>
      <c r="AG22" s="12">
        <f t="shared" si="14"/>
        <v>0</v>
      </c>
      <c r="AH22" s="12">
        <f t="shared" si="14"/>
        <v>0</v>
      </c>
      <c r="AI22" s="12">
        <f t="shared" si="14"/>
        <v>0</v>
      </c>
      <c r="AJ22" s="12">
        <f t="shared" si="14"/>
        <v>0</v>
      </c>
      <c r="AK22" s="12">
        <f t="shared" si="14"/>
        <v>0</v>
      </c>
      <c r="AL22" s="12">
        <f t="shared" si="14"/>
        <v>0</v>
      </c>
      <c r="AM22" s="12">
        <f t="shared" si="14"/>
        <v>0</v>
      </c>
      <c r="AN22" s="12">
        <f t="shared" si="14"/>
        <v>0</v>
      </c>
      <c r="AO22" s="12">
        <f t="shared" si="14"/>
        <v>15000</v>
      </c>
      <c r="AP22" s="12">
        <f t="shared" si="14"/>
        <v>0</v>
      </c>
      <c r="AQ22" s="12">
        <f t="shared" si="14"/>
        <v>0</v>
      </c>
      <c r="AR22" s="12">
        <f t="shared" si="14"/>
        <v>0</v>
      </c>
      <c r="AS22" s="12">
        <f t="shared" si="14"/>
        <v>0</v>
      </c>
      <c r="AT22" s="12">
        <f t="shared" si="14"/>
        <v>0</v>
      </c>
      <c r="AU22" s="12">
        <f t="shared" si="14"/>
        <v>0</v>
      </c>
      <c r="AV22" s="12">
        <f t="shared" si="14"/>
        <v>0</v>
      </c>
      <c r="AW22" s="12">
        <f t="shared" si="14"/>
        <v>0</v>
      </c>
      <c r="AX22" s="12">
        <f t="shared" si="14"/>
        <v>0</v>
      </c>
      <c r="AY22" s="12">
        <f t="shared" si="14"/>
        <v>0</v>
      </c>
      <c r="AZ22" s="12">
        <f t="shared" si="14"/>
        <v>0</v>
      </c>
      <c r="BA22" s="11">
        <f t="shared" si="0"/>
        <v>65000</v>
      </c>
    </row>
    <row r="23" spans="4:53">
      <c r="D23" s="1" t="s">
        <v>31</v>
      </c>
      <c r="E23" s="1">
        <v>5000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1">
        <f t="shared" si="0"/>
        <v>5000</v>
      </c>
    </row>
    <row r="24" spans="4:53">
      <c r="D24" s="1" t="s">
        <v>32</v>
      </c>
      <c r="E24" s="1">
        <v>15000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15000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15000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15000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1">
        <f t="shared" si="0"/>
        <v>60000</v>
      </c>
    </row>
    <row r="25" spans="53:53">
      <c r="BA25" s="11">
        <f t="shared" si="0"/>
        <v>0</v>
      </c>
    </row>
    <row r="26" spans="3:53">
      <c r="C26" s="12" t="s">
        <v>33</v>
      </c>
      <c r="D26" s="12"/>
      <c r="E26" s="12">
        <f>SUM(E27:E33)</f>
        <v>50880</v>
      </c>
      <c r="F26" s="12">
        <f t="shared" ref="F26:AZ26" si="15">SUM(F27:F33)</f>
        <v>1680</v>
      </c>
      <c r="G26" s="12">
        <f t="shared" si="15"/>
        <v>1680</v>
      </c>
      <c r="H26" s="12">
        <f t="shared" si="15"/>
        <v>1680</v>
      </c>
      <c r="I26" s="12">
        <f t="shared" si="15"/>
        <v>2880</v>
      </c>
      <c r="J26" s="12">
        <f t="shared" si="15"/>
        <v>1680</v>
      </c>
      <c r="K26" s="12">
        <f t="shared" si="15"/>
        <v>1680</v>
      </c>
      <c r="L26" s="12">
        <f t="shared" si="15"/>
        <v>1680</v>
      </c>
      <c r="M26" s="12">
        <f t="shared" si="15"/>
        <v>2880</v>
      </c>
      <c r="N26" s="12">
        <f t="shared" si="15"/>
        <v>1680</v>
      </c>
      <c r="O26" s="12">
        <f t="shared" si="15"/>
        <v>1680</v>
      </c>
      <c r="P26" s="12">
        <f t="shared" si="15"/>
        <v>1680</v>
      </c>
      <c r="Q26" s="12">
        <f t="shared" si="15"/>
        <v>2880</v>
      </c>
      <c r="R26" s="12">
        <f t="shared" si="15"/>
        <v>1680</v>
      </c>
      <c r="S26" s="12">
        <f t="shared" si="15"/>
        <v>1680</v>
      </c>
      <c r="T26" s="12">
        <f t="shared" si="15"/>
        <v>1680</v>
      </c>
      <c r="U26" s="12">
        <f t="shared" si="15"/>
        <v>2880</v>
      </c>
      <c r="V26" s="12">
        <f t="shared" si="15"/>
        <v>1680</v>
      </c>
      <c r="W26" s="12">
        <f t="shared" si="15"/>
        <v>1680</v>
      </c>
      <c r="X26" s="12">
        <f t="shared" si="15"/>
        <v>1680</v>
      </c>
      <c r="Y26" s="12">
        <f t="shared" si="15"/>
        <v>2880</v>
      </c>
      <c r="Z26" s="12">
        <f t="shared" si="15"/>
        <v>1680</v>
      </c>
      <c r="AA26" s="12">
        <f t="shared" si="15"/>
        <v>1680</v>
      </c>
      <c r="AB26" s="12">
        <f t="shared" si="15"/>
        <v>1680</v>
      </c>
      <c r="AC26" s="12">
        <f t="shared" si="15"/>
        <v>2880</v>
      </c>
      <c r="AD26" s="12">
        <f t="shared" si="15"/>
        <v>1680</v>
      </c>
      <c r="AE26" s="12">
        <f t="shared" si="15"/>
        <v>1680</v>
      </c>
      <c r="AF26" s="12">
        <f t="shared" si="15"/>
        <v>1680</v>
      </c>
      <c r="AG26" s="12">
        <f t="shared" si="15"/>
        <v>2880</v>
      </c>
      <c r="AH26" s="12">
        <f t="shared" si="15"/>
        <v>1680</v>
      </c>
      <c r="AI26" s="12">
        <f t="shared" si="15"/>
        <v>4680</v>
      </c>
      <c r="AJ26" s="12">
        <f t="shared" si="15"/>
        <v>1680</v>
      </c>
      <c r="AK26" s="12">
        <f t="shared" si="15"/>
        <v>2880</v>
      </c>
      <c r="AL26" s="12">
        <f t="shared" si="15"/>
        <v>1680</v>
      </c>
      <c r="AM26" s="12">
        <f t="shared" si="15"/>
        <v>1680</v>
      </c>
      <c r="AN26" s="12">
        <f t="shared" si="15"/>
        <v>1680</v>
      </c>
      <c r="AO26" s="12">
        <f t="shared" si="15"/>
        <v>2880</v>
      </c>
      <c r="AP26" s="12">
        <f t="shared" si="15"/>
        <v>1680</v>
      </c>
      <c r="AQ26" s="12">
        <f t="shared" si="15"/>
        <v>1680</v>
      </c>
      <c r="AR26" s="12">
        <f t="shared" si="15"/>
        <v>1680</v>
      </c>
      <c r="AS26" s="12">
        <f t="shared" si="15"/>
        <v>2880</v>
      </c>
      <c r="AT26" s="12">
        <f t="shared" si="15"/>
        <v>1680</v>
      </c>
      <c r="AU26" s="12">
        <f t="shared" si="15"/>
        <v>1680</v>
      </c>
      <c r="AV26" s="12">
        <f t="shared" si="15"/>
        <v>1680</v>
      </c>
      <c r="AW26" s="12">
        <f t="shared" si="15"/>
        <v>2880</v>
      </c>
      <c r="AX26" s="12">
        <f t="shared" si="15"/>
        <v>1680</v>
      </c>
      <c r="AY26" s="12">
        <f t="shared" si="15"/>
        <v>1680</v>
      </c>
      <c r="AZ26" s="12">
        <f t="shared" si="15"/>
        <v>1680</v>
      </c>
      <c r="BA26" s="11">
        <f t="shared" si="0"/>
        <v>146040</v>
      </c>
    </row>
    <row r="27" spans="4:53">
      <c r="D27" s="1" t="s">
        <v>34</v>
      </c>
      <c r="E27" s="1">
        <v>40000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1">
        <f t="shared" si="0"/>
        <v>40000</v>
      </c>
    </row>
    <row r="28" spans="4:53">
      <c r="D28" s="1" t="s">
        <v>35</v>
      </c>
      <c r="E28" s="1">
        <v>5000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1">
        <f t="shared" si="0"/>
        <v>5000</v>
      </c>
    </row>
    <row r="29" spans="4:53">
      <c r="D29" s="1" t="s">
        <v>36</v>
      </c>
      <c r="E29" s="1">
        <v>100</v>
      </c>
      <c r="F29" s="1">
        <v>100</v>
      </c>
      <c r="G29" s="1">
        <v>100</v>
      </c>
      <c r="H29" s="1">
        <v>100</v>
      </c>
      <c r="I29" s="1">
        <v>100</v>
      </c>
      <c r="J29" s="1">
        <v>100</v>
      </c>
      <c r="K29" s="1">
        <v>100</v>
      </c>
      <c r="L29" s="1">
        <v>100</v>
      </c>
      <c r="M29" s="1">
        <v>100</v>
      </c>
      <c r="N29" s="1">
        <v>100</v>
      </c>
      <c r="O29" s="1">
        <v>100</v>
      </c>
      <c r="P29" s="1">
        <v>100</v>
      </c>
      <c r="Q29" s="1">
        <v>100</v>
      </c>
      <c r="R29" s="1">
        <v>100</v>
      </c>
      <c r="S29" s="1">
        <v>100</v>
      </c>
      <c r="T29" s="1">
        <v>100</v>
      </c>
      <c r="U29" s="1">
        <v>100</v>
      </c>
      <c r="V29" s="1">
        <v>100</v>
      </c>
      <c r="W29" s="1">
        <v>100</v>
      </c>
      <c r="X29" s="1">
        <v>100</v>
      </c>
      <c r="Y29" s="1">
        <v>100</v>
      </c>
      <c r="Z29" s="1">
        <v>100</v>
      </c>
      <c r="AA29" s="1">
        <v>100</v>
      </c>
      <c r="AB29" s="1">
        <v>100</v>
      </c>
      <c r="AC29" s="1">
        <v>100</v>
      </c>
      <c r="AD29" s="1">
        <v>100</v>
      </c>
      <c r="AE29" s="1">
        <v>100</v>
      </c>
      <c r="AF29" s="1">
        <v>100</v>
      </c>
      <c r="AG29" s="1">
        <v>100</v>
      </c>
      <c r="AH29" s="1">
        <v>100</v>
      </c>
      <c r="AI29" s="1">
        <v>100</v>
      </c>
      <c r="AJ29" s="1">
        <v>100</v>
      </c>
      <c r="AK29" s="1">
        <v>100</v>
      </c>
      <c r="AL29" s="1">
        <v>100</v>
      </c>
      <c r="AM29" s="1">
        <v>100</v>
      </c>
      <c r="AN29" s="1">
        <v>100</v>
      </c>
      <c r="AO29" s="1">
        <v>100</v>
      </c>
      <c r="AP29" s="1">
        <v>100</v>
      </c>
      <c r="AQ29" s="1">
        <v>100</v>
      </c>
      <c r="AR29" s="1">
        <v>100</v>
      </c>
      <c r="AS29" s="1">
        <v>100</v>
      </c>
      <c r="AT29" s="1">
        <v>100</v>
      </c>
      <c r="AU29" s="1">
        <v>100</v>
      </c>
      <c r="AV29" s="1">
        <v>100</v>
      </c>
      <c r="AW29" s="1">
        <v>100</v>
      </c>
      <c r="AX29" s="1">
        <v>100</v>
      </c>
      <c r="AY29" s="1">
        <v>100</v>
      </c>
      <c r="AZ29" s="1">
        <v>100</v>
      </c>
      <c r="BA29" s="11">
        <f t="shared" si="0"/>
        <v>4800</v>
      </c>
    </row>
    <row r="30" spans="4:53">
      <c r="D30" s="1" t="s">
        <v>37</v>
      </c>
      <c r="E30" s="1">
        <v>1200</v>
      </c>
      <c r="F30" s="1">
        <v>0</v>
      </c>
      <c r="G30" s="1">
        <v>0</v>
      </c>
      <c r="H30" s="1">
        <v>0</v>
      </c>
      <c r="I30" s="1">
        <v>1200</v>
      </c>
      <c r="J30" s="1">
        <v>0</v>
      </c>
      <c r="K30" s="1">
        <v>0</v>
      </c>
      <c r="L30" s="1">
        <v>0</v>
      </c>
      <c r="M30" s="1">
        <v>1200</v>
      </c>
      <c r="N30" s="1">
        <v>0</v>
      </c>
      <c r="O30" s="1">
        <v>0</v>
      </c>
      <c r="P30" s="1">
        <v>0</v>
      </c>
      <c r="Q30" s="1">
        <v>1200</v>
      </c>
      <c r="R30" s="1">
        <v>0</v>
      </c>
      <c r="S30" s="1">
        <v>0</v>
      </c>
      <c r="T30" s="1">
        <v>0</v>
      </c>
      <c r="U30" s="1">
        <v>1200</v>
      </c>
      <c r="V30" s="1">
        <v>0</v>
      </c>
      <c r="W30" s="1">
        <v>0</v>
      </c>
      <c r="X30" s="1">
        <v>0</v>
      </c>
      <c r="Y30" s="1">
        <v>1200</v>
      </c>
      <c r="Z30" s="1">
        <v>0</v>
      </c>
      <c r="AA30" s="1">
        <v>0</v>
      </c>
      <c r="AB30" s="1">
        <v>0</v>
      </c>
      <c r="AC30" s="1">
        <v>1200</v>
      </c>
      <c r="AD30" s="1">
        <v>0</v>
      </c>
      <c r="AE30" s="1">
        <v>0</v>
      </c>
      <c r="AF30" s="1">
        <v>0</v>
      </c>
      <c r="AG30" s="1">
        <v>1200</v>
      </c>
      <c r="AH30" s="1">
        <v>0</v>
      </c>
      <c r="AI30" s="1">
        <v>0</v>
      </c>
      <c r="AJ30" s="1">
        <v>0</v>
      </c>
      <c r="AK30" s="1">
        <v>1200</v>
      </c>
      <c r="AL30" s="1">
        <v>0</v>
      </c>
      <c r="AM30" s="1">
        <v>0</v>
      </c>
      <c r="AN30" s="1">
        <v>0</v>
      </c>
      <c r="AO30" s="1">
        <v>1200</v>
      </c>
      <c r="AP30" s="1">
        <v>0</v>
      </c>
      <c r="AQ30" s="1">
        <v>0</v>
      </c>
      <c r="AR30" s="1">
        <v>0</v>
      </c>
      <c r="AS30" s="1">
        <v>1200</v>
      </c>
      <c r="AT30" s="1">
        <v>0</v>
      </c>
      <c r="AU30" s="1">
        <v>0</v>
      </c>
      <c r="AV30" s="1">
        <v>0</v>
      </c>
      <c r="AW30" s="1">
        <v>1200</v>
      </c>
      <c r="AX30" s="1">
        <v>0</v>
      </c>
      <c r="AY30" s="1">
        <v>0</v>
      </c>
      <c r="AZ30" s="1">
        <v>0</v>
      </c>
      <c r="BA30" s="11">
        <f t="shared" si="0"/>
        <v>14400</v>
      </c>
    </row>
    <row r="31" spans="4:53">
      <c r="D31" s="1" t="s">
        <v>38</v>
      </c>
      <c r="E31" s="1">
        <v>3000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3000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1">
        <f t="shared" si="0"/>
        <v>6000</v>
      </c>
    </row>
    <row r="32" spans="4:53">
      <c r="D32" s="1" t="s">
        <v>39</v>
      </c>
      <c r="E32" s="1">
        <f>(E73+E77+E81+E85+E89+E93+E97+E101)*6*20</f>
        <v>1080</v>
      </c>
      <c r="F32" s="1">
        <f t="shared" ref="F32:AZ32" si="16">(F73+F77+F81+F85+F89+F93+F97+F101)*6*20</f>
        <v>1080</v>
      </c>
      <c r="G32" s="1">
        <f t="shared" si="16"/>
        <v>1080</v>
      </c>
      <c r="H32" s="1">
        <f t="shared" si="16"/>
        <v>1080</v>
      </c>
      <c r="I32" s="1">
        <f t="shared" si="16"/>
        <v>1080</v>
      </c>
      <c r="J32" s="1">
        <f t="shared" si="16"/>
        <v>1080</v>
      </c>
      <c r="K32" s="1">
        <f t="shared" si="16"/>
        <v>1080</v>
      </c>
      <c r="L32" s="1">
        <f t="shared" si="16"/>
        <v>1080</v>
      </c>
      <c r="M32" s="1">
        <f t="shared" si="16"/>
        <v>1080</v>
      </c>
      <c r="N32" s="1">
        <f t="shared" si="16"/>
        <v>1080</v>
      </c>
      <c r="O32" s="1">
        <f t="shared" si="16"/>
        <v>1080</v>
      </c>
      <c r="P32" s="1">
        <f t="shared" si="16"/>
        <v>1080</v>
      </c>
      <c r="Q32" s="1">
        <f t="shared" si="16"/>
        <v>1080</v>
      </c>
      <c r="R32" s="1">
        <f t="shared" si="16"/>
        <v>1080</v>
      </c>
      <c r="S32" s="1">
        <f t="shared" si="16"/>
        <v>1080</v>
      </c>
      <c r="T32" s="1">
        <f t="shared" si="16"/>
        <v>1080</v>
      </c>
      <c r="U32" s="1">
        <f t="shared" si="16"/>
        <v>1080</v>
      </c>
      <c r="V32" s="1">
        <f t="shared" si="16"/>
        <v>1080</v>
      </c>
      <c r="W32" s="1">
        <f t="shared" si="16"/>
        <v>1080</v>
      </c>
      <c r="X32" s="1">
        <f t="shared" si="16"/>
        <v>1080</v>
      </c>
      <c r="Y32" s="1">
        <f t="shared" si="16"/>
        <v>1080</v>
      </c>
      <c r="Z32" s="1">
        <f t="shared" si="16"/>
        <v>1080</v>
      </c>
      <c r="AA32" s="1">
        <f t="shared" si="16"/>
        <v>1080</v>
      </c>
      <c r="AB32" s="1">
        <f t="shared" si="16"/>
        <v>1080</v>
      </c>
      <c r="AC32" s="1">
        <f t="shared" si="16"/>
        <v>1080</v>
      </c>
      <c r="AD32" s="1">
        <f t="shared" si="16"/>
        <v>1080</v>
      </c>
      <c r="AE32" s="1">
        <f t="shared" si="16"/>
        <v>1080</v>
      </c>
      <c r="AF32" s="1">
        <f t="shared" si="16"/>
        <v>1080</v>
      </c>
      <c r="AG32" s="1">
        <f t="shared" si="16"/>
        <v>1080</v>
      </c>
      <c r="AH32" s="1">
        <f t="shared" si="16"/>
        <v>1080</v>
      </c>
      <c r="AI32" s="1">
        <f t="shared" si="16"/>
        <v>1080</v>
      </c>
      <c r="AJ32" s="1">
        <f t="shared" si="16"/>
        <v>1080</v>
      </c>
      <c r="AK32" s="1">
        <f t="shared" si="16"/>
        <v>1080</v>
      </c>
      <c r="AL32" s="1">
        <f t="shared" si="16"/>
        <v>1080</v>
      </c>
      <c r="AM32" s="1">
        <f t="shared" si="16"/>
        <v>1080</v>
      </c>
      <c r="AN32" s="1">
        <f t="shared" si="16"/>
        <v>1080</v>
      </c>
      <c r="AO32" s="1">
        <f t="shared" si="16"/>
        <v>1080</v>
      </c>
      <c r="AP32" s="1">
        <f t="shared" si="16"/>
        <v>1080</v>
      </c>
      <c r="AQ32" s="1">
        <f t="shared" si="16"/>
        <v>1080</v>
      </c>
      <c r="AR32" s="1">
        <f t="shared" si="16"/>
        <v>1080</v>
      </c>
      <c r="AS32" s="1">
        <f t="shared" si="16"/>
        <v>1080</v>
      </c>
      <c r="AT32" s="1">
        <f t="shared" si="16"/>
        <v>1080</v>
      </c>
      <c r="AU32" s="1">
        <f t="shared" si="16"/>
        <v>1080</v>
      </c>
      <c r="AV32" s="1">
        <f t="shared" si="16"/>
        <v>1080</v>
      </c>
      <c r="AW32" s="1">
        <f t="shared" si="16"/>
        <v>1080</v>
      </c>
      <c r="AX32" s="1">
        <f t="shared" si="16"/>
        <v>1080</v>
      </c>
      <c r="AY32" s="1">
        <f t="shared" si="16"/>
        <v>1080</v>
      </c>
      <c r="AZ32" s="1">
        <f t="shared" si="16"/>
        <v>1080</v>
      </c>
      <c r="BA32" s="11">
        <f t="shared" si="0"/>
        <v>51840</v>
      </c>
    </row>
    <row r="33" spans="4:53">
      <c r="D33" s="1" t="s">
        <v>29</v>
      </c>
      <c r="E33" s="1">
        <v>500</v>
      </c>
      <c r="F33" s="1">
        <v>500</v>
      </c>
      <c r="G33" s="1">
        <v>500</v>
      </c>
      <c r="H33" s="1">
        <v>500</v>
      </c>
      <c r="I33" s="1">
        <v>500</v>
      </c>
      <c r="J33" s="1">
        <v>500</v>
      </c>
      <c r="K33" s="1">
        <v>500</v>
      </c>
      <c r="L33" s="1">
        <v>500</v>
      </c>
      <c r="M33" s="1">
        <v>500</v>
      </c>
      <c r="N33" s="1">
        <v>500</v>
      </c>
      <c r="O33" s="1">
        <v>500</v>
      </c>
      <c r="P33" s="1">
        <v>500</v>
      </c>
      <c r="Q33" s="1">
        <v>500</v>
      </c>
      <c r="R33" s="1">
        <v>500</v>
      </c>
      <c r="S33" s="1">
        <v>500</v>
      </c>
      <c r="T33" s="1">
        <v>500</v>
      </c>
      <c r="U33" s="1">
        <v>500</v>
      </c>
      <c r="V33" s="1">
        <v>500</v>
      </c>
      <c r="W33" s="1">
        <v>500</v>
      </c>
      <c r="X33" s="1">
        <v>500</v>
      </c>
      <c r="Y33" s="1">
        <v>500</v>
      </c>
      <c r="Z33" s="1">
        <v>500</v>
      </c>
      <c r="AA33" s="1">
        <v>500</v>
      </c>
      <c r="AB33" s="1">
        <v>500</v>
      </c>
      <c r="AC33" s="1">
        <v>500</v>
      </c>
      <c r="AD33" s="1">
        <v>500</v>
      </c>
      <c r="AE33" s="1">
        <v>500</v>
      </c>
      <c r="AF33" s="1">
        <v>500</v>
      </c>
      <c r="AG33" s="1">
        <v>500</v>
      </c>
      <c r="AH33" s="1">
        <v>500</v>
      </c>
      <c r="AI33" s="1">
        <v>500</v>
      </c>
      <c r="AJ33" s="1">
        <v>500</v>
      </c>
      <c r="AK33" s="1">
        <v>500</v>
      </c>
      <c r="AL33" s="1">
        <v>500</v>
      </c>
      <c r="AM33" s="1">
        <v>500</v>
      </c>
      <c r="AN33" s="1">
        <v>500</v>
      </c>
      <c r="AO33" s="1">
        <v>500</v>
      </c>
      <c r="AP33" s="1">
        <v>500</v>
      </c>
      <c r="AQ33" s="1">
        <v>500</v>
      </c>
      <c r="AR33" s="1">
        <v>500</v>
      </c>
      <c r="AS33" s="1">
        <v>500</v>
      </c>
      <c r="AT33" s="1">
        <v>500</v>
      </c>
      <c r="AU33" s="1">
        <v>500</v>
      </c>
      <c r="AV33" s="1">
        <v>500</v>
      </c>
      <c r="AW33" s="1">
        <v>500</v>
      </c>
      <c r="AX33" s="1">
        <v>500</v>
      </c>
      <c r="AY33" s="1">
        <v>500</v>
      </c>
      <c r="AZ33" s="1">
        <v>500</v>
      </c>
      <c r="BA33" s="11">
        <f t="shared" si="0"/>
        <v>24000</v>
      </c>
    </row>
    <row r="34" spans="53:53">
      <c r="BA34" s="11">
        <f t="shared" si="0"/>
        <v>0</v>
      </c>
    </row>
    <row r="35" spans="3:53">
      <c r="C35" s="12" t="s">
        <v>40</v>
      </c>
      <c r="D35" s="12"/>
      <c r="E35" s="12">
        <f>E36+E37</f>
        <v>857.5</v>
      </c>
      <c r="F35" s="12">
        <f t="shared" ref="F35:AZ35" si="17">F36+F37</f>
        <v>1102.5</v>
      </c>
      <c r="G35" s="12">
        <f t="shared" si="17"/>
        <v>1347.5</v>
      </c>
      <c r="H35" s="12">
        <f t="shared" si="17"/>
        <v>1592.5</v>
      </c>
      <c r="I35" s="12">
        <f t="shared" si="17"/>
        <v>1837.5</v>
      </c>
      <c r="J35" s="12">
        <f t="shared" si="17"/>
        <v>2327.5</v>
      </c>
      <c r="K35" s="12">
        <f t="shared" si="17"/>
        <v>2817.5</v>
      </c>
      <c r="L35" s="12">
        <f t="shared" si="17"/>
        <v>3307.5</v>
      </c>
      <c r="M35" s="12">
        <f t="shared" si="17"/>
        <v>3797.5</v>
      </c>
      <c r="N35" s="12">
        <f t="shared" si="17"/>
        <v>4287.5</v>
      </c>
      <c r="O35" s="12">
        <f t="shared" si="17"/>
        <v>4287.5</v>
      </c>
      <c r="P35" s="12">
        <f t="shared" si="17"/>
        <v>4287.5</v>
      </c>
      <c r="Q35" s="12">
        <f t="shared" si="17"/>
        <v>4532.5</v>
      </c>
      <c r="R35" s="12">
        <f t="shared" si="17"/>
        <v>4532.5</v>
      </c>
      <c r="S35" s="12">
        <f t="shared" si="17"/>
        <v>4532.5</v>
      </c>
      <c r="T35" s="12">
        <f t="shared" si="17"/>
        <v>4532.5</v>
      </c>
      <c r="U35" s="12">
        <f t="shared" si="17"/>
        <v>3797.5</v>
      </c>
      <c r="V35" s="12">
        <f t="shared" si="17"/>
        <v>4042.5</v>
      </c>
      <c r="W35" s="12">
        <f t="shared" si="17"/>
        <v>4287.5</v>
      </c>
      <c r="X35" s="12">
        <f t="shared" si="17"/>
        <v>4532.5</v>
      </c>
      <c r="Y35" s="12">
        <f t="shared" si="17"/>
        <v>4777.5</v>
      </c>
      <c r="Z35" s="12">
        <f t="shared" si="17"/>
        <v>5022.5</v>
      </c>
      <c r="AA35" s="12">
        <f t="shared" si="17"/>
        <v>5267.5</v>
      </c>
      <c r="AB35" s="12">
        <f t="shared" si="17"/>
        <v>5022.5</v>
      </c>
      <c r="AC35" s="12">
        <f t="shared" si="17"/>
        <v>4532.5</v>
      </c>
      <c r="AD35" s="12">
        <f t="shared" si="17"/>
        <v>4287.5</v>
      </c>
      <c r="AE35" s="12">
        <f t="shared" si="17"/>
        <v>4042.5</v>
      </c>
      <c r="AF35" s="12">
        <f t="shared" si="17"/>
        <v>3797.5</v>
      </c>
      <c r="AG35" s="12">
        <f t="shared" si="17"/>
        <v>3552.5</v>
      </c>
      <c r="AH35" s="12">
        <f t="shared" si="17"/>
        <v>3307.5</v>
      </c>
      <c r="AI35" s="12">
        <f t="shared" si="17"/>
        <v>2508.8</v>
      </c>
      <c r="AJ35" s="12">
        <f t="shared" si="17"/>
        <v>2822.4</v>
      </c>
      <c r="AK35" s="12">
        <f t="shared" si="17"/>
        <v>3136</v>
      </c>
      <c r="AL35" s="12">
        <f t="shared" si="17"/>
        <v>3449.6</v>
      </c>
      <c r="AM35" s="12">
        <f t="shared" si="17"/>
        <v>4076.8</v>
      </c>
      <c r="AN35" s="12">
        <f t="shared" si="17"/>
        <v>4704</v>
      </c>
      <c r="AO35" s="12">
        <f t="shared" si="17"/>
        <v>5644.8</v>
      </c>
      <c r="AP35" s="12">
        <f t="shared" si="17"/>
        <v>7212.8</v>
      </c>
      <c r="AQ35" s="12">
        <f t="shared" si="17"/>
        <v>9094.4</v>
      </c>
      <c r="AR35" s="12">
        <f t="shared" si="17"/>
        <v>10662.4</v>
      </c>
      <c r="AS35" s="12">
        <f t="shared" si="17"/>
        <v>10976</v>
      </c>
      <c r="AT35" s="12">
        <f t="shared" si="17"/>
        <v>11289.6</v>
      </c>
      <c r="AU35" s="12">
        <f t="shared" si="17"/>
        <v>11603.2</v>
      </c>
      <c r="AV35" s="12">
        <f t="shared" si="17"/>
        <v>11916.8</v>
      </c>
      <c r="AW35" s="12">
        <f t="shared" si="17"/>
        <v>11603.2</v>
      </c>
      <c r="AX35" s="12">
        <f t="shared" si="17"/>
        <v>11289.6</v>
      </c>
      <c r="AY35" s="12">
        <f t="shared" si="17"/>
        <v>9721.6</v>
      </c>
      <c r="AZ35" s="12">
        <f t="shared" si="17"/>
        <v>8153.6</v>
      </c>
      <c r="BA35" s="11">
        <f t="shared" si="0"/>
        <v>250115.6</v>
      </c>
    </row>
    <row r="36" spans="4:53">
      <c r="D36" s="1" t="s">
        <v>41</v>
      </c>
      <c r="E36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1.5</f>
        <v>514.5</v>
      </c>
      <c r="F36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1.5</f>
        <v>661.5</v>
      </c>
      <c r="G36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1.5</f>
        <v>808.5</v>
      </c>
      <c r="H36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1.5</f>
        <v>955.5</v>
      </c>
      <c r="I36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1.5</f>
        <v>1102.5</v>
      </c>
      <c r="J36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1.5</f>
        <v>1396.5</v>
      </c>
      <c r="K36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1.5</f>
        <v>1690.5</v>
      </c>
      <c r="L36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1.5</f>
        <v>1984.5</v>
      </c>
      <c r="M36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1.5</f>
        <v>2278.5</v>
      </c>
      <c r="N36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1.5</f>
        <v>2572.5</v>
      </c>
      <c r="O36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1.5</f>
        <v>2572.5</v>
      </c>
      <c r="P36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1.5</f>
        <v>2572.5</v>
      </c>
      <c r="Q36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1.5</f>
        <v>2719.5</v>
      </c>
      <c r="R36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1.5</f>
        <v>2719.5</v>
      </c>
      <c r="S36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1.5</f>
        <v>2719.5</v>
      </c>
      <c r="T36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1.5</f>
        <v>2719.5</v>
      </c>
      <c r="U36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1.5</f>
        <v>2278.5</v>
      </c>
      <c r="V36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1.5</f>
        <v>2425.5</v>
      </c>
      <c r="W36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1.5</f>
        <v>2572.5</v>
      </c>
      <c r="X36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1.5</f>
        <v>2719.5</v>
      </c>
      <c r="Y36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1.5</f>
        <v>2866.5</v>
      </c>
      <c r="Z36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1.5</f>
        <v>3013.5</v>
      </c>
      <c r="AA36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1.5</f>
        <v>3160.5</v>
      </c>
      <c r="AB36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1.5</f>
        <v>3013.5</v>
      </c>
      <c r="AC36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1.5</f>
        <v>2719.5</v>
      </c>
      <c r="AD36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1.5</f>
        <v>2572.5</v>
      </c>
      <c r="AE36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1.5</f>
        <v>2425.5</v>
      </c>
      <c r="AF36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1.5</f>
        <v>2278.5</v>
      </c>
      <c r="AG36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1.5</f>
        <v>2131.5</v>
      </c>
      <c r="AH36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1.5</f>
        <v>1984.5</v>
      </c>
      <c r="AI36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2.2</f>
        <v>1724.8</v>
      </c>
      <c r="AJ36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2.2</f>
        <v>1940.4</v>
      </c>
      <c r="AK36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2.2</f>
        <v>2156</v>
      </c>
      <c r="AL36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2.2</f>
        <v>2371.6</v>
      </c>
      <c r="AM36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2.2</f>
        <v>2802.8</v>
      </c>
      <c r="AN36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2.2</f>
        <v>3234</v>
      </c>
      <c r="AO36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2.2</f>
        <v>3880.8</v>
      </c>
      <c r="AP36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2.2</f>
        <v>4958.8</v>
      </c>
      <c r="AQ36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2.2</f>
        <v>6252.4</v>
      </c>
      <c r="AR36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2.2</f>
        <v>7330.4</v>
      </c>
      <c r="AS36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2.2</f>
        <v>7546</v>
      </c>
      <c r="AT36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2.2</f>
        <v>7761.6</v>
      </c>
      <c r="AU36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2.2</f>
        <v>7977.2</v>
      </c>
      <c r="AV36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2.2</f>
        <v>8192.8</v>
      </c>
      <c r="AW36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2.2</f>
        <v>7977.2</v>
      </c>
      <c r="AX36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2.2</f>
        <v>7761.6</v>
      </c>
      <c r="AY36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2.2</f>
        <v>6683.6</v>
      </c>
      <c r="AZ36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2.2</f>
        <v>5605.6</v>
      </c>
      <c r="BA36" s="11">
        <f t="shared" si="0"/>
        <v>162307.6</v>
      </c>
    </row>
    <row r="37" spans="4:53">
      <c r="D37" s="1" t="s">
        <v>42</v>
      </c>
      <c r="E37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1</f>
        <v>343</v>
      </c>
      <c r="F37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1</f>
        <v>441</v>
      </c>
      <c r="G37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1</f>
        <v>539</v>
      </c>
      <c r="H37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1</f>
        <v>637</v>
      </c>
      <c r="I37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1</f>
        <v>735</v>
      </c>
      <c r="J37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1</f>
        <v>931</v>
      </c>
      <c r="K37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1</f>
        <v>1127</v>
      </c>
      <c r="L37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1</f>
        <v>1323</v>
      </c>
      <c r="M37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1</f>
        <v>1519</v>
      </c>
      <c r="N37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1</f>
        <v>1715</v>
      </c>
      <c r="O37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1</f>
        <v>1715</v>
      </c>
      <c r="P37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1</f>
        <v>1715</v>
      </c>
      <c r="Q37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1</f>
        <v>1813</v>
      </c>
      <c r="R37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1</f>
        <v>1813</v>
      </c>
      <c r="S37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1</f>
        <v>1813</v>
      </c>
      <c r="T37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1</f>
        <v>1813</v>
      </c>
      <c r="U37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1</f>
        <v>1519</v>
      </c>
      <c r="V37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1</f>
        <v>1617</v>
      </c>
      <c r="W37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1</f>
        <v>1715</v>
      </c>
      <c r="X37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1</f>
        <v>1813</v>
      </c>
      <c r="Y37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1</f>
        <v>1911</v>
      </c>
      <c r="Z37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1</f>
        <v>2009</v>
      </c>
      <c r="AA37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1</f>
        <v>2107</v>
      </c>
      <c r="AB37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1</f>
        <v>2009</v>
      </c>
      <c r="AC37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1</f>
        <v>1813</v>
      </c>
      <c r="AD37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1</f>
        <v>1715</v>
      </c>
      <c r="AE37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1</f>
        <v>1617</v>
      </c>
      <c r="AF37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1</f>
        <v>1519</v>
      </c>
      <c r="AG37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1</f>
        <v>1421</v>
      </c>
      <c r="AH37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1</f>
        <v>1323</v>
      </c>
      <c r="AI37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1</f>
        <v>784</v>
      </c>
      <c r="AJ37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1</f>
        <v>882</v>
      </c>
      <c r="AK37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1</f>
        <v>980</v>
      </c>
      <c r="AL37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1</f>
        <v>1078</v>
      </c>
      <c r="AM37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1</f>
        <v>1274</v>
      </c>
      <c r="AN37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1</f>
        <v>1470</v>
      </c>
      <c r="AO37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1</f>
        <v>1764</v>
      </c>
      <c r="AP37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1</f>
        <v>2254</v>
      </c>
      <c r="AQ37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1</f>
        <v>2842</v>
      </c>
      <c r="AR37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1</f>
        <v>3332</v>
      </c>
      <c r="AS37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1</f>
        <v>3430</v>
      </c>
      <c r="AT37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1</f>
        <v>3528</v>
      </c>
      <c r="AU37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1</f>
        <v>3626</v>
      </c>
      <c r="AV37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1</f>
        <v>3724</v>
      </c>
      <c r="AW37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1</f>
        <v>3626</v>
      </c>
      <c r="AX37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1</f>
        <v>3528</v>
      </c>
      <c r="AY37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1</f>
        <v>3038</v>
      </c>
      <c r="AZ37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1</f>
        <v>2548</v>
      </c>
      <c r="BA37" s="11">
        <f t="shared" si="0"/>
        <v>87808</v>
      </c>
    </row>
    <row r="38" spans="53:53">
      <c r="BA38" s="11">
        <f t="shared" si="0"/>
        <v>0</v>
      </c>
    </row>
    <row r="39" spans="3:53">
      <c r="C39" s="12" t="s">
        <v>43</v>
      </c>
      <c r="D39" s="12"/>
      <c r="E39" s="12">
        <f>E40+E41+E42+E43</f>
        <v>960</v>
      </c>
      <c r="F39" s="12">
        <f t="shared" ref="F39:AZ39" si="18">F40+F41+F42+F43</f>
        <v>0</v>
      </c>
      <c r="G39" s="12">
        <f t="shared" si="18"/>
        <v>0</v>
      </c>
      <c r="H39" s="12">
        <f t="shared" si="18"/>
        <v>0</v>
      </c>
      <c r="I39" s="12">
        <f t="shared" si="18"/>
        <v>0</v>
      </c>
      <c r="J39" s="12">
        <f t="shared" si="18"/>
        <v>0</v>
      </c>
      <c r="K39" s="12">
        <f t="shared" si="18"/>
        <v>0</v>
      </c>
      <c r="L39" s="12">
        <f t="shared" si="18"/>
        <v>0</v>
      </c>
      <c r="M39" s="12">
        <f t="shared" si="18"/>
        <v>0</v>
      </c>
      <c r="N39" s="12">
        <f t="shared" si="18"/>
        <v>0</v>
      </c>
      <c r="O39" s="12">
        <f t="shared" si="18"/>
        <v>0</v>
      </c>
      <c r="P39" s="12">
        <f t="shared" si="18"/>
        <v>0</v>
      </c>
      <c r="Q39" s="12">
        <f t="shared" si="18"/>
        <v>0</v>
      </c>
      <c r="R39" s="12">
        <f t="shared" si="18"/>
        <v>0</v>
      </c>
      <c r="S39" s="12">
        <f t="shared" si="18"/>
        <v>0</v>
      </c>
      <c r="T39" s="12">
        <f t="shared" si="18"/>
        <v>0</v>
      </c>
      <c r="U39" s="12">
        <f t="shared" si="18"/>
        <v>0</v>
      </c>
      <c r="V39" s="12">
        <f t="shared" si="18"/>
        <v>0</v>
      </c>
      <c r="W39" s="12">
        <f t="shared" si="18"/>
        <v>0</v>
      </c>
      <c r="X39" s="12">
        <f t="shared" si="18"/>
        <v>0</v>
      </c>
      <c r="Y39" s="12">
        <f t="shared" si="18"/>
        <v>0</v>
      </c>
      <c r="Z39" s="12">
        <f t="shared" si="18"/>
        <v>0</v>
      </c>
      <c r="AA39" s="12">
        <f t="shared" si="18"/>
        <v>0</v>
      </c>
      <c r="AB39" s="12">
        <f t="shared" si="18"/>
        <v>0</v>
      </c>
      <c r="AC39" s="12">
        <f t="shared" si="18"/>
        <v>0</v>
      </c>
      <c r="AD39" s="12">
        <f t="shared" si="18"/>
        <v>0</v>
      </c>
      <c r="AE39" s="12">
        <f t="shared" si="18"/>
        <v>0</v>
      </c>
      <c r="AF39" s="12">
        <f t="shared" si="18"/>
        <v>0</v>
      </c>
      <c r="AG39" s="12">
        <f t="shared" si="18"/>
        <v>0</v>
      </c>
      <c r="AH39" s="12">
        <f t="shared" si="18"/>
        <v>0</v>
      </c>
      <c r="AI39" s="12">
        <f t="shared" si="18"/>
        <v>0</v>
      </c>
      <c r="AJ39" s="12">
        <f t="shared" si="18"/>
        <v>0</v>
      </c>
      <c r="AK39" s="12">
        <f t="shared" si="18"/>
        <v>0</v>
      </c>
      <c r="AL39" s="12">
        <f t="shared" si="18"/>
        <v>0</v>
      </c>
      <c r="AM39" s="12">
        <f t="shared" si="18"/>
        <v>0</v>
      </c>
      <c r="AN39" s="12">
        <f t="shared" si="18"/>
        <v>0</v>
      </c>
      <c r="AO39" s="12">
        <f t="shared" si="18"/>
        <v>0</v>
      </c>
      <c r="AP39" s="12">
        <f t="shared" si="18"/>
        <v>0</v>
      </c>
      <c r="AQ39" s="12">
        <f t="shared" si="18"/>
        <v>0</v>
      </c>
      <c r="AR39" s="12">
        <f t="shared" si="18"/>
        <v>0</v>
      </c>
      <c r="AS39" s="12">
        <f t="shared" si="18"/>
        <v>0</v>
      </c>
      <c r="AT39" s="12">
        <f t="shared" si="18"/>
        <v>0</v>
      </c>
      <c r="AU39" s="12">
        <f t="shared" si="18"/>
        <v>0</v>
      </c>
      <c r="AV39" s="12">
        <f t="shared" si="18"/>
        <v>0</v>
      </c>
      <c r="AW39" s="12">
        <f t="shared" si="18"/>
        <v>0</v>
      </c>
      <c r="AX39" s="12">
        <f t="shared" si="18"/>
        <v>0</v>
      </c>
      <c r="AY39" s="12">
        <f t="shared" si="18"/>
        <v>0</v>
      </c>
      <c r="AZ39" s="12">
        <f t="shared" si="18"/>
        <v>0</v>
      </c>
      <c r="BA39" s="11">
        <f t="shared" si="0"/>
        <v>960</v>
      </c>
    </row>
    <row r="40" spans="4:53">
      <c r="D40" s="1" t="s">
        <v>44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1">
        <f t="shared" si="0"/>
        <v>0</v>
      </c>
    </row>
    <row r="41" spans="4:53">
      <c r="D41" s="1" t="s">
        <v>45</v>
      </c>
      <c r="E41" s="1">
        <v>600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1">
        <f t="shared" si="0"/>
        <v>600</v>
      </c>
    </row>
    <row r="42" spans="4:53">
      <c r="D42" s="1" t="s">
        <v>46</v>
      </c>
      <c r="E42" s="1">
        <v>360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1">
        <f t="shared" si="0"/>
        <v>360</v>
      </c>
    </row>
    <row r="43" spans="4:53">
      <c r="D43" s="1" t="s">
        <v>47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1">
        <f t="shared" si="0"/>
        <v>0</v>
      </c>
    </row>
    <row r="44" spans="53:53">
      <c r="BA44" s="11">
        <f t="shared" si="0"/>
        <v>0</v>
      </c>
    </row>
    <row r="45" spans="3:53">
      <c r="C45" s="15" t="s">
        <v>48</v>
      </c>
      <c r="D45" s="15"/>
      <c r="E45" s="15">
        <f>E46</f>
        <v>2744</v>
      </c>
      <c r="F45" s="15">
        <f t="shared" ref="F45:AZ45" si="19">F46</f>
        <v>3528</v>
      </c>
      <c r="G45" s="15">
        <f t="shared" si="19"/>
        <v>4312</v>
      </c>
      <c r="H45" s="15">
        <f t="shared" si="19"/>
        <v>5096</v>
      </c>
      <c r="I45" s="15">
        <f t="shared" si="19"/>
        <v>5880</v>
      </c>
      <c r="J45" s="15">
        <f t="shared" si="19"/>
        <v>7448</v>
      </c>
      <c r="K45" s="15">
        <f t="shared" si="19"/>
        <v>9016</v>
      </c>
      <c r="L45" s="15">
        <f t="shared" si="19"/>
        <v>10584</v>
      </c>
      <c r="M45" s="15">
        <f t="shared" si="19"/>
        <v>12152</v>
      </c>
      <c r="N45" s="15">
        <f t="shared" si="19"/>
        <v>13720</v>
      </c>
      <c r="O45" s="15">
        <f t="shared" si="19"/>
        <v>13720</v>
      </c>
      <c r="P45" s="15">
        <f t="shared" si="19"/>
        <v>13720</v>
      </c>
      <c r="Q45" s="15">
        <f t="shared" si="19"/>
        <v>14504</v>
      </c>
      <c r="R45" s="15">
        <f t="shared" si="19"/>
        <v>14504</v>
      </c>
      <c r="S45" s="15">
        <f t="shared" si="19"/>
        <v>14504</v>
      </c>
      <c r="T45" s="15">
        <f t="shared" si="19"/>
        <v>14504</v>
      </c>
      <c r="U45" s="15">
        <f t="shared" si="19"/>
        <v>12152</v>
      </c>
      <c r="V45" s="15">
        <f t="shared" si="19"/>
        <v>12936</v>
      </c>
      <c r="W45" s="15">
        <f t="shared" si="19"/>
        <v>13720</v>
      </c>
      <c r="X45" s="15">
        <f t="shared" si="19"/>
        <v>14504</v>
      </c>
      <c r="Y45" s="15">
        <f t="shared" si="19"/>
        <v>15288</v>
      </c>
      <c r="Z45" s="15">
        <f t="shared" si="19"/>
        <v>16072</v>
      </c>
      <c r="AA45" s="15">
        <f t="shared" si="19"/>
        <v>16856</v>
      </c>
      <c r="AB45" s="15">
        <f t="shared" si="19"/>
        <v>16072</v>
      </c>
      <c r="AC45" s="15">
        <f t="shared" si="19"/>
        <v>14504</v>
      </c>
      <c r="AD45" s="15">
        <f t="shared" si="19"/>
        <v>13720</v>
      </c>
      <c r="AE45" s="15">
        <f t="shared" si="19"/>
        <v>12936</v>
      </c>
      <c r="AF45" s="15">
        <f t="shared" si="19"/>
        <v>12152</v>
      </c>
      <c r="AG45" s="15">
        <f t="shared" si="19"/>
        <v>11368</v>
      </c>
      <c r="AH45" s="15">
        <f t="shared" si="19"/>
        <v>10584</v>
      </c>
      <c r="AI45" s="15">
        <f t="shared" si="19"/>
        <v>6272</v>
      </c>
      <c r="AJ45" s="15">
        <f t="shared" si="19"/>
        <v>7056</v>
      </c>
      <c r="AK45" s="15">
        <f t="shared" si="19"/>
        <v>7840</v>
      </c>
      <c r="AL45" s="15">
        <f t="shared" si="19"/>
        <v>8624</v>
      </c>
      <c r="AM45" s="15">
        <f t="shared" si="19"/>
        <v>10192</v>
      </c>
      <c r="AN45" s="15">
        <f t="shared" si="19"/>
        <v>11760</v>
      </c>
      <c r="AO45" s="15">
        <f t="shared" si="19"/>
        <v>14112</v>
      </c>
      <c r="AP45" s="15">
        <f t="shared" si="19"/>
        <v>18032</v>
      </c>
      <c r="AQ45" s="15">
        <f t="shared" si="19"/>
        <v>22736</v>
      </c>
      <c r="AR45" s="15">
        <f t="shared" si="19"/>
        <v>26656</v>
      </c>
      <c r="AS45" s="15">
        <f t="shared" si="19"/>
        <v>27440</v>
      </c>
      <c r="AT45" s="15">
        <f t="shared" si="19"/>
        <v>28224</v>
      </c>
      <c r="AU45" s="15">
        <f t="shared" si="19"/>
        <v>29008</v>
      </c>
      <c r="AV45" s="15">
        <f t="shared" si="19"/>
        <v>29792</v>
      </c>
      <c r="AW45" s="15">
        <f t="shared" si="19"/>
        <v>29008</v>
      </c>
      <c r="AX45" s="15">
        <f t="shared" si="19"/>
        <v>28224</v>
      </c>
      <c r="AY45" s="15">
        <f t="shared" si="19"/>
        <v>24304</v>
      </c>
      <c r="AZ45" s="15">
        <f t="shared" si="19"/>
        <v>20384</v>
      </c>
      <c r="BA45" s="11">
        <f t="shared" si="0"/>
        <v>702464</v>
      </c>
    </row>
    <row r="46" spans="4:53">
      <c r="D46" s="1" t="s">
        <v>49</v>
      </c>
      <c r="E46" s="1">
        <f>(收入和直接成本!D10+收入和直接成本!D15+收入和直接成本!D20+收入和直接成本!D28+收入和直接成本!D32+收入和直接成本!D36+收入和直接成本!D40+收入和直接成本!D44+收入和直接成本!D48+收入和直接成本!D52+收入和直接成本!D56+收入和直接成本!D60+收入和直接成本!D64)*8</f>
        <v>2744</v>
      </c>
      <c r="F46" s="1">
        <f>(收入和直接成本!E10+收入和直接成本!E15+收入和直接成本!E20+收入和直接成本!E28+收入和直接成本!E32+收入和直接成本!E36+收入和直接成本!E40+收入和直接成本!E44+收入和直接成本!E48+收入和直接成本!E52+收入和直接成本!E56+收入和直接成本!E60+收入和直接成本!E64)*8</f>
        <v>3528</v>
      </c>
      <c r="G46" s="1">
        <f>(收入和直接成本!F10+收入和直接成本!F15+收入和直接成本!F20+收入和直接成本!F28+收入和直接成本!F32+收入和直接成本!F36+收入和直接成本!F40+收入和直接成本!F44+收入和直接成本!F48+收入和直接成本!F52+收入和直接成本!F56+收入和直接成本!F60+收入和直接成本!F64)*8</f>
        <v>4312</v>
      </c>
      <c r="H46" s="1">
        <f>(收入和直接成本!G10+收入和直接成本!G15+收入和直接成本!G20+收入和直接成本!G28+收入和直接成本!G32+收入和直接成本!G36+收入和直接成本!G40+收入和直接成本!G44+收入和直接成本!G48+收入和直接成本!G52+收入和直接成本!G56+收入和直接成本!G60+收入和直接成本!G64)*8</f>
        <v>5096</v>
      </c>
      <c r="I46" s="1">
        <f>(收入和直接成本!H10+收入和直接成本!H15+收入和直接成本!H20+收入和直接成本!H28+收入和直接成本!H32+收入和直接成本!H36+收入和直接成本!H40+收入和直接成本!H44+收入和直接成本!H48+收入和直接成本!H52+收入和直接成本!H56+收入和直接成本!H60+收入和直接成本!H64)*8</f>
        <v>5880</v>
      </c>
      <c r="J46" s="1">
        <f>(收入和直接成本!I10+收入和直接成本!I15+收入和直接成本!I20+收入和直接成本!I28+收入和直接成本!I32+收入和直接成本!I36+收入和直接成本!I40+收入和直接成本!I44+收入和直接成本!I48+收入和直接成本!I52+收入和直接成本!I56+收入和直接成本!I60+收入和直接成本!I64)*8</f>
        <v>7448</v>
      </c>
      <c r="K46" s="1">
        <f>(收入和直接成本!J10+收入和直接成本!J15+收入和直接成本!J20+收入和直接成本!J28+收入和直接成本!J32+收入和直接成本!J36+收入和直接成本!J40+收入和直接成本!J44+收入和直接成本!J48+收入和直接成本!J52+收入和直接成本!J56+收入和直接成本!J60+收入和直接成本!J64)*8</f>
        <v>9016</v>
      </c>
      <c r="L46" s="1">
        <f>(收入和直接成本!K10+收入和直接成本!K15+收入和直接成本!K20+收入和直接成本!K28+收入和直接成本!K32+收入和直接成本!K36+收入和直接成本!K40+收入和直接成本!K44+收入和直接成本!K48+收入和直接成本!K52+收入和直接成本!K56+收入和直接成本!K60+收入和直接成本!K64)*8</f>
        <v>10584</v>
      </c>
      <c r="M46" s="1">
        <f>(收入和直接成本!L10+收入和直接成本!L15+收入和直接成本!L20+收入和直接成本!L28+收入和直接成本!L32+收入和直接成本!L36+收入和直接成本!L40+收入和直接成本!L44+收入和直接成本!L48+收入和直接成本!L52+收入和直接成本!L56+收入和直接成本!L60+收入和直接成本!L64)*8</f>
        <v>12152</v>
      </c>
      <c r="N46" s="1">
        <f>(收入和直接成本!M10+收入和直接成本!M15+收入和直接成本!M20+收入和直接成本!M28+收入和直接成本!M32+收入和直接成本!M36+收入和直接成本!M40+收入和直接成本!M44+收入和直接成本!M48+收入和直接成本!M52+收入和直接成本!M56+收入和直接成本!M60+收入和直接成本!M64)*8</f>
        <v>13720</v>
      </c>
      <c r="O46" s="1">
        <f>(收入和直接成本!N10+收入和直接成本!N15+收入和直接成本!N20+收入和直接成本!N28+收入和直接成本!N32+收入和直接成本!N36+收入和直接成本!N40+收入和直接成本!N44+收入和直接成本!N48+收入和直接成本!N52+收入和直接成本!N56+收入和直接成本!N60+收入和直接成本!N64)*8</f>
        <v>13720</v>
      </c>
      <c r="P46" s="1">
        <f>(收入和直接成本!O10+收入和直接成本!O15+收入和直接成本!O20+收入和直接成本!O28+收入和直接成本!O32+收入和直接成本!O36+收入和直接成本!O40+收入和直接成本!O44+收入和直接成本!O48+收入和直接成本!O52+收入和直接成本!O56+收入和直接成本!O60+收入和直接成本!O64)*8</f>
        <v>13720</v>
      </c>
      <c r="Q46" s="1">
        <f>(收入和直接成本!P10+收入和直接成本!P15+收入和直接成本!P20+收入和直接成本!P28+收入和直接成本!P32+收入和直接成本!P36+收入和直接成本!P40+收入和直接成本!P44+收入和直接成本!P48+收入和直接成本!P52+收入和直接成本!P56+收入和直接成本!P60+收入和直接成本!P64)*8</f>
        <v>14504</v>
      </c>
      <c r="R46" s="1">
        <f>(收入和直接成本!Q10+收入和直接成本!Q15+收入和直接成本!Q20+收入和直接成本!Q28+收入和直接成本!Q32+收入和直接成本!Q36+收入和直接成本!Q40+收入和直接成本!Q44+收入和直接成本!Q48+收入和直接成本!Q52+收入和直接成本!Q56+收入和直接成本!Q60+收入和直接成本!Q64)*8</f>
        <v>14504</v>
      </c>
      <c r="S46" s="1">
        <f>(收入和直接成本!R10+收入和直接成本!R15+收入和直接成本!R20+收入和直接成本!R28+收入和直接成本!R32+收入和直接成本!R36+收入和直接成本!R40+收入和直接成本!R44+收入和直接成本!R48+收入和直接成本!R52+收入和直接成本!R56+收入和直接成本!R60+收入和直接成本!R64)*8</f>
        <v>14504</v>
      </c>
      <c r="T46" s="1">
        <f>(收入和直接成本!S10+收入和直接成本!S15+收入和直接成本!S20+收入和直接成本!S28+收入和直接成本!S32+收入和直接成本!S36+收入和直接成本!S40+收入和直接成本!S44+收入和直接成本!S48+收入和直接成本!S52+收入和直接成本!S56+收入和直接成本!S60+收入和直接成本!S64)*8</f>
        <v>14504</v>
      </c>
      <c r="U46" s="1">
        <f>(收入和直接成本!T10+收入和直接成本!T15+收入和直接成本!T20+收入和直接成本!T28+收入和直接成本!T32+收入和直接成本!T36+收入和直接成本!T40+收入和直接成本!T44+收入和直接成本!T48+收入和直接成本!T52+收入和直接成本!T56+收入和直接成本!T60+收入和直接成本!T64)*8</f>
        <v>12152</v>
      </c>
      <c r="V46" s="1">
        <f>(收入和直接成本!U10+收入和直接成本!U15+收入和直接成本!U20+收入和直接成本!U28+收入和直接成本!U32+收入和直接成本!U36+收入和直接成本!U40+收入和直接成本!U44+收入和直接成本!U48+收入和直接成本!U52+收入和直接成本!U56+收入和直接成本!U60+收入和直接成本!U64)*8</f>
        <v>12936</v>
      </c>
      <c r="W46" s="1">
        <f>(收入和直接成本!V10+收入和直接成本!V15+收入和直接成本!V20+收入和直接成本!V28+收入和直接成本!V32+收入和直接成本!V36+收入和直接成本!V40+收入和直接成本!V44+收入和直接成本!V48+收入和直接成本!V52+收入和直接成本!V56+收入和直接成本!V60+收入和直接成本!V64)*8</f>
        <v>13720</v>
      </c>
      <c r="X46" s="1">
        <f>(收入和直接成本!W10+收入和直接成本!W15+收入和直接成本!W20+收入和直接成本!W28+收入和直接成本!W32+收入和直接成本!W36+收入和直接成本!W40+收入和直接成本!W44+收入和直接成本!W48+收入和直接成本!W52+收入和直接成本!W56+收入和直接成本!W60+收入和直接成本!W64)*8</f>
        <v>14504</v>
      </c>
      <c r="Y46" s="1">
        <f>(收入和直接成本!X10+收入和直接成本!X15+收入和直接成本!X20+收入和直接成本!X28+收入和直接成本!X32+收入和直接成本!X36+收入和直接成本!X40+收入和直接成本!X44+收入和直接成本!X48+收入和直接成本!X52+收入和直接成本!X56+收入和直接成本!X60+收入和直接成本!X64)*8</f>
        <v>15288</v>
      </c>
      <c r="Z46" s="1">
        <f>(收入和直接成本!Y10+收入和直接成本!Y15+收入和直接成本!Y20+收入和直接成本!Y28+收入和直接成本!Y32+收入和直接成本!Y36+收入和直接成本!Y40+收入和直接成本!Y44+收入和直接成本!Y48+收入和直接成本!Y52+收入和直接成本!Y56+收入和直接成本!Y60+收入和直接成本!Y64)*8</f>
        <v>16072</v>
      </c>
      <c r="AA46" s="1">
        <f>(收入和直接成本!Z10+收入和直接成本!Z15+收入和直接成本!Z20+收入和直接成本!Z28+收入和直接成本!Z32+收入和直接成本!Z36+收入和直接成本!Z40+收入和直接成本!Z44+收入和直接成本!Z48+收入和直接成本!Z52+收入和直接成本!Z56+收入和直接成本!Z60+收入和直接成本!Z64)*8</f>
        <v>16856</v>
      </c>
      <c r="AB46" s="1">
        <f>(收入和直接成本!AA10+收入和直接成本!AA15+收入和直接成本!AA20+收入和直接成本!AA28+收入和直接成本!AA32+收入和直接成本!AA36+收入和直接成本!AA40+收入和直接成本!AA44+收入和直接成本!AA48+收入和直接成本!AA52+收入和直接成本!AA56+收入和直接成本!AA60+收入和直接成本!AA64)*8</f>
        <v>16072</v>
      </c>
      <c r="AC46" s="1">
        <f>(收入和直接成本!AB10+收入和直接成本!AB15+收入和直接成本!AB20+收入和直接成本!AB28+收入和直接成本!AB32+收入和直接成本!AB36+收入和直接成本!AB40+收入和直接成本!AB44+收入和直接成本!AB48+收入和直接成本!AB52+收入和直接成本!AB56+收入和直接成本!AB60+收入和直接成本!AB64)*8</f>
        <v>14504</v>
      </c>
      <c r="AD46" s="1">
        <f>(收入和直接成本!AC10+收入和直接成本!AC15+收入和直接成本!AC20+收入和直接成本!AC28+收入和直接成本!AC32+收入和直接成本!AC36+收入和直接成本!AC40+收入和直接成本!AC44+收入和直接成本!AC48+收入和直接成本!AC52+收入和直接成本!AC56+收入和直接成本!AC60+收入和直接成本!AC64)*8</f>
        <v>13720</v>
      </c>
      <c r="AE46" s="1">
        <f>(收入和直接成本!AD10+收入和直接成本!AD15+收入和直接成本!AD20+收入和直接成本!AD28+收入和直接成本!AD32+收入和直接成本!AD36+收入和直接成本!AD40+收入和直接成本!AD44+收入和直接成本!AD48+收入和直接成本!AD52+收入和直接成本!AD56+收入和直接成本!AD60+收入和直接成本!AD64)*8</f>
        <v>12936</v>
      </c>
      <c r="AF46" s="1">
        <f>(收入和直接成本!AE10+收入和直接成本!AE15+收入和直接成本!AE20+收入和直接成本!AE28+收入和直接成本!AE32+收入和直接成本!AE36+收入和直接成本!AE40+收入和直接成本!AE44+收入和直接成本!AE48+收入和直接成本!AE52+收入和直接成本!AE56+收入和直接成本!AE60+收入和直接成本!AE64)*8</f>
        <v>12152</v>
      </c>
      <c r="AG46" s="1">
        <f>(收入和直接成本!AF10+收入和直接成本!AF15+收入和直接成本!AF20+收入和直接成本!AF28+收入和直接成本!AF32+收入和直接成本!AF36+收入和直接成本!AF40+收入和直接成本!AF44+收入和直接成本!AF48+收入和直接成本!AF52+收入和直接成本!AF56+收入和直接成本!AF60+收入和直接成本!AF64)*8</f>
        <v>11368</v>
      </c>
      <c r="AH46" s="1">
        <f>(收入和直接成本!AG10+收入和直接成本!AG15+收入和直接成本!AG20+收入和直接成本!AG28+收入和直接成本!AG32+收入和直接成本!AG36+收入和直接成本!AG40+收入和直接成本!AG44+收入和直接成本!AG48+收入和直接成本!AG52+收入和直接成本!AG56+收入和直接成本!AG60+收入和直接成本!AG64)*8</f>
        <v>10584</v>
      </c>
      <c r="AI46" s="1">
        <f>(收入和直接成本!AH10+收入和直接成本!AH15+收入和直接成本!AH20+收入和直接成本!AH28+收入和直接成本!AH32+收入和直接成本!AH36+收入和直接成本!AH40+收入和直接成本!AH44+收入和直接成本!AH48+收入和直接成本!AH52+收入和直接成本!AH56+收入和直接成本!AH60+收入和直接成本!AH64)*8</f>
        <v>6272</v>
      </c>
      <c r="AJ46" s="1">
        <f>(收入和直接成本!AI10+收入和直接成本!AI15+收入和直接成本!AI20+收入和直接成本!AI28+收入和直接成本!AI32+收入和直接成本!AI36+收入和直接成本!AI40+收入和直接成本!AI44+收入和直接成本!AI48+收入和直接成本!AI52+收入和直接成本!AI56+收入和直接成本!AI60+收入和直接成本!AI64)*8</f>
        <v>7056</v>
      </c>
      <c r="AK46" s="1">
        <f>(收入和直接成本!AJ10+收入和直接成本!AJ15+收入和直接成本!AJ20+收入和直接成本!AJ28+收入和直接成本!AJ32+收入和直接成本!AJ36+收入和直接成本!AJ40+收入和直接成本!AJ44+收入和直接成本!AJ48+收入和直接成本!AJ52+收入和直接成本!AJ56+收入和直接成本!AJ60+收入和直接成本!AJ64)*8</f>
        <v>7840</v>
      </c>
      <c r="AL46" s="1">
        <f>(收入和直接成本!AK10+收入和直接成本!AK15+收入和直接成本!AK20+收入和直接成本!AK28+收入和直接成本!AK32+收入和直接成本!AK36+收入和直接成本!AK40+收入和直接成本!AK44+收入和直接成本!AK48+收入和直接成本!AK52+收入和直接成本!AK56+收入和直接成本!AK60+收入和直接成本!AK64)*8</f>
        <v>8624</v>
      </c>
      <c r="AM46" s="1">
        <f>(收入和直接成本!AL10+收入和直接成本!AL15+收入和直接成本!AL20+收入和直接成本!AL28+收入和直接成本!AL32+收入和直接成本!AL36+收入和直接成本!AL40+收入和直接成本!AL44+收入和直接成本!AL48+收入和直接成本!AL52+收入和直接成本!AL56+收入和直接成本!AL60+收入和直接成本!AL64)*8</f>
        <v>10192</v>
      </c>
      <c r="AN46" s="1">
        <f>(收入和直接成本!AM10+收入和直接成本!AM15+收入和直接成本!AM20+收入和直接成本!AM28+收入和直接成本!AM32+收入和直接成本!AM36+收入和直接成本!AM40+收入和直接成本!AM44+收入和直接成本!AM48+收入和直接成本!AM52+收入和直接成本!AM56+收入和直接成本!AM60+收入和直接成本!AM64)*8</f>
        <v>11760</v>
      </c>
      <c r="AO46" s="1">
        <f>(收入和直接成本!AN10+收入和直接成本!AN15+收入和直接成本!AN20+收入和直接成本!AN28+收入和直接成本!AN32+收入和直接成本!AN36+收入和直接成本!AN40+收入和直接成本!AN44+收入和直接成本!AN48+收入和直接成本!AN52+收入和直接成本!AN56+收入和直接成本!AN60+收入和直接成本!AN64)*8</f>
        <v>14112</v>
      </c>
      <c r="AP46" s="1">
        <f>(收入和直接成本!AO10+收入和直接成本!AO15+收入和直接成本!AO20+收入和直接成本!AO28+收入和直接成本!AO32+收入和直接成本!AO36+收入和直接成本!AO40+收入和直接成本!AO44+收入和直接成本!AO48+收入和直接成本!AO52+收入和直接成本!AO56+收入和直接成本!AO60+收入和直接成本!AO64)*8</f>
        <v>18032</v>
      </c>
      <c r="AQ46" s="1">
        <f>(收入和直接成本!AP10+收入和直接成本!AP15+收入和直接成本!AP20+收入和直接成本!AP28+收入和直接成本!AP32+收入和直接成本!AP36+收入和直接成本!AP40+收入和直接成本!AP44+收入和直接成本!AP48+收入和直接成本!AP52+收入和直接成本!AP56+收入和直接成本!AP60+收入和直接成本!AP64)*8</f>
        <v>22736</v>
      </c>
      <c r="AR46" s="1">
        <f>(收入和直接成本!AQ10+收入和直接成本!AQ15+收入和直接成本!AQ20+收入和直接成本!AQ28+收入和直接成本!AQ32+收入和直接成本!AQ36+收入和直接成本!AQ40+收入和直接成本!AQ44+收入和直接成本!AQ48+收入和直接成本!AQ52+收入和直接成本!AQ56+收入和直接成本!AQ60+收入和直接成本!AQ64)*8</f>
        <v>26656</v>
      </c>
      <c r="AS46" s="1">
        <f>(收入和直接成本!AR10+收入和直接成本!AR15+收入和直接成本!AR20+收入和直接成本!AR28+收入和直接成本!AR32+收入和直接成本!AR36+收入和直接成本!AR40+收入和直接成本!AR44+收入和直接成本!AR48+收入和直接成本!AR52+收入和直接成本!AR56+收入和直接成本!AR60+收入和直接成本!AR64)*8</f>
        <v>27440</v>
      </c>
      <c r="AT46" s="1">
        <f>(收入和直接成本!AS10+收入和直接成本!AS15+收入和直接成本!AS20+收入和直接成本!AS28+收入和直接成本!AS32+收入和直接成本!AS36+收入和直接成本!AS40+收入和直接成本!AS44+收入和直接成本!AS48+收入和直接成本!AS52+收入和直接成本!AS56+收入和直接成本!AS60+收入和直接成本!AS64)*8</f>
        <v>28224</v>
      </c>
      <c r="AU46" s="1">
        <f>(收入和直接成本!AT10+收入和直接成本!AT15+收入和直接成本!AT20+收入和直接成本!AT28+收入和直接成本!AT32+收入和直接成本!AT36+收入和直接成本!AT40+收入和直接成本!AT44+收入和直接成本!AT48+收入和直接成本!AT52+收入和直接成本!AT56+收入和直接成本!AT60+收入和直接成本!AT64)*8</f>
        <v>29008</v>
      </c>
      <c r="AV46" s="1">
        <f>(收入和直接成本!AU10+收入和直接成本!AU15+收入和直接成本!AU20+收入和直接成本!AU28+收入和直接成本!AU32+收入和直接成本!AU36+收入和直接成本!AU40+收入和直接成本!AU44+收入和直接成本!AU48+收入和直接成本!AU52+收入和直接成本!AU56+收入和直接成本!AU60+收入和直接成本!AU64)*8</f>
        <v>29792</v>
      </c>
      <c r="AW46" s="1">
        <f>(收入和直接成本!AV10+收入和直接成本!AV15+收入和直接成本!AV20+收入和直接成本!AV28+收入和直接成本!AV32+收入和直接成本!AV36+收入和直接成本!AV40+收入和直接成本!AV44+收入和直接成本!AV48+收入和直接成本!AV52+收入和直接成本!AV56+收入和直接成本!AV60+收入和直接成本!AV64)*8</f>
        <v>29008</v>
      </c>
      <c r="AX46" s="1">
        <f>(收入和直接成本!AW10+收入和直接成本!AW15+收入和直接成本!AW20+收入和直接成本!AW28+收入和直接成本!AW32+收入和直接成本!AW36+收入和直接成本!AW40+收入和直接成本!AW44+收入和直接成本!AW48+收入和直接成本!AW52+收入和直接成本!AW56+收入和直接成本!AW60+收入和直接成本!AW64)*8</f>
        <v>28224</v>
      </c>
      <c r="AY46" s="1">
        <f>(收入和直接成本!AX10+收入和直接成本!AX15+收入和直接成本!AX20+收入和直接成本!AX28+收入和直接成本!AX32+收入和直接成本!AX36+收入和直接成本!AX40+收入和直接成本!AX44+收入和直接成本!AX48+收入和直接成本!AX52+收入和直接成本!AX56+收入和直接成本!AX60+收入和直接成本!AX64)*8</f>
        <v>24304</v>
      </c>
      <c r="AZ46" s="1">
        <f>(收入和直接成本!AY10+收入和直接成本!AY15+收入和直接成本!AY20+收入和直接成本!AY28+收入和直接成本!AY32+收入和直接成本!AY36+收入和直接成本!AY40+收入和直接成本!AY44+收入和直接成本!AY48+收入和直接成本!AY52+收入和直接成本!AY56+收入和直接成本!AY60+收入和直接成本!AY64)*8</f>
        <v>20384</v>
      </c>
      <c r="BA46" s="11">
        <f t="shared" si="0"/>
        <v>702464</v>
      </c>
    </row>
    <row r="47" spans="4:53">
      <c r="D47" s="1" t="s">
        <v>50</v>
      </c>
      <c r="E47" s="14">
        <v>0.03</v>
      </c>
      <c r="F47" s="14">
        <v>0.03</v>
      </c>
      <c r="G47" s="14">
        <v>0.03</v>
      </c>
      <c r="H47" s="14">
        <v>0.03</v>
      </c>
      <c r="I47" s="14">
        <v>0.03</v>
      </c>
      <c r="J47" s="14">
        <v>0.03</v>
      </c>
      <c r="K47" s="14">
        <v>0.03</v>
      </c>
      <c r="L47" s="14">
        <v>0.03</v>
      </c>
      <c r="M47" s="14">
        <v>0.03</v>
      </c>
      <c r="N47" s="14">
        <v>0.03</v>
      </c>
      <c r="O47" s="14">
        <v>0.03</v>
      </c>
      <c r="P47" s="14">
        <v>0.03</v>
      </c>
      <c r="Q47" s="14">
        <v>0.03</v>
      </c>
      <c r="R47" s="14">
        <v>0.03</v>
      </c>
      <c r="S47" s="14">
        <v>0.03</v>
      </c>
      <c r="T47" s="14">
        <v>0.03</v>
      </c>
      <c r="U47" s="14">
        <v>0.03</v>
      </c>
      <c r="V47" s="14">
        <v>0.03</v>
      </c>
      <c r="W47" s="14">
        <v>0.03</v>
      </c>
      <c r="X47" s="14">
        <v>0.03</v>
      </c>
      <c r="Y47" s="14">
        <v>0.03</v>
      </c>
      <c r="Z47" s="14">
        <v>0.03</v>
      </c>
      <c r="AA47" s="14">
        <v>0.03</v>
      </c>
      <c r="AB47" s="14">
        <v>0.03</v>
      </c>
      <c r="AC47" s="14">
        <v>0.03</v>
      </c>
      <c r="AD47" s="14">
        <v>0.03</v>
      </c>
      <c r="AE47" s="14">
        <v>0.03</v>
      </c>
      <c r="AF47" s="14">
        <v>0.03</v>
      </c>
      <c r="AG47" s="14">
        <v>0.03</v>
      </c>
      <c r="AH47" s="14">
        <v>0.03</v>
      </c>
      <c r="AI47" s="14">
        <v>0.03</v>
      </c>
      <c r="AJ47" s="14">
        <v>0.03</v>
      </c>
      <c r="AK47" s="14">
        <v>0.03</v>
      </c>
      <c r="AL47" s="14">
        <v>0.03</v>
      </c>
      <c r="AM47" s="14">
        <v>0.03</v>
      </c>
      <c r="AN47" s="14">
        <v>0.03</v>
      </c>
      <c r="AO47" s="14">
        <v>0.03</v>
      </c>
      <c r="AP47" s="14">
        <v>0.03</v>
      </c>
      <c r="AQ47" s="14">
        <v>0.03</v>
      </c>
      <c r="AR47" s="14">
        <v>0.03</v>
      </c>
      <c r="AS47" s="14">
        <v>0.03</v>
      </c>
      <c r="AT47" s="14">
        <v>0.03</v>
      </c>
      <c r="AU47" s="14">
        <v>0.03</v>
      </c>
      <c r="AV47" s="14">
        <v>0.03</v>
      </c>
      <c r="AW47" s="14">
        <v>0.03</v>
      </c>
      <c r="AX47" s="14">
        <v>0.03</v>
      </c>
      <c r="AY47" s="14">
        <v>0.03</v>
      </c>
      <c r="AZ47" s="14">
        <v>0.03</v>
      </c>
      <c r="BA47" s="11">
        <f t="shared" si="0"/>
        <v>1.44</v>
      </c>
    </row>
    <row r="48" spans="53:53">
      <c r="BA48" s="11">
        <f t="shared" si="0"/>
        <v>0</v>
      </c>
    </row>
    <row r="49" spans="3:53">
      <c r="C49" s="12" t="s">
        <v>51</v>
      </c>
      <c r="D49" s="12"/>
      <c r="E49" s="12">
        <v>1200</v>
      </c>
      <c r="F49" s="12">
        <v>1200</v>
      </c>
      <c r="G49" s="12">
        <v>1200</v>
      </c>
      <c r="H49" s="12">
        <v>1200</v>
      </c>
      <c r="I49" s="12">
        <v>1200</v>
      </c>
      <c r="J49" s="12">
        <v>1200</v>
      </c>
      <c r="K49" s="12">
        <v>1200</v>
      </c>
      <c r="L49" s="12">
        <v>1200</v>
      </c>
      <c r="M49" s="12">
        <v>1200</v>
      </c>
      <c r="N49" s="12">
        <v>1200</v>
      </c>
      <c r="O49" s="12">
        <v>1200</v>
      </c>
      <c r="P49" s="12">
        <v>1200</v>
      </c>
      <c r="Q49" s="12">
        <v>1200</v>
      </c>
      <c r="R49" s="12">
        <v>1200</v>
      </c>
      <c r="S49" s="12">
        <v>1200</v>
      </c>
      <c r="T49" s="12">
        <v>1200</v>
      </c>
      <c r="U49" s="12">
        <v>1200</v>
      </c>
      <c r="V49" s="12">
        <v>1200</v>
      </c>
      <c r="W49" s="12">
        <v>1200</v>
      </c>
      <c r="X49" s="12">
        <v>1200</v>
      </c>
      <c r="Y49" s="12">
        <v>1200</v>
      </c>
      <c r="Z49" s="12">
        <v>1200</v>
      </c>
      <c r="AA49" s="12">
        <v>1200</v>
      </c>
      <c r="AB49" s="12">
        <v>1200</v>
      </c>
      <c r="AC49" s="12">
        <v>1200</v>
      </c>
      <c r="AD49" s="12">
        <v>1200</v>
      </c>
      <c r="AE49" s="12">
        <v>1200</v>
      </c>
      <c r="AF49" s="12">
        <v>1200</v>
      </c>
      <c r="AG49" s="12">
        <v>1200</v>
      </c>
      <c r="AH49" s="12">
        <v>1200</v>
      </c>
      <c r="AI49" s="12">
        <v>1200</v>
      </c>
      <c r="AJ49" s="12">
        <v>1200</v>
      </c>
      <c r="AK49" s="12">
        <v>1200</v>
      </c>
      <c r="AL49" s="12">
        <v>1200</v>
      </c>
      <c r="AM49" s="12">
        <v>1200</v>
      </c>
      <c r="AN49" s="12">
        <v>1200</v>
      </c>
      <c r="AO49" s="12">
        <v>1200</v>
      </c>
      <c r="AP49" s="12">
        <v>1200</v>
      </c>
      <c r="AQ49" s="12">
        <v>1200</v>
      </c>
      <c r="AR49" s="12">
        <v>1200</v>
      </c>
      <c r="AS49" s="12">
        <v>1200</v>
      </c>
      <c r="AT49" s="12">
        <v>1200</v>
      </c>
      <c r="AU49" s="12">
        <v>1200</v>
      </c>
      <c r="AV49" s="12">
        <v>1200</v>
      </c>
      <c r="AW49" s="12">
        <v>1200</v>
      </c>
      <c r="AX49" s="12">
        <v>1200</v>
      </c>
      <c r="AY49" s="12">
        <v>1200</v>
      </c>
      <c r="AZ49" s="12">
        <v>1200</v>
      </c>
      <c r="BA49" s="11">
        <f t="shared" si="0"/>
        <v>57600</v>
      </c>
    </row>
    <row r="50" spans="2:53">
      <c r="B50" s="5" t="s">
        <v>52</v>
      </c>
      <c r="C50" s="5"/>
      <c r="D50" s="5"/>
      <c r="E50" s="5">
        <f>E15+E22+E26+E35+E39+E45+E49</f>
        <v>83641.5</v>
      </c>
      <c r="F50" s="5">
        <f t="shared" ref="F50:AZ50" si="20">F15+F22+F26+F35+F39+F45+F49</f>
        <v>7510.5</v>
      </c>
      <c r="G50" s="5">
        <f t="shared" si="20"/>
        <v>8539.5</v>
      </c>
      <c r="H50" s="5">
        <f t="shared" si="20"/>
        <v>9568.5</v>
      </c>
      <c r="I50" s="5">
        <f t="shared" si="20"/>
        <v>11797.5</v>
      </c>
      <c r="J50" s="5">
        <f t="shared" si="20"/>
        <v>12655.5</v>
      </c>
      <c r="K50" s="5">
        <f t="shared" si="20"/>
        <v>14713.5</v>
      </c>
      <c r="L50" s="5">
        <f t="shared" si="20"/>
        <v>16771.5</v>
      </c>
      <c r="M50" s="5">
        <f t="shared" si="20"/>
        <v>20029.5</v>
      </c>
      <c r="N50" s="5">
        <f t="shared" si="20"/>
        <v>20887.5</v>
      </c>
      <c r="O50" s="5">
        <f t="shared" si="20"/>
        <v>20887.5</v>
      </c>
      <c r="P50" s="5">
        <f t="shared" si="20"/>
        <v>20887.5</v>
      </c>
      <c r="Q50" s="5">
        <f t="shared" si="20"/>
        <v>45116.5</v>
      </c>
      <c r="R50" s="5">
        <f t="shared" si="20"/>
        <v>21916.5</v>
      </c>
      <c r="S50" s="5">
        <f t="shared" si="20"/>
        <v>21916.5</v>
      </c>
      <c r="T50" s="5">
        <f t="shared" si="20"/>
        <v>21916.5</v>
      </c>
      <c r="U50" s="5">
        <f t="shared" si="20"/>
        <v>20029.5</v>
      </c>
      <c r="V50" s="5">
        <f t="shared" si="20"/>
        <v>19858.5</v>
      </c>
      <c r="W50" s="5">
        <f t="shared" si="20"/>
        <v>20887.5</v>
      </c>
      <c r="X50" s="5">
        <f t="shared" si="20"/>
        <v>21916.5</v>
      </c>
      <c r="Y50" s="5">
        <f t="shared" si="20"/>
        <v>24145.5</v>
      </c>
      <c r="Z50" s="5">
        <f t="shared" si="20"/>
        <v>23974.5</v>
      </c>
      <c r="AA50" s="5">
        <f t="shared" si="20"/>
        <v>25003.5</v>
      </c>
      <c r="AB50" s="5">
        <f t="shared" si="20"/>
        <v>23974.5</v>
      </c>
      <c r="AC50" s="5">
        <f t="shared" si="20"/>
        <v>45116.5</v>
      </c>
      <c r="AD50" s="5">
        <f t="shared" si="20"/>
        <v>20887.5</v>
      </c>
      <c r="AE50" s="5">
        <f t="shared" si="20"/>
        <v>19858.5</v>
      </c>
      <c r="AF50" s="5">
        <f t="shared" si="20"/>
        <v>18829.5</v>
      </c>
      <c r="AG50" s="5">
        <f t="shared" si="20"/>
        <v>19000.5</v>
      </c>
      <c r="AH50" s="5">
        <f t="shared" si="20"/>
        <v>16771.5</v>
      </c>
      <c r="AI50" s="5">
        <f t="shared" si="20"/>
        <v>14660.8</v>
      </c>
      <c r="AJ50" s="5">
        <f t="shared" si="20"/>
        <v>12758.4</v>
      </c>
      <c r="AK50" s="5">
        <f t="shared" si="20"/>
        <v>15056</v>
      </c>
      <c r="AL50" s="5">
        <f t="shared" si="20"/>
        <v>14953.6</v>
      </c>
      <c r="AM50" s="5">
        <f t="shared" si="20"/>
        <v>17148.8</v>
      </c>
      <c r="AN50" s="5">
        <f t="shared" si="20"/>
        <v>19344</v>
      </c>
      <c r="AO50" s="5">
        <f t="shared" si="20"/>
        <v>45836.8</v>
      </c>
      <c r="AP50" s="5">
        <f t="shared" si="20"/>
        <v>28124.8</v>
      </c>
      <c r="AQ50" s="5">
        <f t="shared" si="20"/>
        <v>34710.4</v>
      </c>
      <c r="AR50" s="5">
        <f t="shared" si="20"/>
        <v>40198.4</v>
      </c>
      <c r="AS50" s="5">
        <f t="shared" si="20"/>
        <v>42496</v>
      </c>
      <c r="AT50" s="5">
        <f t="shared" si="20"/>
        <v>42393.6</v>
      </c>
      <c r="AU50" s="5">
        <f t="shared" si="20"/>
        <v>43491.2</v>
      </c>
      <c r="AV50" s="5">
        <f t="shared" si="20"/>
        <v>44588.8</v>
      </c>
      <c r="AW50" s="5">
        <f t="shared" si="20"/>
        <v>44691.2</v>
      </c>
      <c r="AX50" s="5">
        <f t="shared" si="20"/>
        <v>42393.6</v>
      </c>
      <c r="AY50" s="5">
        <f t="shared" si="20"/>
        <v>36905.6</v>
      </c>
      <c r="AZ50" s="5">
        <f t="shared" si="20"/>
        <v>31417.6</v>
      </c>
      <c r="BA50" s="11">
        <f t="shared" si="0"/>
        <v>1250179.6</v>
      </c>
    </row>
    <row r="51" spans="53:53">
      <c r="BA51" s="11">
        <f t="shared" si="0"/>
        <v>0</v>
      </c>
    </row>
    <row r="52" spans="2:53">
      <c r="B52" s="9" t="s">
        <v>53</v>
      </c>
      <c r="BA52" s="11">
        <f t="shared" si="0"/>
        <v>0</v>
      </c>
    </row>
    <row r="53" spans="3:53">
      <c r="C53" s="12" t="s">
        <v>54</v>
      </c>
      <c r="D53" s="12"/>
      <c r="E53" s="12">
        <f>(收入和直接成本!D28+收入和直接成本!D32+收入和直接成本!D36+收入和直接成本!D40)/0.03*1.5</f>
        <v>3500</v>
      </c>
      <c r="F53" s="12">
        <f>(收入和直接成本!E28+收入和直接成本!E32+收入和直接成本!E36+收入和直接成本!E40)/0.03*1.5</f>
        <v>7000</v>
      </c>
      <c r="G53" s="12">
        <f>(收入和直接成本!F28+收入和直接成本!F32+收入和直接成本!F36+收入和直接成本!F40)/0.03*1.5</f>
        <v>10500</v>
      </c>
      <c r="H53" s="12">
        <f>(收入和直接成本!G28+收入和直接成本!G32+收入和直接成本!G36+收入和直接成本!G40)/0.03*1.5</f>
        <v>14000</v>
      </c>
      <c r="I53" s="12">
        <f>(收入和直接成本!H28+收入和直接成本!H32+收入和直接成本!H36+收入和直接成本!H40)/0.03*1.5</f>
        <v>17500</v>
      </c>
      <c r="J53" s="12">
        <f>(收入和直接成本!I28+收入和直接成本!I32+收入和直接成本!I36+收入和直接成本!I40)/0.03*1.5</f>
        <v>24500</v>
      </c>
      <c r="K53" s="12">
        <f>(收入和直接成本!J28+收入和直接成本!J32+收入和直接成本!J36+收入和直接成本!J40)/0.03*1.5</f>
        <v>31500</v>
      </c>
      <c r="L53" s="12">
        <f>(收入和直接成本!K28+收入和直接成本!K32+收入和直接成本!K36+收入和直接成本!K40)/0.03*1.5</f>
        <v>38500</v>
      </c>
      <c r="M53" s="12">
        <f>(收入和直接成本!L28+收入和直接成本!L32+收入和直接成本!L36+收入和直接成本!L40)/0.03*1.5</f>
        <v>45500</v>
      </c>
      <c r="N53" s="12">
        <f>(收入和直接成本!M28+收入和直接成本!M32+收入和直接成本!M36+收入和直接成本!M40)/0.03*1.5</f>
        <v>52500</v>
      </c>
      <c r="O53" s="12">
        <f>(收入和直接成本!N28+收入和直接成本!N32+收入和直接成本!N36+收入和直接成本!N40)/0.03*1.5</f>
        <v>52500</v>
      </c>
      <c r="P53" s="12">
        <f>(收入和直接成本!O28+收入和直接成本!O32+收入和直接成本!O36+收入和直接成本!O40)/0.03*1.5</f>
        <v>52500</v>
      </c>
      <c r="Q53" s="12">
        <f>(收入和直接成本!P28+收入和直接成本!P32+收入和直接成本!P36+收入和直接成本!P40)/0.03*1.5</f>
        <v>52500</v>
      </c>
      <c r="R53" s="12">
        <f>(收入和直接成本!Q28+收入和直接成本!Q32+收入和直接成本!Q36+收入和直接成本!Q40)/0.03*1.5</f>
        <v>52500</v>
      </c>
      <c r="S53" s="12">
        <f>(收入和直接成本!R28+收入和直接成本!R32+收入和直接成本!R36+收入和直接成本!R40)/0.03*1.5</f>
        <v>52500</v>
      </c>
      <c r="T53" s="12">
        <f>(收入和直接成本!S28+收入和直接成本!S32+收入和直接成本!S36+收入和直接成本!S40)/0.03*1.5</f>
        <v>52500</v>
      </c>
      <c r="U53" s="12">
        <f>(收入和直接成本!T28+收入和直接成本!T32+收入和直接成本!T36+收入和直接成本!T40)/0.03*1.5</f>
        <v>42000</v>
      </c>
      <c r="V53" s="12">
        <f>(收入和直接成本!U28+收入和直接成本!U32+收入和直接成本!U36+收入和直接成本!U40)/0.03*1.5</f>
        <v>45500</v>
      </c>
      <c r="W53" s="12">
        <f>(收入和直接成本!V28+收入和直接成本!V32+收入和直接成本!V36+收入和直接成本!V40)/0.03*1.5</f>
        <v>49000</v>
      </c>
      <c r="X53" s="12">
        <f>(收入和直接成本!W28+收入和直接成本!W32+收入和直接成本!W36+收入和直接成本!W40)/0.03*1.5</f>
        <v>52500</v>
      </c>
      <c r="Y53" s="12">
        <f>(收入和直接成本!X28+收入和直接成本!X32+收入和直接成本!X36+收入和直接成本!X40)/0.03*1.5</f>
        <v>56000</v>
      </c>
      <c r="Z53" s="12">
        <f>(收入和直接成本!Y28+收入和直接成本!Y32+收入和直接成本!Y36+收入和直接成本!Y40)/0.03*1.5</f>
        <v>59500</v>
      </c>
      <c r="AA53" s="12">
        <f>(收入和直接成本!Z28+收入和直接成本!Z32+收入和直接成本!Z36+收入和直接成本!Z40)/0.03*1.5</f>
        <v>63000</v>
      </c>
      <c r="AB53" s="12">
        <f>(收入和直接成本!AA28+收入和直接成本!AA32+收入和直接成本!AA36+收入和直接成本!AA40)/0.03*1.5</f>
        <v>59500</v>
      </c>
      <c r="AC53" s="12">
        <f>(收入和直接成本!AB28+收入和直接成本!AB32+收入和直接成本!AB36+收入和直接成本!AB40)/0.03*1.5</f>
        <v>56000</v>
      </c>
      <c r="AD53" s="12">
        <f>(收入和直接成本!AC28+收入和直接成本!AC32+收入和直接成本!AC36+收入和直接成本!AC40)/0.03*1.5</f>
        <v>52500</v>
      </c>
      <c r="AE53" s="12">
        <f>(收入和直接成本!AD28+收入和直接成本!AD32+收入和直接成本!AD36+收入和直接成本!AD40)/0.03*1.5</f>
        <v>49000</v>
      </c>
      <c r="AF53" s="12">
        <f>(收入和直接成本!AE28+收入和直接成本!AE32+收入和直接成本!AE36+收入和直接成本!AE40)/0.03*1.5</f>
        <v>45500</v>
      </c>
      <c r="AG53" s="12">
        <f>(收入和直接成本!AF28+收入和直接成本!AF32+收入和直接成本!AF36+收入和直接成本!AF40)/0.03*1.5</f>
        <v>42000</v>
      </c>
      <c r="AH53" s="12">
        <f>(收入和直接成本!AG28+收入和直接成本!AG32+收入和直接成本!AG36+收入和直接成本!AG40)/0.03*1.5</f>
        <v>38500</v>
      </c>
      <c r="AI53" s="12">
        <f>(收入和直接成本!AH28+收入和直接成本!AH32+收入和直接成本!AH36+收入和直接成本!AH40)/0.03*1.5</f>
        <v>3500</v>
      </c>
      <c r="AJ53" s="12">
        <f>(收入和直接成本!AI28+收入和直接成本!AI32+收入和直接成本!AI36+收入和直接成本!AI40)/0.03*1.5</f>
        <v>7000</v>
      </c>
      <c r="AK53" s="12">
        <f>(收入和直接成本!AJ28+收入和直接成本!AJ32+收入和直接成本!AJ36+收入和直接成本!AJ40)/0.03*1.5</f>
        <v>10500</v>
      </c>
      <c r="AL53" s="12">
        <f>(收入和直接成本!AK28+收入和直接成本!AK32+收入和直接成本!AK36+收入和直接成本!AK40)/0.03*1.5</f>
        <v>14000</v>
      </c>
      <c r="AM53" s="12">
        <f>(收入和直接成本!AL28+收入和直接成本!AL32+收入和直接成本!AL36+收入和直接成本!AL40)/0.03*1.5</f>
        <v>21000</v>
      </c>
      <c r="AN53" s="12">
        <f>(收入和直接成本!AM28+收入和直接成本!AM32+收入和直接成本!AM36+收入和直接成本!AM40)/0.03*1.5</f>
        <v>28000</v>
      </c>
      <c r="AO53" s="12">
        <f>(收入和直接成本!AN28+收入和直接成本!AN32+收入和直接成本!AN36+收入和直接成本!AN40)/0.03*1.5</f>
        <v>38500</v>
      </c>
      <c r="AP53" s="12">
        <f>(收入和直接成本!AO28+收入和直接成本!AO32+收入和直接成本!AO36+收入和直接成本!AO40)/0.03*1.5</f>
        <v>56000</v>
      </c>
      <c r="AQ53" s="12">
        <f>(收入和直接成本!AP28+收入和直接成本!AP32+收入和直接成本!AP36+收入和直接成本!AP40)/0.03*1.5</f>
        <v>73500</v>
      </c>
      <c r="AR53" s="12">
        <f>(收入和直接成本!AQ28+收入和直接成本!AQ32+收入和直接成本!AQ36+收入和直接成本!AQ40)/0.03*1.5</f>
        <v>91000</v>
      </c>
      <c r="AS53" s="12">
        <f>(收入和直接成本!AR28+收入和直接成本!AR32+收入和直接成本!AR36+收入和直接成本!AR40)/0.03*1.5</f>
        <v>94500</v>
      </c>
      <c r="AT53" s="12">
        <f>(收入和直接成本!AS28+收入和直接成本!AS32+收入和直接成本!AS36+收入和直接成本!AS40)/0.03*1.5</f>
        <v>98000</v>
      </c>
      <c r="AU53" s="12">
        <f>(收入和直接成本!AT28+收入和直接成本!AT32+收入和直接成本!AT36+收入和直接成本!AT40)/0.03*1.5</f>
        <v>101500</v>
      </c>
      <c r="AV53" s="12">
        <f>(收入和直接成本!AU28+收入和直接成本!AU32+收入和直接成本!AU36+收入和直接成本!AU40)/0.03*1.5</f>
        <v>105000</v>
      </c>
      <c r="AW53" s="12">
        <f>(收入和直接成本!AV28+收入和直接成本!AV32+收入和直接成本!AV36+收入和直接成本!AV40)/0.03*1.5</f>
        <v>101500</v>
      </c>
      <c r="AX53" s="12">
        <f>(收入和直接成本!AW28+收入和直接成本!AW32+收入和直接成本!AW36+收入和直接成本!AW40)/0.03*1.5</f>
        <v>98000</v>
      </c>
      <c r="AY53" s="12">
        <f>(收入和直接成本!AX28+收入和直接成本!AX32+收入和直接成本!AX36+收入和直接成本!AX40)/0.03*1.5</f>
        <v>80500</v>
      </c>
      <c r="AZ53" s="12">
        <f>(收入和直接成本!AY28+收入和直接成本!AY32+收入和直接成本!AY36+收入和直接成本!AY40)/0.03*1.5</f>
        <v>63000</v>
      </c>
      <c r="BA53" s="11">
        <f t="shared" si="0"/>
        <v>2355500</v>
      </c>
    </row>
    <row r="54" spans="4:53">
      <c r="D54" s="1" t="s">
        <v>55</v>
      </c>
      <c r="E54" s="14">
        <v>0.03</v>
      </c>
      <c r="F54" s="14">
        <v>0.03</v>
      </c>
      <c r="G54" s="14">
        <v>0.03</v>
      </c>
      <c r="H54" s="14">
        <v>0.03</v>
      </c>
      <c r="I54" s="14">
        <v>0.03</v>
      </c>
      <c r="J54" s="14">
        <v>0.03</v>
      </c>
      <c r="K54" s="14">
        <v>0.03</v>
      </c>
      <c r="L54" s="14">
        <v>0.03</v>
      </c>
      <c r="M54" s="14">
        <v>0.03</v>
      </c>
      <c r="N54" s="14">
        <v>0.03</v>
      </c>
      <c r="O54" s="14">
        <v>0.03</v>
      </c>
      <c r="P54" s="14">
        <v>0.03</v>
      </c>
      <c r="Q54" s="14">
        <v>0.03</v>
      </c>
      <c r="R54" s="14">
        <v>0.03</v>
      </c>
      <c r="S54" s="14">
        <v>0.03</v>
      </c>
      <c r="T54" s="14">
        <v>0.03</v>
      </c>
      <c r="U54" s="14">
        <v>0.03</v>
      </c>
      <c r="V54" s="14">
        <v>0.03</v>
      </c>
      <c r="W54" s="14">
        <v>0.03</v>
      </c>
      <c r="X54" s="14">
        <v>0.03</v>
      </c>
      <c r="Y54" s="14">
        <v>0.03</v>
      </c>
      <c r="Z54" s="14">
        <v>0.03</v>
      </c>
      <c r="AA54" s="14">
        <v>0.03</v>
      </c>
      <c r="AB54" s="14">
        <v>0.03</v>
      </c>
      <c r="AC54" s="14">
        <v>0.03</v>
      </c>
      <c r="AD54" s="14">
        <v>0.03</v>
      </c>
      <c r="AE54" s="14">
        <v>0.03</v>
      </c>
      <c r="AF54" s="14">
        <v>0.03</v>
      </c>
      <c r="AG54" s="14">
        <v>0.03</v>
      </c>
      <c r="AH54" s="14">
        <v>0.03</v>
      </c>
      <c r="AI54" s="14">
        <v>0.03</v>
      </c>
      <c r="AJ54" s="14">
        <v>0.03</v>
      </c>
      <c r="AK54" s="14">
        <v>0.03</v>
      </c>
      <c r="AL54" s="14">
        <v>0.03</v>
      </c>
      <c r="AM54" s="14">
        <v>0.03</v>
      </c>
      <c r="AN54" s="14">
        <v>0.03</v>
      </c>
      <c r="AO54" s="14">
        <v>0.03</v>
      </c>
      <c r="AP54" s="14">
        <v>0.03</v>
      </c>
      <c r="AQ54" s="14">
        <v>0.03</v>
      </c>
      <c r="AR54" s="14">
        <v>0.03</v>
      </c>
      <c r="AS54" s="14">
        <v>0.03</v>
      </c>
      <c r="AT54" s="14">
        <v>0.03</v>
      </c>
      <c r="AU54" s="14">
        <v>0.03</v>
      </c>
      <c r="AV54" s="14">
        <v>0.03</v>
      </c>
      <c r="AW54" s="14">
        <v>0.03</v>
      </c>
      <c r="AX54" s="14">
        <v>0.03</v>
      </c>
      <c r="AY54" s="14">
        <v>0.03</v>
      </c>
      <c r="AZ54" s="14">
        <v>0.03</v>
      </c>
      <c r="BA54" s="11">
        <f t="shared" si="0"/>
        <v>1.44</v>
      </c>
    </row>
    <row r="55" spans="4:53">
      <c r="D55" s="1" t="s">
        <v>56</v>
      </c>
      <c r="E55" s="1">
        <v>1.5</v>
      </c>
      <c r="F55" s="1">
        <v>1.5</v>
      </c>
      <c r="G55" s="1">
        <v>1.5</v>
      </c>
      <c r="H55" s="1">
        <v>1.5</v>
      </c>
      <c r="I55" s="1">
        <v>1.5</v>
      </c>
      <c r="J55" s="1">
        <v>1.5</v>
      </c>
      <c r="K55" s="1">
        <v>1.5</v>
      </c>
      <c r="L55" s="1">
        <v>1.5</v>
      </c>
      <c r="M55" s="1">
        <v>1.5</v>
      </c>
      <c r="N55" s="1">
        <v>1.5</v>
      </c>
      <c r="O55" s="1">
        <v>1.5</v>
      </c>
      <c r="P55" s="1">
        <v>1.5</v>
      </c>
      <c r="Q55" s="1">
        <v>1.5</v>
      </c>
      <c r="R55" s="1">
        <v>1.5</v>
      </c>
      <c r="S55" s="1">
        <v>1.5</v>
      </c>
      <c r="T55" s="1">
        <v>1.5</v>
      </c>
      <c r="U55" s="1">
        <v>1.5</v>
      </c>
      <c r="V55" s="1">
        <v>1.5</v>
      </c>
      <c r="W55" s="1">
        <v>1.5</v>
      </c>
      <c r="X55" s="1">
        <v>1.5</v>
      </c>
      <c r="Y55" s="1">
        <v>1.5</v>
      </c>
      <c r="Z55" s="1">
        <v>1.5</v>
      </c>
      <c r="AA55" s="1">
        <v>1.5</v>
      </c>
      <c r="AB55" s="1">
        <v>1.5</v>
      </c>
      <c r="AC55" s="1">
        <v>1.5</v>
      </c>
      <c r="AD55" s="1">
        <v>1.5</v>
      </c>
      <c r="AE55" s="1">
        <v>1.5</v>
      </c>
      <c r="AF55" s="1">
        <v>1.5</v>
      </c>
      <c r="AG55" s="1">
        <v>1.5</v>
      </c>
      <c r="AH55" s="1">
        <v>1.5</v>
      </c>
      <c r="AI55" s="1">
        <v>1.5</v>
      </c>
      <c r="AJ55" s="1">
        <v>1.5</v>
      </c>
      <c r="AK55" s="1">
        <v>1.5</v>
      </c>
      <c r="AL55" s="1">
        <v>1.5</v>
      </c>
      <c r="AM55" s="1">
        <v>1.5</v>
      </c>
      <c r="AN55" s="1">
        <v>1.5</v>
      </c>
      <c r="AO55" s="1">
        <v>1.5</v>
      </c>
      <c r="AP55" s="1">
        <v>1.5</v>
      </c>
      <c r="AQ55" s="1">
        <v>1.5</v>
      </c>
      <c r="AR55" s="1">
        <v>1.5</v>
      </c>
      <c r="AS55" s="1">
        <v>1.5</v>
      </c>
      <c r="AT55" s="1">
        <v>1.5</v>
      </c>
      <c r="AU55" s="1">
        <v>1.5</v>
      </c>
      <c r="AV55" s="1">
        <v>1.5</v>
      </c>
      <c r="AW55" s="1">
        <v>1.5</v>
      </c>
      <c r="AX55" s="1">
        <v>1.5</v>
      </c>
      <c r="AY55" s="1">
        <v>1.5</v>
      </c>
      <c r="AZ55" s="1">
        <v>1.5</v>
      </c>
      <c r="BA55" s="11">
        <f t="shared" si="0"/>
        <v>72</v>
      </c>
    </row>
    <row r="56" spans="53:53">
      <c r="BA56" s="11">
        <f t="shared" si="0"/>
        <v>0</v>
      </c>
    </row>
    <row r="57" spans="3:53">
      <c r="C57" s="12" t="s">
        <v>57</v>
      </c>
      <c r="D57" s="12"/>
      <c r="E57" s="12">
        <f>收入和直接成本!D10/0.02*2.2</f>
        <v>15400</v>
      </c>
      <c r="F57" s="12">
        <f>收入和直接成本!E10/0.02*2.2</f>
        <v>15400</v>
      </c>
      <c r="G57" s="12">
        <f>收入和直接成本!F10/0.02*2.2</f>
        <v>15400</v>
      </c>
      <c r="H57" s="12">
        <f>收入和直接成本!G10/0.02*2.2</f>
        <v>15400</v>
      </c>
      <c r="I57" s="12">
        <f>收入和直接成本!H10/0.02*2.2</f>
        <v>15400</v>
      </c>
      <c r="J57" s="12">
        <f>收入和直接成本!I10/0.02*2.2</f>
        <v>15400</v>
      </c>
      <c r="K57" s="12">
        <f>收入和直接成本!J10/0.02*2.2</f>
        <v>15400</v>
      </c>
      <c r="L57" s="12">
        <f>收入和直接成本!K10/0.02*2.2</f>
        <v>15400</v>
      </c>
      <c r="M57" s="12">
        <f>收入和直接成本!L10/0.02*2.2</f>
        <v>15400</v>
      </c>
      <c r="N57" s="12">
        <f>收入和直接成本!M10/0.02*2.2</f>
        <v>15400</v>
      </c>
      <c r="O57" s="12">
        <f>收入和直接成本!N10/0.02*2.2</f>
        <v>15400</v>
      </c>
      <c r="P57" s="12">
        <f>收入和直接成本!O10/0.02*2.2</f>
        <v>15400</v>
      </c>
      <c r="Q57" s="12">
        <f>收入和直接成本!P10/0.02*2.2</f>
        <v>23100</v>
      </c>
      <c r="R57" s="12">
        <f>收入和直接成本!Q10/0.02*2.2</f>
        <v>23100</v>
      </c>
      <c r="S57" s="12">
        <f>收入和直接成本!R10/0.02*2.2</f>
        <v>23100</v>
      </c>
      <c r="T57" s="12">
        <f>收入和直接成本!S10/0.02*2.2</f>
        <v>23100</v>
      </c>
      <c r="U57" s="12">
        <f>收入和直接成本!T10/0.02*2.2</f>
        <v>23100</v>
      </c>
      <c r="V57" s="12">
        <f>收入和直接成本!U10/0.02*2.2</f>
        <v>23100</v>
      </c>
      <c r="W57" s="12">
        <f>收入和直接成本!V10/0.02*2.2</f>
        <v>23100</v>
      </c>
      <c r="X57" s="12">
        <f>收入和直接成本!W10/0.02*2.2</f>
        <v>23100</v>
      </c>
      <c r="Y57" s="12">
        <f>收入和直接成本!X10/0.02*2.2</f>
        <v>23100</v>
      </c>
      <c r="Z57" s="12">
        <f>收入和直接成本!Y10/0.02*2.2</f>
        <v>23100</v>
      </c>
      <c r="AA57" s="12">
        <f>收入和直接成本!Z10/0.02*2.2</f>
        <v>23100</v>
      </c>
      <c r="AB57" s="12">
        <f>收入和直接成本!AA10/0.02*2.2</f>
        <v>23100</v>
      </c>
      <c r="AC57" s="12">
        <f>收入和直接成本!AB10/0.02*2.2</f>
        <v>15400</v>
      </c>
      <c r="AD57" s="12">
        <f>收入和直接成本!AC10/0.02*2.2</f>
        <v>15400</v>
      </c>
      <c r="AE57" s="12">
        <f>收入和直接成本!AD10/0.02*2.2</f>
        <v>15400</v>
      </c>
      <c r="AF57" s="12">
        <f>收入和直接成本!AE10/0.02*2.2</f>
        <v>15400</v>
      </c>
      <c r="AG57" s="12">
        <f>收入和直接成本!AF10/0.02*2.2</f>
        <v>15400</v>
      </c>
      <c r="AH57" s="12">
        <f>收入和直接成本!AG10/0.02*2.2</f>
        <v>15400</v>
      </c>
      <c r="AI57" s="12">
        <f>收入和直接成本!AH10/0.02*2.2</f>
        <v>38500</v>
      </c>
      <c r="AJ57" s="12">
        <f>收入和直接成本!AI10/0.02*2.2</f>
        <v>38500</v>
      </c>
      <c r="AK57" s="12">
        <f>收入和直接成本!AJ10/0.02*2.2</f>
        <v>38500</v>
      </c>
      <c r="AL57" s="12">
        <f>收入和直接成本!AK10/0.02*2.2</f>
        <v>38500</v>
      </c>
      <c r="AM57" s="12">
        <f>收入和直接成本!AL10/0.02*2.2</f>
        <v>38500</v>
      </c>
      <c r="AN57" s="12">
        <f>收入和直接成本!AM10/0.02*2.2</f>
        <v>38500</v>
      </c>
      <c r="AO57" s="12">
        <f>收入和直接成本!AN10/0.02*2.2</f>
        <v>38500</v>
      </c>
      <c r="AP57" s="12">
        <f>收入和直接成本!AO10/0.02*2.2</f>
        <v>38500</v>
      </c>
      <c r="AQ57" s="12">
        <f>收入和直接成本!AP10/0.02*2.2</f>
        <v>46200</v>
      </c>
      <c r="AR57" s="12">
        <f>收入和直接成本!AQ10/0.02*2.2</f>
        <v>46200</v>
      </c>
      <c r="AS57" s="12">
        <f>收入和直接成本!AR10/0.02*2.2</f>
        <v>46200</v>
      </c>
      <c r="AT57" s="12">
        <f>收入和直接成本!AS10/0.02*2.2</f>
        <v>46200</v>
      </c>
      <c r="AU57" s="12">
        <f>收入和直接成本!AT10/0.02*2.2</f>
        <v>46200</v>
      </c>
      <c r="AV57" s="12">
        <f>收入和直接成本!AU10/0.02*2.2</f>
        <v>46200</v>
      </c>
      <c r="AW57" s="12">
        <f>收入和直接成本!AV10/0.02*2.2</f>
        <v>46200</v>
      </c>
      <c r="AX57" s="12">
        <f>收入和直接成本!AW10/0.02*2.2</f>
        <v>46200</v>
      </c>
      <c r="AY57" s="12">
        <f>收入和直接成本!AX10/0.02*2.2</f>
        <v>46200</v>
      </c>
      <c r="AZ57" s="12">
        <f>收入和直接成本!AY10/0.02*2.2</f>
        <v>46200</v>
      </c>
      <c r="BA57" s="11">
        <f t="shared" si="0"/>
        <v>1324400</v>
      </c>
    </row>
    <row r="58" spans="4:53">
      <c r="D58" s="1" t="s">
        <v>55</v>
      </c>
      <c r="E58" s="14">
        <v>0.02</v>
      </c>
      <c r="F58" s="14">
        <v>0.02</v>
      </c>
      <c r="G58" s="14">
        <v>0.02</v>
      </c>
      <c r="H58" s="14">
        <v>0.02</v>
      </c>
      <c r="I58" s="14">
        <v>0.02</v>
      </c>
      <c r="J58" s="14">
        <v>0.02</v>
      </c>
      <c r="K58" s="14">
        <v>0.02</v>
      </c>
      <c r="L58" s="14">
        <v>0.02</v>
      </c>
      <c r="M58" s="14">
        <v>0.02</v>
      </c>
      <c r="N58" s="14">
        <v>0.02</v>
      </c>
      <c r="O58" s="14">
        <v>0.02</v>
      </c>
      <c r="P58" s="14">
        <v>0.02</v>
      </c>
      <c r="Q58" s="14">
        <v>0.02</v>
      </c>
      <c r="R58" s="14">
        <v>0.02</v>
      </c>
      <c r="S58" s="14">
        <v>0.02</v>
      </c>
      <c r="T58" s="14">
        <v>0.02</v>
      </c>
      <c r="U58" s="14">
        <v>0.02</v>
      </c>
      <c r="V58" s="14">
        <v>0.02</v>
      </c>
      <c r="W58" s="14">
        <v>0.02</v>
      </c>
      <c r="X58" s="14">
        <v>0.02</v>
      </c>
      <c r="Y58" s="14">
        <v>0.02</v>
      </c>
      <c r="Z58" s="14">
        <v>0.02</v>
      </c>
      <c r="AA58" s="14">
        <v>0.02</v>
      </c>
      <c r="AB58" s="14">
        <v>0.02</v>
      </c>
      <c r="AC58" s="14">
        <v>0.02</v>
      </c>
      <c r="AD58" s="14">
        <v>0.02</v>
      </c>
      <c r="AE58" s="14">
        <v>0.02</v>
      </c>
      <c r="AF58" s="14">
        <v>0.02</v>
      </c>
      <c r="AG58" s="14">
        <v>0.02</v>
      </c>
      <c r="AH58" s="14">
        <v>0.02</v>
      </c>
      <c r="AI58" s="14">
        <v>0.02</v>
      </c>
      <c r="AJ58" s="14">
        <v>0.02</v>
      </c>
      <c r="AK58" s="14">
        <v>0.02</v>
      </c>
      <c r="AL58" s="14">
        <v>0.02</v>
      </c>
      <c r="AM58" s="14">
        <v>0.02</v>
      </c>
      <c r="AN58" s="14">
        <v>0.02</v>
      </c>
      <c r="AO58" s="14">
        <v>0.02</v>
      </c>
      <c r="AP58" s="14">
        <v>0.02</v>
      </c>
      <c r="AQ58" s="14">
        <v>0.02</v>
      </c>
      <c r="AR58" s="14">
        <v>0.02</v>
      </c>
      <c r="AS58" s="14">
        <v>0.02</v>
      </c>
      <c r="AT58" s="14">
        <v>0.02</v>
      </c>
      <c r="AU58" s="14">
        <v>0.02</v>
      </c>
      <c r="AV58" s="14">
        <v>0.02</v>
      </c>
      <c r="AW58" s="14">
        <v>0.02</v>
      </c>
      <c r="AX58" s="14">
        <v>0.02</v>
      </c>
      <c r="AY58" s="14">
        <v>0.02</v>
      </c>
      <c r="AZ58" s="14">
        <v>0.02</v>
      </c>
      <c r="BA58" s="11">
        <f t="shared" si="0"/>
        <v>0.960000000000001</v>
      </c>
    </row>
    <row r="59" spans="4:53">
      <c r="D59" s="1" t="s">
        <v>56</v>
      </c>
      <c r="E59" s="1">
        <v>2.2</v>
      </c>
      <c r="F59" s="1">
        <v>2.2</v>
      </c>
      <c r="G59" s="1">
        <v>2.2</v>
      </c>
      <c r="H59" s="1">
        <v>2.2</v>
      </c>
      <c r="I59" s="1">
        <v>2.2</v>
      </c>
      <c r="J59" s="1">
        <v>2.2</v>
      </c>
      <c r="K59" s="1">
        <v>2.2</v>
      </c>
      <c r="L59" s="1">
        <v>2.2</v>
      </c>
      <c r="M59" s="1">
        <v>2.2</v>
      </c>
      <c r="N59" s="1">
        <v>2.2</v>
      </c>
      <c r="O59" s="1">
        <v>2.2</v>
      </c>
      <c r="P59" s="1">
        <v>2.2</v>
      </c>
      <c r="Q59" s="1">
        <v>2.2</v>
      </c>
      <c r="R59" s="1">
        <v>2.2</v>
      </c>
      <c r="S59" s="1">
        <v>2.2</v>
      </c>
      <c r="T59" s="1">
        <v>2.2</v>
      </c>
      <c r="U59" s="1">
        <v>2.2</v>
      </c>
      <c r="V59" s="1">
        <v>2.2</v>
      </c>
      <c r="W59" s="1">
        <v>2.2</v>
      </c>
      <c r="X59" s="1">
        <v>2.2</v>
      </c>
      <c r="Y59" s="1">
        <v>2.2</v>
      </c>
      <c r="Z59" s="1">
        <v>2.2</v>
      </c>
      <c r="AA59" s="1">
        <v>2.2</v>
      </c>
      <c r="AB59" s="1">
        <v>2.2</v>
      </c>
      <c r="AC59" s="1">
        <v>2.2</v>
      </c>
      <c r="AD59" s="1">
        <v>2.2</v>
      </c>
      <c r="AE59" s="1">
        <v>2.2</v>
      </c>
      <c r="AF59" s="1">
        <v>2.2</v>
      </c>
      <c r="AG59" s="1">
        <v>2.2</v>
      </c>
      <c r="AH59" s="1">
        <v>2.2</v>
      </c>
      <c r="AI59" s="1">
        <v>2.2</v>
      </c>
      <c r="AJ59" s="1">
        <v>2.2</v>
      </c>
      <c r="AK59" s="1">
        <v>2.2</v>
      </c>
      <c r="AL59" s="1">
        <v>2.2</v>
      </c>
      <c r="AM59" s="1">
        <v>2.2</v>
      </c>
      <c r="AN59" s="1">
        <v>2.2</v>
      </c>
      <c r="AO59" s="1">
        <v>2.2</v>
      </c>
      <c r="AP59" s="1">
        <v>2.2</v>
      </c>
      <c r="AQ59" s="1">
        <v>2.2</v>
      </c>
      <c r="AR59" s="1">
        <v>2.2</v>
      </c>
      <c r="AS59" s="1">
        <v>2.2</v>
      </c>
      <c r="AT59" s="1">
        <v>2.2</v>
      </c>
      <c r="AU59" s="1">
        <v>2.2</v>
      </c>
      <c r="AV59" s="1">
        <v>2.2</v>
      </c>
      <c r="AW59" s="1">
        <v>2.2</v>
      </c>
      <c r="AX59" s="1">
        <v>2.2</v>
      </c>
      <c r="AY59" s="1">
        <v>2.2</v>
      </c>
      <c r="AZ59" s="1">
        <v>2.2</v>
      </c>
      <c r="BA59" s="11">
        <f t="shared" si="0"/>
        <v>105.6</v>
      </c>
    </row>
    <row r="60" spans="53:53">
      <c r="BA60" s="11">
        <f t="shared" si="0"/>
        <v>0</v>
      </c>
    </row>
    <row r="61" spans="3:53">
      <c r="C61" s="12" t="s">
        <v>58</v>
      </c>
      <c r="D61" s="12"/>
      <c r="E61" s="12">
        <f>收入和直接成本!D15/0.01*1.5</f>
        <v>5250</v>
      </c>
      <c r="F61" s="12">
        <f>收入和直接成本!E15/0.01*1.5</f>
        <v>5250</v>
      </c>
      <c r="G61" s="12">
        <f>收入和直接成本!F15/0.01*1.5</f>
        <v>5250</v>
      </c>
      <c r="H61" s="12">
        <f>收入和直接成本!G15/0.01*1.5</f>
        <v>5250</v>
      </c>
      <c r="I61" s="12">
        <f>收入和直接成本!H15/0.01*1.5</f>
        <v>5250</v>
      </c>
      <c r="J61" s="12">
        <f>收入和直接成本!I15/0.01*1.5</f>
        <v>5250</v>
      </c>
      <c r="K61" s="12">
        <f>收入和直接成本!J15/0.01*1.5</f>
        <v>5250</v>
      </c>
      <c r="L61" s="12">
        <f>收入和直接成本!K15/0.01*1.5</f>
        <v>5250</v>
      </c>
      <c r="M61" s="12">
        <f>收入和直接成本!L15/0.01*1.5</f>
        <v>5250</v>
      </c>
      <c r="N61" s="12">
        <f>收入和直接成本!M15/0.01*1.5</f>
        <v>5250</v>
      </c>
      <c r="O61" s="12">
        <f>收入和直接成本!N15/0.01*1.5</f>
        <v>5250</v>
      </c>
      <c r="P61" s="12">
        <f>收入和直接成本!O15/0.01*1.5</f>
        <v>5250</v>
      </c>
      <c r="Q61" s="12">
        <f>收入和直接成本!P15/0.01*1.5</f>
        <v>5250</v>
      </c>
      <c r="R61" s="12">
        <f>收入和直接成本!Q15/0.01*1.5</f>
        <v>5250</v>
      </c>
      <c r="S61" s="12">
        <f>收入和直接成本!R15/0.01*1.5</f>
        <v>5250</v>
      </c>
      <c r="T61" s="12">
        <f>收入和直接成本!S15/0.01*1.5</f>
        <v>5250</v>
      </c>
      <c r="U61" s="12">
        <f>收入和直接成本!T15/0.01*1.5</f>
        <v>5250</v>
      </c>
      <c r="V61" s="12">
        <f>收入和直接成本!U15/0.01*1.5</f>
        <v>5250</v>
      </c>
      <c r="W61" s="12">
        <f>收入和直接成本!V15/0.01*1.5</f>
        <v>5250</v>
      </c>
      <c r="X61" s="12">
        <f>收入和直接成本!W15/0.01*1.5</f>
        <v>5250</v>
      </c>
      <c r="Y61" s="12">
        <f>收入和直接成本!X15/0.01*1.5</f>
        <v>5250</v>
      </c>
      <c r="Z61" s="12">
        <f>收入和直接成本!Y15/0.01*1.5</f>
        <v>5250</v>
      </c>
      <c r="AA61" s="12">
        <f>收入和直接成本!Z15/0.01*1.5</f>
        <v>5250</v>
      </c>
      <c r="AB61" s="12">
        <f>收入和直接成本!AA15/0.01*1.5</f>
        <v>5250</v>
      </c>
      <c r="AC61" s="12">
        <f>收入和直接成本!AB15/0.01*1.5</f>
        <v>5250</v>
      </c>
      <c r="AD61" s="12">
        <f>收入和直接成本!AC15/0.01*1.5</f>
        <v>5250</v>
      </c>
      <c r="AE61" s="12">
        <f>收入和直接成本!AD15/0.01*1.5</f>
        <v>5250</v>
      </c>
      <c r="AF61" s="12">
        <f>收入和直接成本!AE15/0.01*1.5</f>
        <v>5250</v>
      </c>
      <c r="AG61" s="12">
        <f>收入和直接成本!AF15/0.01*1.5</f>
        <v>5250</v>
      </c>
      <c r="AH61" s="12">
        <f>收入和直接成本!AG15/0.01*1.5</f>
        <v>5250</v>
      </c>
      <c r="AI61" s="12">
        <f>收入和直接成本!AH15/0.01*1.5</f>
        <v>21000</v>
      </c>
      <c r="AJ61" s="12">
        <f>收入和直接成本!AI15/0.01*1.5</f>
        <v>21000</v>
      </c>
      <c r="AK61" s="12">
        <f>收入和直接成本!AJ15/0.01*1.5</f>
        <v>21000</v>
      </c>
      <c r="AL61" s="12">
        <f>收入和直接成本!AK15/0.01*1.5</f>
        <v>21000</v>
      </c>
      <c r="AM61" s="12">
        <f>收入和直接成本!AL15/0.01*1.5</f>
        <v>21000</v>
      </c>
      <c r="AN61" s="12">
        <f>收入和直接成本!AM15/0.01*1.5</f>
        <v>21000</v>
      </c>
      <c r="AO61" s="12">
        <f>收入和直接成本!AN15/0.01*1.5</f>
        <v>21000</v>
      </c>
      <c r="AP61" s="12">
        <f>收入和直接成本!AO15/0.01*1.5</f>
        <v>21000</v>
      </c>
      <c r="AQ61" s="12">
        <f>收入和直接成本!AP15/0.01*1.5</f>
        <v>21000</v>
      </c>
      <c r="AR61" s="12">
        <f>收入和直接成本!AQ15/0.01*1.5</f>
        <v>21000</v>
      </c>
      <c r="AS61" s="12">
        <f>收入和直接成本!AR15/0.01*1.5</f>
        <v>21000</v>
      </c>
      <c r="AT61" s="12">
        <f>收入和直接成本!AS15/0.01*1.5</f>
        <v>21000</v>
      </c>
      <c r="AU61" s="12">
        <f>收入和直接成本!AT15/0.01*1.5</f>
        <v>21000</v>
      </c>
      <c r="AV61" s="12">
        <f>收入和直接成本!AU15/0.01*1.5</f>
        <v>21000</v>
      </c>
      <c r="AW61" s="12">
        <f>收入和直接成本!AV15/0.01*1.5</f>
        <v>21000</v>
      </c>
      <c r="AX61" s="12">
        <f>收入和直接成本!AW15/0.01*1.5</f>
        <v>21000</v>
      </c>
      <c r="AY61" s="12">
        <f>收入和直接成本!AX15/0.01*1.5</f>
        <v>21000</v>
      </c>
      <c r="AZ61" s="12">
        <f>收入和直接成本!AY15/0.01*1.5</f>
        <v>21000</v>
      </c>
      <c r="BA61" s="11">
        <f t="shared" si="0"/>
        <v>535500</v>
      </c>
    </row>
    <row r="62" spans="4:53">
      <c r="D62" s="1" t="s">
        <v>55</v>
      </c>
      <c r="E62" s="14">
        <v>0.01</v>
      </c>
      <c r="F62" s="14">
        <v>0.01</v>
      </c>
      <c r="G62" s="14">
        <v>0.01</v>
      </c>
      <c r="H62" s="14">
        <v>0.01</v>
      </c>
      <c r="I62" s="14">
        <v>0.01</v>
      </c>
      <c r="J62" s="14">
        <v>0.01</v>
      </c>
      <c r="K62" s="14">
        <v>0.01</v>
      </c>
      <c r="L62" s="14">
        <v>0.01</v>
      </c>
      <c r="M62" s="14">
        <v>0.01</v>
      </c>
      <c r="N62" s="14">
        <v>0.01</v>
      </c>
      <c r="O62" s="14">
        <v>0.01</v>
      </c>
      <c r="P62" s="14">
        <v>0.01</v>
      </c>
      <c r="Q62" s="14">
        <v>0.01</v>
      </c>
      <c r="R62" s="14">
        <v>0.01</v>
      </c>
      <c r="S62" s="14">
        <v>0.01</v>
      </c>
      <c r="T62" s="14">
        <v>0.01</v>
      </c>
      <c r="U62" s="14">
        <v>0.01</v>
      </c>
      <c r="V62" s="14">
        <v>0.01</v>
      </c>
      <c r="W62" s="14">
        <v>0.01</v>
      </c>
      <c r="X62" s="14">
        <v>0.01</v>
      </c>
      <c r="Y62" s="14">
        <v>0.01</v>
      </c>
      <c r="Z62" s="14">
        <v>0.01</v>
      </c>
      <c r="AA62" s="14">
        <v>0.01</v>
      </c>
      <c r="AB62" s="14">
        <v>0.01</v>
      </c>
      <c r="AC62" s="14">
        <v>0.01</v>
      </c>
      <c r="AD62" s="14">
        <v>0.01</v>
      </c>
      <c r="AE62" s="14">
        <v>0.01</v>
      </c>
      <c r="AF62" s="14">
        <v>0.01</v>
      </c>
      <c r="AG62" s="14">
        <v>0.01</v>
      </c>
      <c r="AH62" s="14">
        <v>0.01</v>
      </c>
      <c r="AI62" s="14">
        <v>0.01</v>
      </c>
      <c r="AJ62" s="14">
        <v>0.01</v>
      </c>
      <c r="AK62" s="14">
        <v>0.01</v>
      </c>
      <c r="AL62" s="14">
        <v>0.01</v>
      </c>
      <c r="AM62" s="14">
        <v>0.01</v>
      </c>
      <c r="AN62" s="14">
        <v>0.01</v>
      </c>
      <c r="AO62" s="14">
        <v>0.01</v>
      </c>
      <c r="AP62" s="14">
        <v>0.01</v>
      </c>
      <c r="AQ62" s="14">
        <v>0.01</v>
      </c>
      <c r="AR62" s="14">
        <v>0.01</v>
      </c>
      <c r="AS62" s="14">
        <v>0.01</v>
      </c>
      <c r="AT62" s="14">
        <v>0.01</v>
      </c>
      <c r="AU62" s="14">
        <v>0.01</v>
      </c>
      <c r="AV62" s="14">
        <v>0.01</v>
      </c>
      <c r="AW62" s="14">
        <v>0.01</v>
      </c>
      <c r="AX62" s="14">
        <v>0.01</v>
      </c>
      <c r="AY62" s="14">
        <v>0.01</v>
      </c>
      <c r="AZ62" s="14">
        <v>0.01</v>
      </c>
      <c r="BA62" s="11">
        <f t="shared" si="0"/>
        <v>0.48</v>
      </c>
    </row>
    <row r="63" spans="4:53">
      <c r="D63" s="1" t="s">
        <v>56</v>
      </c>
      <c r="E63" s="1">
        <v>1.5</v>
      </c>
      <c r="F63" s="1">
        <v>1.5</v>
      </c>
      <c r="G63" s="1">
        <v>1.5</v>
      </c>
      <c r="H63" s="1">
        <v>1.5</v>
      </c>
      <c r="I63" s="1">
        <v>1.5</v>
      </c>
      <c r="J63" s="1">
        <v>1.5</v>
      </c>
      <c r="K63" s="1">
        <v>1.5</v>
      </c>
      <c r="L63" s="1">
        <v>1.5</v>
      </c>
      <c r="M63" s="1">
        <v>1.5</v>
      </c>
      <c r="N63" s="1">
        <v>1.5</v>
      </c>
      <c r="O63" s="1">
        <v>1.5</v>
      </c>
      <c r="P63" s="1">
        <v>1.5</v>
      </c>
      <c r="Q63" s="1">
        <v>1.5</v>
      </c>
      <c r="R63" s="1">
        <v>1.5</v>
      </c>
      <c r="S63" s="1">
        <v>1.5</v>
      </c>
      <c r="T63" s="1">
        <v>1.5</v>
      </c>
      <c r="U63" s="1">
        <v>1.5</v>
      </c>
      <c r="V63" s="1">
        <v>1.5</v>
      </c>
      <c r="W63" s="1">
        <v>1.5</v>
      </c>
      <c r="X63" s="1">
        <v>1.5</v>
      </c>
      <c r="Y63" s="1">
        <v>1.5</v>
      </c>
      <c r="Z63" s="1">
        <v>1.5</v>
      </c>
      <c r="AA63" s="1">
        <v>1.5</v>
      </c>
      <c r="AB63" s="1">
        <v>1.5</v>
      </c>
      <c r="AC63" s="1">
        <v>1.5</v>
      </c>
      <c r="AD63" s="1">
        <v>1.5</v>
      </c>
      <c r="AE63" s="1">
        <v>1.5</v>
      </c>
      <c r="AF63" s="1">
        <v>1.5</v>
      </c>
      <c r="AG63" s="1">
        <v>1.5</v>
      </c>
      <c r="AH63" s="1">
        <v>1.5</v>
      </c>
      <c r="AI63" s="1">
        <v>1.5</v>
      </c>
      <c r="AJ63" s="1">
        <v>1.5</v>
      </c>
      <c r="AK63" s="1">
        <v>1.5</v>
      </c>
      <c r="AL63" s="1">
        <v>1.5</v>
      </c>
      <c r="AM63" s="1">
        <v>1.5</v>
      </c>
      <c r="AN63" s="1">
        <v>1.5</v>
      </c>
      <c r="AO63" s="1">
        <v>1.5</v>
      </c>
      <c r="AP63" s="1">
        <v>1.5</v>
      </c>
      <c r="AQ63" s="1">
        <v>1.5</v>
      </c>
      <c r="AR63" s="1">
        <v>1.5</v>
      </c>
      <c r="AS63" s="1">
        <v>1.5</v>
      </c>
      <c r="AT63" s="1">
        <v>1.5</v>
      </c>
      <c r="AU63" s="1">
        <v>1.5</v>
      </c>
      <c r="AV63" s="1">
        <v>1.5</v>
      </c>
      <c r="AW63" s="1">
        <v>1.5</v>
      </c>
      <c r="AX63" s="1">
        <v>1.5</v>
      </c>
      <c r="AY63" s="1">
        <v>1.5</v>
      </c>
      <c r="AZ63" s="1">
        <v>1.5</v>
      </c>
      <c r="BA63" s="11">
        <f t="shared" si="0"/>
        <v>72</v>
      </c>
    </row>
    <row r="64" spans="53:53">
      <c r="BA64" s="11">
        <f t="shared" si="0"/>
        <v>0</v>
      </c>
    </row>
    <row r="65" spans="3:53">
      <c r="C65" s="12" t="s">
        <v>59</v>
      </c>
      <c r="D65" s="12"/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1">
        <f t="shared" si="0"/>
        <v>0</v>
      </c>
    </row>
    <row r="66" spans="53:53">
      <c r="BA66" s="11">
        <f t="shared" si="0"/>
        <v>0</v>
      </c>
    </row>
    <row r="67" spans="3:53">
      <c r="C67" s="12" t="s">
        <v>60</v>
      </c>
      <c r="D67" s="12"/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0</v>
      </c>
      <c r="AW67" s="12">
        <v>0</v>
      </c>
      <c r="AX67" s="12">
        <v>0</v>
      </c>
      <c r="AY67" s="12">
        <v>0</v>
      </c>
      <c r="AZ67" s="12">
        <v>0</v>
      </c>
      <c r="BA67" s="11">
        <f t="shared" si="0"/>
        <v>0</v>
      </c>
    </row>
    <row r="68" spans="53:53">
      <c r="BA68" s="11">
        <f t="shared" si="0"/>
        <v>0</v>
      </c>
    </row>
    <row r="69" spans="2:53">
      <c r="B69" s="5" t="s">
        <v>61</v>
      </c>
      <c r="C69" s="5"/>
      <c r="D69" s="5"/>
      <c r="E69" s="5">
        <f>E53+E57+E61+E65+E67</f>
        <v>24150</v>
      </c>
      <c r="F69" s="5">
        <f t="shared" ref="F69:AZ69" si="21">F53+F57+F61+F65+F67</f>
        <v>27650</v>
      </c>
      <c r="G69" s="5">
        <f t="shared" si="21"/>
        <v>31150</v>
      </c>
      <c r="H69" s="5">
        <f t="shared" si="21"/>
        <v>34650</v>
      </c>
      <c r="I69" s="5">
        <f t="shared" si="21"/>
        <v>38150</v>
      </c>
      <c r="J69" s="5">
        <f t="shared" si="21"/>
        <v>45150</v>
      </c>
      <c r="K69" s="5">
        <f t="shared" si="21"/>
        <v>52150</v>
      </c>
      <c r="L69" s="5">
        <f t="shared" si="21"/>
        <v>59150</v>
      </c>
      <c r="M69" s="5">
        <f t="shared" si="21"/>
        <v>66150</v>
      </c>
      <c r="N69" s="5">
        <f t="shared" si="21"/>
        <v>73150</v>
      </c>
      <c r="O69" s="5">
        <f t="shared" si="21"/>
        <v>73150</v>
      </c>
      <c r="P69" s="5">
        <f t="shared" si="21"/>
        <v>73150</v>
      </c>
      <c r="Q69" s="5">
        <f t="shared" si="21"/>
        <v>80850</v>
      </c>
      <c r="R69" s="5">
        <f t="shared" si="21"/>
        <v>80850</v>
      </c>
      <c r="S69" s="5">
        <f t="shared" si="21"/>
        <v>80850</v>
      </c>
      <c r="T69" s="5">
        <f t="shared" si="21"/>
        <v>80850</v>
      </c>
      <c r="U69" s="5">
        <f t="shared" si="21"/>
        <v>70350</v>
      </c>
      <c r="V69" s="5">
        <f t="shared" si="21"/>
        <v>73850</v>
      </c>
      <c r="W69" s="5">
        <f t="shared" si="21"/>
        <v>77350</v>
      </c>
      <c r="X69" s="5">
        <f t="shared" si="21"/>
        <v>80850</v>
      </c>
      <c r="Y69" s="5">
        <f t="shared" si="21"/>
        <v>84350</v>
      </c>
      <c r="Z69" s="5">
        <f t="shared" si="21"/>
        <v>87850</v>
      </c>
      <c r="AA69" s="5">
        <f t="shared" si="21"/>
        <v>91350</v>
      </c>
      <c r="AB69" s="5">
        <f t="shared" si="21"/>
        <v>87850</v>
      </c>
      <c r="AC69" s="5">
        <f t="shared" si="21"/>
        <v>76650</v>
      </c>
      <c r="AD69" s="5">
        <f t="shared" si="21"/>
        <v>73150</v>
      </c>
      <c r="AE69" s="5">
        <f t="shared" si="21"/>
        <v>69650</v>
      </c>
      <c r="AF69" s="5">
        <f t="shared" si="21"/>
        <v>66150</v>
      </c>
      <c r="AG69" s="5">
        <f t="shared" si="21"/>
        <v>62650</v>
      </c>
      <c r="AH69" s="5">
        <f t="shared" si="21"/>
        <v>59150</v>
      </c>
      <c r="AI69" s="5">
        <f t="shared" si="21"/>
        <v>63000</v>
      </c>
      <c r="AJ69" s="5">
        <f t="shared" si="21"/>
        <v>66500</v>
      </c>
      <c r="AK69" s="5">
        <f t="shared" si="21"/>
        <v>70000</v>
      </c>
      <c r="AL69" s="5">
        <f t="shared" si="21"/>
        <v>73500</v>
      </c>
      <c r="AM69" s="5">
        <f t="shared" si="21"/>
        <v>80500</v>
      </c>
      <c r="AN69" s="5">
        <f t="shared" si="21"/>
        <v>87500</v>
      </c>
      <c r="AO69" s="5">
        <f t="shared" si="21"/>
        <v>98000</v>
      </c>
      <c r="AP69" s="5">
        <f t="shared" si="21"/>
        <v>115500</v>
      </c>
      <c r="AQ69" s="5">
        <f t="shared" si="21"/>
        <v>140700</v>
      </c>
      <c r="AR69" s="5">
        <f t="shared" si="21"/>
        <v>158200</v>
      </c>
      <c r="AS69" s="5">
        <f t="shared" si="21"/>
        <v>161700</v>
      </c>
      <c r="AT69" s="5">
        <f t="shared" si="21"/>
        <v>165200</v>
      </c>
      <c r="AU69" s="5">
        <f t="shared" si="21"/>
        <v>168700</v>
      </c>
      <c r="AV69" s="5">
        <f t="shared" si="21"/>
        <v>172200</v>
      </c>
      <c r="AW69" s="5">
        <f t="shared" si="21"/>
        <v>168700</v>
      </c>
      <c r="AX69" s="5">
        <f t="shared" si="21"/>
        <v>165200</v>
      </c>
      <c r="AY69" s="5">
        <f t="shared" si="21"/>
        <v>147700</v>
      </c>
      <c r="AZ69" s="5">
        <f t="shared" si="21"/>
        <v>130200</v>
      </c>
      <c r="BA69" s="11">
        <f t="shared" si="0"/>
        <v>4215400</v>
      </c>
    </row>
    <row r="70" spans="53:53">
      <c r="BA70" s="11">
        <f t="shared" ref="BA70:BA105" si="22">SUM(E70:AZ70)</f>
        <v>0</v>
      </c>
    </row>
    <row r="71" spans="2:53">
      <c r="B71" s="9" t="s">
        <v>62</v>
      </c>
      <c r="BA71" s="11">
        <f t="shared" si="22"/>
        <v>0</v>
      </c>
    </row>
    <row r="72" spans="53:53">
      <c r="BA72" s="11">
        <f t="shared" si="22"/>
        <v>0</v>
      </c>
    </row>
    <row r="73" spans="3:53">
      <c r="C73" s="1" t="s">
        <v>63</v>
      </c>
      <c r="D73" s="1" t="s">
        <v>64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1</v>
      </c>
      <c r="AM73" s="1">
        <v>1</v>
      </c>
      <c r="AN73" s="1">
        <v>1</v>
      </c>
      <c r="AO73" s="1">
        <v>1</v>
      </c>
      <c r="AP73" s="1">
        <v>1</v>
      </c>
      <c r="AQ73" s="1">
        <v>1</v>
      </c>
      <c r="AR73" s="1">
        <v>1</v>
      </c>
      <c r="AS73" s="1">
        <v>1</v>
      </c>
      <c r="AT73" s="1">
        <v>1</v>
      </c>
      <c r="AU73" s="1">
        <v>1</v>
      </c>
      <c r="AV73" s="1">
        <v>1</v>
      </c>
      <c r="AW73" s="1">
        <v>1</v>
      </c>
      <c r="AX73" s="1">
        <v>1</v>
      </c>
      <c r="AY73" s="1">
        <v>1</v>
      </c>
      <c r="AZ73" s="1">
        <v>1</v>
      </c>
      <c r="BA73" s="11">
        <f t="shared" si="22"/>
        <v>48</v>
      </c>
    </row>
    <row r="74" spans="4:53">
      <c r="D74" s="1" t="s">
        <v>65</v>
      </c>
      <c r="E74" s="1">
        <v>8000</v>
      </c>
      <c r="F74" s="1">
        <v>0</v>
      </c>
      <c r="G74" s="1">
        <v>0</v>
      </c>
      <c r="H74" s="1">
        <v>0</v>
      </c>
      <c r="I74" s="1">
        <v>8000</v>
      </c>
      <c r="J74" s="1">
        <v>0</v>
      </c>
      <c r="K74" s="1">
        <v>0</v>
      </c>
      <c r="L74" s="1">
        <v>0</v>
      </c>
      <c r="M74" s="1">
        <v>8000</v>
      </c>
      <c r="N74" s="1">
        <v>0</v>
      </c>
      <c r="O74" s="1">
        <v>0</v>
      </c>
      <c r="P74" s="1">
        <v>0</v>
      </c>
      <c r="Q74" s="1">
        <v>8000</v>
      </c>
      <c r="R74" s="1">
        <v>0</v>
      </c>
      <c r="S74" s="1">
        <v>0</v>
      </c>
      <c r="T74" s="1">
        <v>0</v>
      </c>
      <c r="U74" s="1">
        <v>8000</v>
      </c>
      <c r="V74" s="1">
        <v>0</v>
      </c>
      <c r="W74" s="1">
        <v>0</v>
      </c>
      <c r="X74" s="1">
        <v>0</v>
      </c>
      <c r="Y74" s="1">
        <v>8000</v>
      </c>
      <c r="Z74" s="1">
        <v>0</v>
      </c>
      <c r="AA74" s="1">
        <v>0</v>
      </c>
      <c r="AB74" s="1">
        <v>0</v>
      </c>
      <c r="AC74" s="1">
        <v>8000</v>
      </c>
      <c r="AD74" s="1">
        <v>0</v>
      </c>
      <c r="AE74" s="1">
        <v>0</v>
      </c>
      <c r="AF74" s="1">
        <v>0</v>
      </c>
      <c r="AG74" s="1">
        <v>8000</v>
      </c>
      <c r="AH74" s="1">
        <v>0</v>
      </c>
      <c r="AI74" s="1">
        <v>0</v>
      </c>
      <c r="AJ74" s="1">
        <v>0</v>
      </c>
      <c r="AK74" s="1">
        <v>8000</v>
      </c>
      <c r="AL74" s="1">
        <v>0</v>
      </c>
      <c r="AM74" s="1">
        <v>0</v>
      </c>
      <c r="AN74" s="1">
        <v>0</v>
      </c>
      <c r="AO74" s="1">
        <v>8000</v>
      </c>
      <c r="AP74" s="1">
        <v>0</v>
      </c>
      <c r="AQ74" s="1">
        <v>0</v>
      </c>
      <c r="AR74" s="1">
        <v>0</v>
      </c>
      <c r="AS74" s="1">
        <v>8000</v>
      </c>
      <c r="AT74" s="1">
        <v>0</v>
      </c>
      <c r="AU74" s="1">
        <v>0</v>
      </c>
      <c r="AV74" s="1">
        <v>0</v>
      </c>
      <c r="AW74" s="1">
        <v>8000</v>
      </c>
      <c r="AX74" s="1">
        <v>0</v>
      </c>
      <c r="AY74" s="1">
        <v>0</v>
      </c>
      <c r="AZ74" s="1">
        <v>0</v>
      </c>
      <c r="BA74" s="11">
        <f t="shared" si="22"/>
        <v>96000</v>
      </c>
    </row>
    <row r="75" spans="3:53">
      <c r="C75" s="12"/>
      <c r="D75" s="12" t="s">
        <v>17</v>
      </c>
      <c r="E75" s="12">
        <f>E73*E74</f>
        <v>8000</v>
      </c>
      <c r="F75" s="12">
        <f t="shared" ref="F75:AZ75" si="23">F73*F74</f>
        <v>0</v>
      </c>
      <c r="G75" s="12">
        <f t="shared" si="23"/>
        <v>0</v>
      </c>
      <c r="H75" s="12">
        <f t="shared" si="23"/>
        <v>0</v>
      </c>
      <c r="I75" s="12">
        <f t="shared" si="23"/>
        <v>8000</v>
      </c>
      <c r="J75" s="12">
        <f t="shared" si="23"/>
        <v>0</v>
      </c>
      <c r="K75" s="12">
        <f t="shared" si="23"/>
        <v>0</v>
      </c>
      <c r="L75" s="12">
        <f t="shared" si="23"/>
        <v>0</v>
      </c>
      <c r="M75" s="12">
        <f t="shared" si="23"/>
        <v>8000</v>
      </c>
      <c r="N75" s="12">
        <f t="shared" si="23"/>
        <v>0</v>
      </c>
      <c r="O75" s="12">
        <f t="shared" si="23"/>
        <v>0</v>
      </c>
      <c r="P75" s="12">
        <f t="shared" si="23"/>
        <v>0</v>
      </c>
      <c r="Q75" s="12">
        <f t="shared" si="23"/>
        <v>8000</v>
      </c>
      <c r="R75" s="12">
        <f t="shared" si="23"/>
        <v>0</v>
      </c>
      <c r="S75" s="12">
        <f t="shared" si="23"/>
        <v>0</v>
      </c>
      <c r="T75" s="12">
        <f t="shared" si="23"/>
        <v>0</v>
      </c>
      <c r="U75" s="12">
        <f t="shared" si="23"/>
        <v>8000</v>
      </c>
      <c r="V75" s="12">
        <f t="shared" si="23"/>
        <v>0</v>
      </c>
      <c r="W75" s="12">
        <f t="shared" si="23"/>
        <v>0</v>
      </c>
      <c r="X75" s="12">
        <f t="shared" si="23"/>
        <v>0</v>
      </c>
      <c r="Y75" s="12">
        <f t="shared" si="23"/>
        <v>8000</v>
      </c>
      <c r="Z75" s="12">
        <f t="shared" si="23"/>
        <v>0</v>
      </c>
      <c r="AA75" s="12">
        <f t="shared" si="23"/>
        <v>0</v>
      </c>
      <c r="AB75" s="12">
        <f t="shared" si="23"/>
        <v>0</v>
      </c>
      <c r="AC75" s="12">
        <f t="shared" si="23"/>
        <v>8000</v>
      </c>
      <c r="AD75" s="12">
        <f t="shared" si="23"/>
        <v>0</v>
      </c>
      <c r="AE75" s="12">
        <f t="shared" si="23"/>
        <v>0</v>
      </c>
      <c r="AF75" s="12">
        <f t="shared" si="23"/>
        <v>0</v>
      </c>
      <c r="AG75" s="12">
        <f t="shared" si="23"/>
        <v>8000</v>
      </c>
      <c r="AH75" s="12">
        <f t="shared" si="23"/>
        <v>0</v>
      </c>
      <c r="AI75" s="12">
        <f t="shared" si="23"/>
        <v>0</v>
      </c>
      <c r="AJ75" s="12">
        <f t="shared" si="23"/>
        <v>0</v>
      </c>
      <c r="AK75" s="12">
        <f t="shared" si="23"/>
        <v>8000</v>
      </c>
      <c r="AL75" s="12">
        <f t="shared" si="23"/>
        <v>0</v>
      </c>
      <c r="AM75" s="12">
        <f t="shared" si="23"/>
        <v>0</v>
      </c>
      <c r="AN75" s="12">
        <f t="shared" si="23"/>
        <v>0</v>
      </c>
      <c r="AO75" s="12">
        <f t="shared" si="23"/>
        <v>8000</v>
      </c>
      <c r="AP75" s="12">
        <f t="shared" si="23"/>
        <v>0</v>
      </c>
      <c r="AQ75" s="12">
        <f t="shared" si="23"/>
        <v>0</v>
      </c>
      <c r="AR75" s="12">
        <f t="shared" si="23"/>
        <v>0</v>
      </c>
      <c r="AS75" s="12">
        <f t="shared" si="23"/>
        <v>8000</v>
      </c>
      <c r="AT75" s="12">
        <f t="shared" si="23"/>
        <v>0</v>
      </c>
      <c r="AU75" s="12">
        <f t="shared" si="23"/>
        <v>0</v>
      </c>
      <c r="AV75" s="12">
        <f t="shared" si="23"/>
        <v>0</v>
      </c>
      <c r="AW75" s="12">
        <f t="shared" si="23"/>
        <v>8000</v>
      </c>
      <c r="AX75" s="12">
        <f t="shared" si="23"/>
        <v>0</v>
      </c>
      <c r="AY75" s="12">
        <f t="shared" si="23"/>
        <v>0</v>
      </c>
      <c r="AZ75" s="12">
        <f t="shared" si="23"/>
        <v>0</v>
      </c>
      <c r="BA75" s="11">
        <f t="shared" si="22"/>
        <v>96000</v>
      </c>
    </row>
    <row r="76" spans="53:53">
      <c r="BA76" s="11">
        <f t="shared" si="22"/>
        <v>0</v>
      </c>
    </row>
    <row r="77" spans="3:53">
      <c r="C77" s="1" t="s">
        <v>66</v>
      </c>
      <c r="D77" s="1" t="s">
        <v>64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1">
        <f t="shared" si="22"/>
        <v>48</v>
      </c>
    </row>
    <row r="78" spans="4:53">
      <c r="D78" s="1" t="s">
        <v>65</v>
      </c>
      <c r="E78" s="1">
        <v>3500</v>
      </c>
      <c r="F78" s="1">
        <v>0</v>
      </c>
      <c r="G78" s="1">
        <v>0</v>
      </c>
      <c r="H78" s="1">
        <v>0</v>
      </c>
      <c r="I78" s="1">
        <v>3500</v>
      </c>
      <c r="J78" s="1">
        <v>0</v>
      </c>
      <c r="K78" s="1">
        <v>0</v>
      </c>
      <c r="L78" s="1">
        <v>0</v>
      </c>
      <c r="M78" s="1">
        <v>3500</v>
      </c>
      <c r="N78" s="1">
        <v>0</v>
      </c>
      <c r="O78" s="1">
        <v>0</v>
      </c>
      <c r="P78" s="1">
        <v>0</v>
      </c>
      <c r="Q78" s="1">
        <v>3500</v>
      </c>
      <c r="R78" s="1">
        <v>0</v>
      </c>
      <c r="S78" s="1">
        <v>0</v>
      </c>
      <c r="T78" s="1">
        <v>0</v>
      </c>
      <c r="U78" s="1">
        <v>3500</v>
      </c>
      <c r="V78" s="1">
        <v>0</v>
      </c>
      <c r="W78" s="1">
        <v>0</v>
      </c>
      <c r="X78" s="1">
        <v>0</v>
      </c>
      <c r="Y78" s="1">
        <v>3500</v>
      </c>
      <c r="Z78" s="1">
        <v>0</v>
      </c>
      <c r="AA78" s="1">
        <v>0</v>
      </c>
      <c r="AB78" s="1">
        <v>0</v>
      </c>
      <c r="AC78" s="1">
        <v>3500</v>
      </c>
      <c r="AD78" s="1">
        <v>0</v>
      </c>
      <c r="AE78" s="1">
        <v>0</v>
      </c>
      <c r="AF78" s="1">
        <v>0</v>
      </c>
      <c r="AG78" s="1">
        <v>3500</v>
      </c>
      <c r="AH78" s="1">
        <v>0</v>
      </c>
      <c r="AI78" s="1">
        <v>0</v>
      </c>
      <c r="AJ78" s="1">
        <v>0</v>
      </c>
      <c r="AK78" s="1">
        <v>3500</v>
      </c>
      <c r="AL78" s="1">
        <v>0</v>
      </c>
      <c r="AM78" s="1">
        <v>0</v>
      </c>
      <c r="AN78" s="1">
        <v>0</v>
      </c>
      <c r="AO78" s="1">
        <v>3500</v>
      </c>
      <c r="AP78" s="1">
        <v>0</v>
      </c>
      <c r="AQ78" s="1">
        <v>0</v>
      </c>
      <c r="AR78" s="1">
        <v>0</v>
      </c>
      <c r="AS78" s="1">
        <v>3500</v>
      </c>
      <c r="AT78" s="1">
        <v>0</v>
      </c>
      <c r="AU78" s="1">
        <v>0</v>
      </c>
      <c r="AV78" s="1">
        <v>0</v>
      </c>
      <c r="AW78" s="1">
        <v>3500</v>
      </c>
      <c r="AX78" s="1">
        <v>0</v>
      </c>
      <c r="AY78" s="1">
        <v>0</v>
      </c>
      <c r="AZ78" s="1">
        <v>0</v>
      </c>
      <c r="BA78" s="11">
        <f t="shared" si="22"/>
        <v>42000</v>
      </c>
    </row>
    <row r="79" spans="3:53">
      <c r="C79" s="12"/>
      <c r="D79" s="12" t="s">
        <v>17</v>
      </c>
      <c r="E79" s="12">
        <f>E77*E78</f>
        <v>3500</v>
      </c>
      <c r="F79" s="12">
        <f t="shared" ref="F79:I79" si="24">F77*F78</f>
        <v>0</v>
      </c>
      <c r="G79" s="12">
        <f t="shared" si="24"/>
        <v>0</v>
      </c>
      <c r="H79" s="12">
        <f t="shared" si="24"/>
        <v>0</v>
      </c>
      <c r="I79" s="12">
        <f t="shared" si="24"/>
        <v>3500</v>
      </c>
      <c r="J79" s="12">
        <f t="shared" ref="J79" si="25">J77*J78</f>
        <v>0</v>
      </c>
      <c r="K79" s="12">
        <f t="shared" ref="K79" si="26">K77*K78</f>
        <v>0</v>
      </c>
      <c r="L79" s="12">
        <f t="shared" ref="L79:M79" si="27">L77*L78</f>
        <v>0</v>
      </c>
      <c r="M79" s="12">
        <f t="shared" si="27"/>
        <v>3500</v>
      </c>
      <c r="N79" s="12">
        <f t="shared" ref="N79" si="28">N77*N78</f>
        <v>0</v>
      </c>
      <c r="O79" s="12">
        <f t="shared" ref="O79" si="29">O77*O78</f>
        <v>0</v>
      </c>
      <c r="P79" s="12">
        <f t="shared" ref="P79:Q79" si="30">P77*P78</f>
        <v>0</v>
      </c>
      <c r="Q79" s="12">
        <f t="shared" si="30"/>
        <v>3500</v>
      </c>
      <c r="R79" s="12">
        <f t="shared" ref="R79" si="31">R77*R78</f>
        <v>0</v>
      </c>
      <c r="S79" s="12">
        <f t="shared" ref="S79" si="32">S77*S78</f>
        <v>0</v>
      </c>
      <c r="T79" s="12">
        <f t="shared" ref="T79:U79" si="33">T77*T78</f>
        <v>0</v>
      </c>
      <c r="U79" s="12">
        <f t="shared" si="33"/>
        <v>3500</v>
      </c>
      <c r="V79" s="12">
        <f t="shared" ref="V79" si="34">V77*V78</f>
        <v>0</v>
      </c>
      <c r="W79" s="12">
        <f t="shared" ref="W79" si="35">W77*W78</f>
        <v>0</v>
      </c>
      <c r="X79" s="12">
        <f t="shared" ref="X79:Y79" si="36">X77*X78</f>
        <v>0</v>
      </c>
      <c r="Y79" s="12">
        <f t="shared" si="36"/>
        <v>3500</v>
      </c>
      <c r="Z79" s="12">
        <f t="shared" ref="Z79" si="37">Z77*Z78</f>
        <v>0</v>
      </c>
      <c r="AA79" s="12">
        <f t="shared" ref="AA79" si="38">AA77*AA78</f>
        <v>0</v>
      </c>
      <c r="AB79" s="12">
        <f t="shared" ref="AB79:AC79" si="39">AB77*AB78</f>
        <v>0</v>
      </c>
      <c r="AC79" s="12">
        <f t="shared" si="39"/>
        <v>3500</v>
      </c>
      <c r="AD79" s="12">
        <f t="shared" ref="AD79" si="40">AD77*AD78</f>
        <v>0</v>
      </c>
      <c r="AE79" s="12">
        <f t="shared" ref="AE79" si="41">AE77*AE78</f>
        <v>0</v>
      </c>
      <c r="AF79" s="12">
        <f t="shared" ref="AF79:AG79" si="42">AF77*AF78</f>
        <v>0</v>
      </c>
      <c r="AG79" s="12">
        <f t="shared" si="42"/>
        <v>3500</v>
      </c>
      <c r="AH79" s="12">
        <f t="shared" ref="AH79" si="43">AH77*AH78</f>
        <v>0</v>
      </c>
      <c r="AI79" s="12">
        <f t="shared" ref="AI79" si="44">AI77*AI78</f>
        <v>0</v>
      </c>
      <c r="AJ79" s="12">
        <f t="shared" ref="AJ79:AK79" si="45">AJ77*AJ78</f>
        <v>0</v>
      </c>
      <c r="AK79" s="12">
        <f t="shared" si="45"/>
        <v>3500</v>
      </c>
      <c r="AL79" s="12">
        <f t="shared" ref="AL79" si="46">AL77*AL78</f>
        <v>0</v>
      </c>
      <c r="AM79" s="12">
        <f t="shared" ref="AM79" si="47">AM77*AM78</f>
        <v>0</v>
      </c>
      <c r="AN79" s="12">
        <f t="shared" ref="AN79:AO79" si="48">AN77*AN78</f>
        <v>0</v>
      </c>
      <c r="AO79" s="12">
        <f t="shared" si="48"/>
        <v>3500</v>
      </c>
      <c r="AP79" s="12">
        <f t="shared" ref="AP79" si="49">AP77*AP78</f>
        <v>0</v>
      </c>
      <c r="AQ79" s="12">
        <f t="shared" ref="AQ79" si="50">AQ77*AQ78</f>
        <v>0</v>
      </c>
      <c r="AR79" s="12">
        <f t="shared" ref="AR79:AS79" si="51">AR77*AR78</f>
        <v>0</v>
      </c>
      <c r="AS79" s="12">
        <f t="shared" si="51"/>
        <v>3500</v>
      </c>
      <c r="AT79" s="12">
        <f t="shared" ref="AT79" si="52">AT77*AT78</f>
        <v>0</v>
      </c>
      <c r="AU79" s="12">
        <f t="shared" ref="AU79" si="53">AU77*AU78</f>
        <v>0</v>
      </c>
      <c r="AV79" s="12">
        <f t="shared" ref="AV79:AW79" si="54">AV77*AV78</f>
        <v>0</v>
      </c>
      <c r="AW79" s="12">
        <f t="shared" si="54"/>
        <v>3500</v>
      </c>
      <c r="AX79" s="12">
        <f t="shared" ref="AX79" si="55">AX77*AX78</f>
        <v>0</v>
      </c>
      <c r="AY79" s="12">
        <f t="shared" ref="AY79" si="56">AY77*AY78</f>
        <v>0</v>
      </c>
      <c r="AZ79" s="12">
        <f t="shared" ref="AZ79" si="57">AZ77*AZ78</f>
        <v>0</v>
      </c>
      <c r="BA79" s="11">
        <f t="shared" si="22"/>
        <v>42000</v>
      </c>
    </row>
    <row r="80" spans="53:53">
      <c r="BA80" s="11">
        <f t="shared" si="22"/>
        <v>0</v>
      </c>
    </row>
    <row r="81" spans="3:53">
      <c r="C81" s="1" t="s">
        <v>67</v>
      </c>
      <c r="D81" s="1" t="s">
        <v>64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1">
        <v>1</v>
      </c>
      <c r="AF81" s="1">
        <v>1</v>
      </c>
      <c r="AG81" s="1">
        <v>1</v>
      </c>
      <c r="AH81" s="1">
        <v>1</v>
      </c>
      <c r="AI81" s="1">
        <v>1</v>
      </c>
      <c r="AJ81" s="1">
        <v>1</v>
      </c>
      <c r="AK81" s="1">
        <v>1</v>
      </c>
      <c r="AL81" s="1">
        <v>1</v>
      </c>
      <c r="AM81" s="1">
        <v>1</v>
      </c>
      <c r="AN81" s="1">
        <v>1</v>
      </c>
      <c r="AO81" s="1">
        <v>1</v>
      </c>
      <c r="AP81" s="1">
        <v>1</v>
      </c>
      <c r="AQ81" s="1">
        <v>1</v>
      </c>
      <c r="AR81" s="1">
        <v>1</v>
      </c>
      <c r="AS81" s="1">
        <v>1</v>
      </c>
      <c r="AT81" s="1">
        <v>1</v>
      </c>
      <c r="AU81" s="1">
        <v>1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1">
        <f t="shared" si="22"/>
        <v>48</v>
      </c>
    </row>
    <row r="82" spans="4:53">
      <c r="D82" s="1" t="s">
        <v>65</v>
      </c>
      <c r="E82" s="1">
        <v>5000</v>
      </c>
      <c r="F82" s="1">
        <v>0</v>
      </c>
      <c r="G82" s="1">
        <v>0</v>
      </c>
      <c r="H82" s="1">
        <v>0</v>
      </c>
      <c r="I82" s="1">
        <v>5000</v>
      </c>
      <c r="J82" s="1">
        <v>0</v>
      </c>
      <c r="K82" s="1">
        <v>0</v>
      </c>
      <c r="L82" s="1">
        <v>0</v>
      </c>
      <c r="M82" s="1">
        <v>5000</v>
      </c>
      <c r="N82" s="1">
        <v>0</v>
      </c>
      <c r="O82" s="1">
        <v>0</v>
      </c>
      <c r="P82" s="1">
        <v>0</v>
      </c>
      <c r="Q82" s="1">
        <v>5000</v>
      </c>
      <c r="R82" s="1">
        <v>0</v>
      </c>
      <c r="S82" s="1">
        <v>0</v>
      </c>
      <c r="T82" s="1">
        <v>0</v>
      </c>
      <c r="U82" s="1">
        <v>5000</v>
      </c>
      <c r="V82" s="1">
        <v>0</v>
      </c>
      <c r="W82" s="1">
        <v>0</v>
      </c>
      <c r="X82" s="1">
        <v>0</v>
      </c>
      <c r="Y82" s="1">
        <v>5000</v>
      </c>
      <c r="Z82" s="1">
        <v>0</v>
      </c>
      <c r="AA82" s="1">
        <v>0</v>
      </c>
      <c r="AB82" s="1">
        <v>0</v>
      </c>
      <c r="AC82" s="1">
        <v>5000</v>
      </c>
      <c r="AD82" s="1">
        <v>0</v>
      </c>
      <c r="AE82" s="1">
        <v>0</v>
      </c>
      <c r="AF82" s="1">
        <v>0</v>
      </c>
      <c r="AG82" s="1">
        <v>5000</v>
      </c>
      <c r="AH82" s="1">
        <v>0</v>
      </c>
      <c r="AI82" s="1">
        <v>0</v>
      </c>
      <c r="AJ82" s="1">
        <v>0</v>
      </c>
      <c r="AK82" s="1">
        <v>5000</v>
      </c>
      <c r="AL82" s="1">
        <v>0</v>
      </c>
      <c r="AM82" s="1">
        <v>0</v>
      </c>
      <c r="AN82" s="1">
        <v>0</v>
      </c>
      <c r="AO82" s="1">
        <v>5000</v>
      </c>
      <c r="AP82" s="1">
        <v>0</v>
      </c>
      <c r="AQ82" s="1">
        <v>0</v>
      </c>
      <c r="AR82" s="1">
        <v>0</v>
      </c>
      <c r="AS82" s="1">
        <v>5000</v>
      </c>
      <c r="AT82" s="1">
        <v>0</v>
      </c>
      <c r="AU82" s="1">
        <v>0</v>
      </c>
      <c r="AV82" s="1">
        <v>0</v>
      </c>
      <c r="AW82" s="1">
        <v>5000</v>
      </c>
      <c r="AX82" s="1">
        <v>0</v>
      </c>
      <c r="AY82" s="1">
        <v>0</v>
      </c>
      <c r="AZ82" s="1">
        <v>0</v>
      </c>
      <c r="BA82" s="11">
        <f t="shared" si="22"/>
        <v>60000</v>
      </c>
    </row>
    <row r="83" spans="3:53">
      <c r="C83" s="12"/>
      <c r="D83" s="12" t="s">
        <v>17</v>
      </c>
      <c r="E83" s="12">
        <f>E81*E82</f>
        <v>5000</v>
      </c>
      <c r="F83" s="12">
        <f t="shared" ref="F83:AZ83" si="58">F81*F82</f>
        <v>0</v>
      </c>
      <c r="G83" s="12">
        <f t="shared" si="58"/>
        <v>0</v>
      </c>
      <c r="H83" s="12">
        <f t="shared" si="58"/>
        <v>0</v>
      </c>
      <c r="I83" s="12">
        <f t="shared" si="58"/>
        <v>5000</v>
      </c>
      <c r="J83" s="12">
        <f t="shared" si="58"/>
        <v>0</v>
      </c>
      <c r="K83" s="12">
        <f t="shared" si="58"/>
        <v>0</v>
      </c>
      <c r="L83" s="12">
        <f t="shared" si="58"/>
        <v>0</v>
      </c>
      <c r="M83" s="12">
        <f t="shared" si="58"/>
        <v>5000</v>
      </c>
      <c r="N83" s="12">
        <f t="shared" si="58"/>
        <v>0</v>
      </c>
      <c r="O83" s="12">
        <f t="shared" si="58"/>
        <v>0</v>
      </c>
      <c r="P83" s="12">
        <f t="shared" si="58"/>
        <v>0</v>
      </c>
      <c r="Q83" s="12">
        <f t="shared" si="58"/>
        <v>5000</v>
      </c>
      <c r="R83" s="12">
        <f t="shared" si="58"/>
        <v>0</v>
      </c>
      <c r="S83" s="12">
        <f t="shared" si="58"/>
        <v>0</v>
      </c>
      <c r="T83" s="12">
        <f t="shared" si="58"/>
        <v>0</v>
      </c>
      <c r="U83" s="12">
        <f t="shared" si="58"/>
        <v>5000</v>
      </c>
      <c r="V83" s="12">
        <f t="shared" si="58"/>
        <v>0</v>
      </c>
      <c r="W83" s="12">
        <f t="shared" si="58"/>
        <v>0</v>
      </c>
      <c r="X83" s="12">
        <f t="shared" si="58"/>
        <v>0</v>
      </c>
      <c r="Y83" s="12">
        <f t="shared" si="58"/>
        <v>5000</v>
      </c>
      <c r="Z83" s="12">
        <f t="shared" si="58"/>
        <v>0</v>
      </c>
      <c r="AA83" s="12">
        <f t="shared" si="58"/>
        <v>0</v>
      </c>
      <c r="AB83" s="12">
        <f t="shared" si="58"/>
        <v>0</v>
      </c>
      <c r="AC83" s="12">
        <f t="shared" si="58"/>
        <v>5000</v>
      </c>
      <c r="AD83" s="12">
        <f t="shared" si="58"/>
        <v>0</v>
      </c>
      <c r="AE83" s="12">
        <f t="shared" si="58"/>
        <v>0</v>
      </c>
      <c r="AF83" s="12">
        <f t="shared" si="58"/>
        <v>0</v>
      </c>
      <c r="AG83" s="12">
        <f t="shared" si="58"/>
        <v>5000</v>
      </c>
      <c r="AH83" s="12">
        <f t="shared" si="58"/>
        <v>0</v>
      </c>
      <c r="AI83" s="12">
        <f t="shared" si="58"/>
        <v>0</v>
      </c>
      <c r="AJ83" s="12">
        <f t="shared" si="58"/>
        <v>0</v>
      </c>
      <c r="AK83" s="12">
        <f t="shared" si="58"/>
        <v>5000</v>
      </c>
      <c r="AL83" s="12">
        <f t="shared" si="58"/>
        <v>0</v>
      </c>
      <c r="AM83" s="12">
        <f t="shared" si="58"/>
        <v>0</v>
      </c>
      <c r="AN83" s="12">
        <f t="shared" si="58"/>
        <v>0</v>
      </c>
      <c r="AO83" s="12">
        <f t="shared" si="58"/>
        <v>5000</v>
      </c>
      <c r="AP83" s="12">
        <f t="shared" si="58"/>
        <v>0</v>
      </c>
      <c r="AQ83" s="12">
        <f t="shared" si="58"/>
        <v>0</v>
      </c>
      <c r="AR83" s="12">
        <f t="shared" si="58"/>
        <v>0</v>
      </c>
      <c r="AS83" s="12">
        <f t="shared" si="58"/>
        <v>5000</v>
      </c>
      <c r="AT83" s="12">
        <f t="shared" si="58"/>
        <v>0</v>
      </c>
      <c r="AU83" s="12">
        <f t="shared" si="58"/>
        <v>0</v>
      </c>
      <c r="AV83" s="12">
        <f t="shared" si="58"/>
        <v>0</v>
      </c>
      <c r="AW83" s="12">
        <f t="shared" si="58"/>
        <v>5000</v>
      </c>
      <c r="AX83" s="12">
        <f t="shared" si="58"/>
        <v>0</v>
      </c>
      <c r="AY83" s="12">
        <f t="shared" si="58"/>
        <v>0</v>
      </c>
      <c r="AZ83" s="12">
        <f t="shared" si="58"/>
        <v>0</v>
      </c>
      <c r="BA83" s="11">
        <f t="shared" si="22"/>
        <v>60000</v>
      </c>
    </row>
    <row r="84" spans="53:53">
      <c r="BA84" s="11">
        <f t="shared" si="22"/>
        <v>0</v>
      </c>
    </row>
    <row r="85" spans="3:53">
      <c r="C85" s="1" t="s">
        <v>68</v>
      </c>
      <c r="D85" s="1" t="s">
        <v>64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1">
        <v>1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1</v>
      </c>
      <c r="AM85" s="1">
        <v>1</v>
      </c>
      <c r="AN85" s="1">
        <v>1</v>
      </c>
      <c r="AO85" s="1">
        <v>1</v>
      </c>
      <c r="AP85" s="1">
        <v>1</v>
      </c>
      <c r="AQ85" s="1">
        <v>1</v>
      </c>
      <c r="AR85" s="1">
        <v>1</v>
      </c>
      <c r="AS85" s="1">
        <v>1</v>
      </c>
      <c r="AT85" s="1">
        <v>1</v>
      </c>
      <c r="AU85" s="1">
        <v>1</v>
      </c>
      <c r="AV85" s="1">
        <v>1</v>
      </c>
      <c r="AW85" s="1">
        <v>1</v>
      </c>
      <c r="AX85" s="1">
        <v>1</v>
      </c>
      <c r="AY85" s="1">
        <v>1</v>
      </c>
      <c r="AZ85" s="1">
        <v>1</v>
      </c>
      <c r="BA85" s="11">
        <f t="shared" si="22"/>
        <v>48</v>
      </c>
    </row>
    <row r="86" spans="4:53">
      <c r="D86" s="1" t="s">
        <v>65</v>
      </c>
      <c r="E86" s="1">
        <v>4000</v>
      </c>
      <c r="F86" s="1">
        <v>0</v>
      </c>
      <c r="G86" s="1">
        <v>0</v>
      </c>
      <c r="H86" s="1">
        <v>0</v>
      </c>
      <c r="I86" s="1">
        <v>4000</v>
      </c>
      <c r="J86" s="1">
        <v>0</v>
      </c>
      <c r="K86" s="1">
        <v>0</v>
      </c>
      <c r="L86" s="1">
        <v>0</v>
      </c>
      <c r="M86" s="1">
        <v>4000</v>
      </c>
      <c r="N86" s="1">
        <v>0</v>
      </c>
      <c r="O86" s="1">
        <v>0</v>
      </c>
      <c r="P86" s="1">
        <v>0</v>
      </c>
      <c r="Q86" s="1">
        <v>4000</v>
      </c>
      <c r="R86" s="1">
        <v>0</v>
      </c>
      <c r="S86" s="1">
        <v>0</v>
      </c>
      <c r="T86" s="1">
        <v>0</v>
      </c>
      <c r="U86" s="1">
        <v>4000</v>
      </c>
      <c r="V86" s="1">
        <v>0</v>
      </c>
      <c r="W86" s="1">
        <v>0</v>
      </c>
      <c r="X86" s="1">
        <v>0</v>
      </c>
      <c r="Y86" s="1">
        <v>4000</v>
      </c>
      <c r="Z86" s="1">
        <v>0</v>
      </c>
      <c r="AA86" s="1">
        <v>0</v>
      </c>
      <c r="AB86" s="1">
        <v>0</v>
      </c>
      <c r="AC86" s="1">
        <v>4000</v>
      </c>
      <c r="AD86" s="1">
        <v>0</v>
      </c>
      <c r="AE86" s="1">
        <v>0</v>
      </c>
      <c r="AF86" s="1">
        <v>0</v>
      </c>
      <c r="AG86" s="1">
        <v>4000</v>
      </c>
      <c r="AH86" s="1">
        <v>0</v>
      </c>
      <c r="AI86" s="1">
        <v>0</v>
      </c>
      <c r="AJ86" s="1">
        <v>0</v>
      </c>
      <c r="AK86" s="1">
        <v>4000</v>
      </c>
      <c r="AL86" s="1">
        <v>0</v>
      </c>
      <c r="AM86" s="1">
        <v>0</v>
      </c>
      <c r="AN86" s="1">
        <v>0</v>
      </c>
      <c r="AO86" s="1">
        <v>4000</v>
      </c>
      <c r="AP86" s="1">
        <v>0</v>
      </c>
      <c r="AQ86" s="1">
        <v>0</v>
      </c>
      <c r="AR86" s="1">
        <v>0</v>
      </c>
      <c r="AS86" s="1">
        <v>4000</v>
      </c>
      <c r="AT86" s="1">
        <v>0</v>
      </c>
      <c r="AU86" s="1">
        <v>0</v>
      </c>
      <c r="AV86" s="1">
        <v>0</v>
      </c>
      <c r="AW86" s="1">
        <v>4000</v>
      </c>
      <c r="AX86" s="1">
        <v>0</v>
      </c>
      <c r="AY86" s="1">
        <v>0</v>
      </c>
      <c r="AZ86" s="1">
        <v>0</v>
      </c>
      <c r="BA86" s="11">
        <f t="shared" si="22"/>
        <v>48000</v>
      </c>
    </row>
    <row r="87" spans="3:53">
      <c r="C87" s="12"/>
      <c r="D87" s="12" t="s">
        <v>17</v>
      </c>
      <c r="E87" s="12">
        <f>E85*E86</f>
        <v>4000</v>
      </c>
      <c r="F87" s="12">
        <f t="shared" ref="F87:AZ87" si="59">F85*F86</f>
        <v>0</v>
      </c>
      <c r="G87" s="12">
        <f t="shared" si="59"/>
        <v>0</v>
      </c>
      <c r="H87" s="12">
        <f t="shared" si="59"/>
        <v>0</v>
      </c>
      <c r="I87" s="12">
        <f t="shared" si="59"/>
        <v>4000</v>
      </c>
      <c r="J87" s="12">
        <f t="shared" si="59"/>
        <v>0</v>
      </c>
      <c r="K87" s="12">
        <f t="shared" si="59"/>
        <v>0</v>
      </c>
      <c r="L87" s="12">
        <f t="shared" si="59"/>
        <v>0</v>
      </c>
      <c r="M87" s="12">
        <f t="shared" si="59"/>
        <v>4000</v>
      </c>
      <c r="N87" s="12">
        <f t="shared" si="59"/>
        <v>0</v>
      </c>
      <c r="O87" s="12">
        <f t="shared" si="59"/>
        <v>0</v>
      </c>
      <c r="P87" s="12">
        <f t="shared" si="59"/>
        <v>0</v>
      </c>
      <c r="Q87" s="12">
        <f t="shared" si="59"/>
        <v>4000</v>
      </c>
      <c r="R87" s="12">
        <f t="shared" si="59"/>
        <v>0</v>
      </c>
      <c r="S87" s="12">
        <f t="shared" si="59"/>
        <v>0</v>
      </c>
      <c r="T87" s="12">
        <f t="shared" si="59"/>
        <v>0</v>
      </c>
      <c r="U87" s="12">
        <f t="shared" si="59"/>
        <v>4000</v>
      </c>
      <c r="V87" s="12">
        <f t="shared" si="59"/>
        <v>0</v>
      </c>
      <c r="W87" s="12">
        <f t="shared" si="59"/>
        <v>0</v>
      </c>
      <c r="X87" s="12">
        <f t="shared" si="59"/>
        <v>0</v>
      </c>
      <c r="Y87" s="12">
        <f t="shared" si="59"/>
        <v>4000</v>
      </c>
      <c r="Z87" s="12">
        <f t="shared" si="59"/>
        <v>0</v>
      </c>
      <c r="AA87" s="12">
        <f t="shared" si="59"/>
        <v>0</v>
      </c>
      <c r="AB87" s="12">
        <f t="shared" si="59"/>
        <v>0</v>
      </c>
      <c r="AC87" s="12">
        <f t="shared" si="59"/>
        <v>4000</v>
      </c>
      <c r="AD87" s="12">
        <f t="shared" si="59"/>
        <v>0</v>
      </c>
      <c r="AE87" s="12">
        <f t="shared" si="59"/>
        <v>0</v>
      </c>
      <c r="AF87" s="12">
        <f t="shared" si="59"/>
        <v>0</v>
      </c>
      <c r="AG87" s="12">
        <f t="shared" si="59"/>
        <v>4000</v>
      </c>
      <c r="AH87" s="12">
        <f t="shared" si="59"/>
        <v>0</v>
      </c>
      <c r="AI87" s="12">
        <f t="shared" si="59"/>
        <v>0</v>
      </c>
      <c r="AJ87" s="12">
        <f t="shared" si="59"/>
        <v>0</v>
      </c>
      <c r="AK87" s="12">
        <f t="shared" si="59"/>
        <v>4000</v>
      </c>
      <c r="AL87" s="12">
        <f t="shared" si="59"/>
        <v>0</v>
      </c>
      <c r="AM87" s="12">
        <f t="shared" si="59"/>
        <v>0</v>
      </c>
      <c r="AN87" s="12">
        <f t="shared" si="59"/>
        <v>0</v>
      </c>
      <c r="AO87" s="12">
        <f t="shared" si="59"/>
        <v>4000</v>
      </c>
      <c r="AP87" s="12">
        <f t="shared" si="59"/>
        <v>0</v>
      </c>
      <c r="AQ87" s="12">
        <f t="shared" si="59"/>
        <v>0</v>
      </c>
      <c r="AR87" s="12">
        <f t="shared" si="59"/>
        <v>0</v>
      </c>
      <c r="AS87" s="12">
        <f t="shared" si="59"/>
        <v>4000</v>
      </c>
      <c r="AT87" s="12">
        <f t="shared" si="59"/>
        <v>0</v>
      </c>
      <c r="AU87" s="12">
        <f t="shared" si="59"/>
        <v>0</v>
      </c>
      <c r="AV87" s="12">
        <f t="shared" si="59"/>
        <v>0</v>
      </c>
      <c r="AW87" s="12">
        <f t="shared" si="59"/>
        <v>4000</v>
      </c>
      <c r="AX87" s="12">
        <f t="shared" si="59"/>
        <v>0</v>
      </c>
      <c r="AY87" s="12">
        <f t="shared" si="59"/>
        <v>0</v>
      </c>
      <c r="AZ87" s="12">
        <f t="shared" si="59"/>
        <v>0</v>
      </c>
      <c r="BA87" s="11">
        <f t="shared" si="22"/>
        <v>48000</v>
      </c>
    </row>
    <row r="88" spans="53:53">
      <c r="BA88" s="11">
        <f t="shared" si="22"/>
        <v>0</v>
      </c>
    </row>
    <row r="89" spans="3:53">
      <c r="C89" s="1" t="s">
        <v>69</v>
      </c>
      <c r="D89" s="1" t="s">
        <v>64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1">
        <v>1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>
        <v>1</v>
      </c>
      <c r="AQ89" s="1">
        <v>1</v>
      </c>
      <c r="AR89" s="1">
        <v>1</v>
      </c>
      <c r="AS89" s="1">
        <v>1</v>
      </c>
      <c r="AT89" s="1">
        <v>1</v>
      </c>
      <c r="AU89" s="1">
        <v>1</v>
      </c>
      <c r="AV89" s="1">
        <v>1</v>
      </c>
      <c r="AW89" s="1">
        <v>1</v>
      </c>
      <c r="AX89" s="1">
        <v>1</v>
      </c>
      <c r="AY89" s="1">
        <v>1</v>
      </c>
      <c r="AZ89" s="1">
        <v>1</v>
      </c>
      <c r="BA89" s="11">
        <f t="shared" si="22"/>
        <v>48</v>
      </c>
    </row>
    <row r="90" spans="4:53">
      <c r="D90" s="1" t="s">
        <v>65</v>
      </c>
      <c r="E90" s="1">
        <v>10000</v>
      </c>
      <c r="F90" s="1">
        <v>0</v>
      </c>
      <c r="G90" s="1">
        <v>0</v>
      </c>
      <c r="H90" s="1">
        <v>0</v>
      </c>
      <c r="I90" s="1">
        <v>10000</v>
      </c>
      <c r="J90" s="1">
        <v>0</v>
      </c>
      <c r="K90" s="1">
        <v>0</v>
      </c>
      <c r="L90" s="1">
        <v>0</v>
      </c>
      <c r="M90" s="1">
        <v>10000</v>
      </c>
      <c r="N90" s="1">
        <v>0</v>
      </c>
      <c r="O90" s="1">
        <v>0</v>
      </c>
      <c r="P90" s="1">
        <v>0</v>
      </c>
      <c r="Q90" s="1">
        <v>10000</v>
      </c>
      <c r="R90" s="1">
        <v>0</v>
      </c>
      <c r="S90" s="1">
        <v>0</v>
      </c>
      <c r="T90" s="1">
        <v>0</v>
      </c>
      <c r="U90" s="1">
        <v>10000</v>
      </c>
      <c r="V90" s="1">
        <v>0</v>
      </c>
      <c r="W90" s="1">
        <v>0</v>
      </c>
      <c r="X90" s="1">
        <v>0</v>
      </c>
      <c r="Y90" s="1">
        <v>10000</v>
      </c>
      <c r="Z90" s="1">
        <v>0</v>
      </c>
      <c r="AA90" s="1">
        <v>0</v>
      </c>
      <c r="AB90" s="1">
        <v>0</v>
      </c>
      <c r="AC90" s="1">
        <v>10000</v>
      </c>
      <c r="AD90" s="1">
        <v>0</v>
      </c>
      <c r="AE90" s="1">
        <v>0</v>
      </c>
      <c r="AF90" s="1">
        <v>0</v>
      </c>
      <c r="AG90" s="1">
        <v>10000</v>
      </c>
      <c r="AH90" s="1">
        <v>0</v>
      </c>
      <c r="AI90" s="1">
        <v>0</v>
      </c>
      <c r="AJ90" s="1">
        <v>0</v>
      </c>
      <c r="AK90" s="1">
        <v>10000</v>
      </c>
      <c r="AL90" s="1">
        <v>0</v>
      </c>
      <c r="AM90" s="1">
        <v>0</v>
      </c>
      <c r="AN90" s="1">
        <v>0</v>
      </c>
      <c r="AO90" s="1">
        <v>10000</v>
      </c>
      <c r="AP90" s="1">
        <v>0</v>
      </c>
      <c r="AQ90" s="1">
        <v>0</v>
      </c>
      <c r="AR90" s="1">
        <v>0</v>
      </c>
      <c r="AS90" s="1">
        <v>10000</v>
      </c>
      <c r="AT90" s="1">
        <v>0</v>
      </c>
      <c r="AU90" s="1">
        <v>0</v>
      </c>
      <c r="AV90" s="1">
        <v>0</v>
      </c>
      <c r="AW90" s="1">
        <v>10000</v>
      </c>
      <c r="AX90" s="1">
        <v>0</v>
      </c>
      <c r="AY90" s="1">
        <v>0</v>
      </c>
      <c r="AZ90" s="1">
        <v>0</v>
      </c>
      <c r="BA90" s="11">
        <f t="shared" si="22"/>
        <v>120000</v>
      </c>
    </row>
    <row r="91" spans="3:53">
      <c r="C91" s="12"/>
      <c r="D91" s="12" t="s">
        <v>17</v>
      </c>
      <c r="E91" s="12">
        <f>E89*E90</f>
        <v>10000</v>
      </c>
      <c r="F91" s="12">
        <f t="shared" ref="F91:AY91" si="60">F89*F90</f>
        <v>0</v>
      </c>
      <c r="G91" s="12">
        <f t="shared" si="60"/>
        <v>0</v>
      </c>
      <c r="H91" s="12">
        <f t="shared" si="60"/>
        <v>0</v>
      </c>
      <c r="I91" s="12">
        <f t="shared" si="60"/>
        <v>10000</v>
      </c>
      <c r="J91" s="12">
        <f t="shared" si="60"/>
        <v>0</v>
      </c>
      <c r="K91" s="12">
        <f t="shared" si="60"/>
        <v>0</v>
      </c>
      <c r="L91" s="12">
        <f t="shared" si="60"/>
        <v>0</v>
      </c>
      <c r="M91" s="12">
        <f t="shared" si="60"/>
        <v>10000</v>
      </c>
      <c r="N91" s="12">
        <f t="shared" si="60"/>
        <v>0</v>
      </c>
      <c r="O91" s="12">
        <f t="shared" si="60"/>
        <v>0</v>
      </c>
      <c r="P91" s="12">
        <f t="shared" si="60"/>
        <v>0</v>
      </c>
      <c r="Q91" s="12">
        <f t="shared" si="60"/>
        <v>10000</v>
      </c>
      <c r="R91" s="12">
        <f t="shared" si="60"/>
        <v>0</v>
      </c>
      <c r="S91" s="12">
        <f t="shared" si="60"/>
        <v>0</v>
      </c>
      <c r="T91" s="12">
        <f t="shared" si="60"/>
        <v>0</v>
      </c>
      <c r="U91" s="12">
        <f t="shared" si="60"/>
        <v>10000</v>
      </c>
      <c r="V91" s="12">
        <f t="shared" si="60"/>
        <v>0</v>
      </c>
      <c r="W91" s="12">
        <f t="shared" si="60"/>
        <v>0</v>
      </c>
      <c r="X91" s="12">
        <f t="shared" si="60"/>
        <v>0</v>
      </c>
      <c r="Y91" s="12">
        <f t="shared" si="60"/>
        <v>10000</v>
      </c>
      <c r="Z91" s="12">
        <f t="shared" si="60"/>
        <v>0</v>
      </c>
      <c r="AA91" s="12">
        <f t="shared" si="60"/>
        <v>0</v>
      </c>
      <c r="AB91" s="12">
        <f t="shared" si="60"/>
        <v>0</v>
      </c>
      <c r="AC91" s="12">
        <f t="shared" si="60"/>
        <v>10000</v>
      </c>
      <c r="AD91" s="12">
        <f t="shared" si="60"/>
        <v>0</v>
      </c>
      <c r="AE91" s="12">
        <f t="shared" si="60"/>
        <v>0</v>
      </c>
      <c r="AF91" s="12">
        <f t="shared" si="60"/>
        <v>0</v>
      </c>
      <c r="AG91" s="12">
        <f t="shared" si="60"/>
        <v>10000</v>
      </c>
      <c r="AH91" s="12">
        <f t="shared" si="60"/>
        <v>0</v>
      </c>
      <c r="AI91" s="12">
        <f t="shared" si="60"/>
        <v>0</v>
      </c>
      <c r="AJ91" s="12">
        <f t="shared" si="60"/>
        <v>0</v>
      </c>
      <c r="AK91" s="12">
        <f t="shared" si="60"/>
        <v>10000</v>
      </c>
      <c r="AL91" s="12">
        <f t="shared" si="60"/>
        <v>0</v>
      </c>
      <c r="AM91" s="12">
        <f t="shared" si="60"/>
        <v>0</v>
      </c>
      <c r="AN91" s="12">
        <f t="shared" si="60"/>
        <v>0</v>
      </c>
      <c r="AO91" s="12">
        <f t="shared" si="60"/>
        <v>10000</v>
      </c>
      <c r="AP91" s="12">
        <f t="shared" si="60"/>
        <v>0</v>
      </c>
      <c r="AQ91" s="12">
        <f t="shared" si="60"/>
        <v>0</v>
      </c>
      <c r="AR91" s="12">
        <f t="shared" si="60"/>
        <v>0</v>
      </c>
      <c r="AS91" s="12">
        <f t="shared" si="60"/>
        <v>10000</v>
      </c>
      <c r="AT91" s="12">
        <f t="shared" si="60"/>
        <v>0</v>
      </c>
      <c r="AU91" s="12">
        <f t="shared" si="60"/>
        <v>0</v>
      </c>
      <c r="AV91" s="12">
        <f t="shared" si="60"/>
        <v>0</v>
      </c>
      <c r="AW91" s="12">
        <f t="shared" si="60"/>
        <v>10000</v>
      </c>
      <c r="AX91" s="12">
        <f t="shared" si="60"/>
        <v>0</v>
      </c>
      <c r="AY91" s="12">
        <f t="shared" si="60"/>
        <v>0</v>
      </c>
      <c r="AZ91" s="12">
        <v>0</v>
      </c>
      <c r="BA91" s="11">
        <f t="shared" si="22"/>
        <v>120000</v>
      </c>
    </row>
    <row r="92" spans="53:53">
      <c r="BA92" s="11">
        <f t="shared" si="22"/>
        <v>0</v>
      </c>
    </row>
    <row r="93" spans="3:53">
      <c r="C93" s="1" t="s">
        <v>70</v>
      </c>
      <c r="D93" s="1" t="s">
        <v>64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1">
        <v>1</v>
      </c>
      <c r="AF93" s="1">
        <v>1</v>
      </c>
      <c r="AG93" s="1">
        <v>1</v>
      </c>
      <c r="AH93" s="1">
        <v>1</v>
      </c>
      <c r="AI93" s="1">
        <v>1</v>
      </c>
      <c r="AJ93" s="1">
        <v>1</v>
      </c>
      <c r="AK93" s="1">
        <v>1</v>
      </c>
      <c r="AL93" s="1">
        <v>1</v>
      </c>
      <c r="AM93" s="1">
        <v>1</v>
      </c>
      <c r="AN93" s="1">
        <v>1</v>
      </c>
      <c r="AO93" s="1">
        <v>1</v>
      </c>
      <c r="AP93" s="1">
        <v>1</v>
      </c>
      <c r="AQ93" s="1">
        <v>1</v>
      </c>
      <c r="AR93" s="1">
        <v>1</v>
      </c>
      <c r="AS93" s="1">
        <v>1</v>
      </c>
      <c r="AT93" s="1">
        <v>1</v>
      </c>
      <c r="AU93" s="1">
        <v>1</v>
      </c>
      <c r="AV93" s="1">
        <v>1</v>
      </c>
      <c r="AW93" s="1">
        <v>1</v>
      </c>
      <c r="AX93" s="1">
        <v>1</v>
      </c>
      <c r="AY93" s="1">
        <v>1</v>
      </c>
      <c r="AZ93" s="1">
        <v>1</v>
      </c>
      <c r="BA93" s="11">
        <f t="shared" si="22"/>
        <v>48</v>
      </c>
    </row>
    <row r="94" spans="4:53">
      <c r="D94" s="1" t="s">
        <v>65</v>
      </c>
      <c r="E94" s="1">
        <v>6000</v>
      </c>
      <c r="F94" s="1">
        <v>0</v>
      </c>
      <c r="G94" s="1">
        <v>0</v>
      </c>
      <c r="H94" s="1">
        <v>0</v>
      </c>
      <c r="I94" s="1">
        <v>6000</v>
      </c>
      <c r="J94" s="1">
        <v>0</v>
      </c>
      <c r="K94" s="1">
        <v>0</v>
      </c>
      <c r="L94" s="1">
        <v>0</v>
      </c>
      <c r="M94" s="1">
        <v>6000</v>
      </c>
      <c r="N94" s="1">
        <v>0</v>
      </c>
      <c r="O94" s="1">
        <v>0</v>
      </c>
      <c r="P94" s="1">
        <v>0</v>
      </c>
      <c r="Q94" s="1">
        <v>6000</v>
      </c>
      <c r="R94" s="1">
        <v>0</v>
      </c>
      <c r="S94" s="1">
        <v>0</v>
      </c>
      <c r="T94" s="1">
        <v>0</v>
      </c>
      <c r="U94" s="1">
        <v>6000</v>
      </c>
      <c r="V94" s="1">
        <v>0</v>
      </c>
      <c r="W94" s="1">
        <v>0</v>
      </c>
      <c r="X94" s="1">
        <v>0</v>
      </c>
      <c r="Y94" s="1">
        <v>6000</v>
      </c>
      <c r="Z94" s="1">
        <v>0</v>
      </c>
      <c r="AA94" s="1">
        <v>0</v>
      </c>
      <c r="AB94" s="1">
        <v>0</v>
      </c>
      <c r="AC94" s="1">
        <v>6000</v>
      </c>
      <c r="AD94" s="1">
        <v>0</v>
      </c>
      <c r="AE94" s="1">
        <v>0</v>
      </c>
      <c r="AF94" s="1">
        <v>0</v>
      </c>
      <c r="AG94" s="1">
        <v>6000</v>
      </c>
      <c r="AH94" s="1">
        <v>0</v>
      </c>
      <c r="AI94" s="1">
        <v>0</v>
      </c>
      <c r="AJ94" s="1">
        <v>0</v>
      </c>
      <c r="AK94" s="1">
        <v>6000</v>
      </c>
      <c r="AL94" s="1">
        <v>0</v>
      </c>
      <c r="AM94" s="1">
        <v>0</v>
      </c>
      <c r="AN94" s="1">
        <v>0</v>
      </c>
      <c r="AO94" s="1">
        <v>6000</v>
      </c>
      <c r="AP94" s="1">
        <v>0</v>
      </c>
      <c r="AQ94" s="1">
        <v>0</v>
      </c>
      <c r="AR94" s="1">
        <v>0</v>
      </c>
      <c r="AS94" s="1">
        <v>6000</v>
      </c>
      <c r="AT94" s="1">
        <v>0</v>
      </c>
      <c r="AU94" s="1">
        <v>0</v>
      </c>
      <c r="AV94" s="1">
        <v>0</v>
      </c>
      <c r="AW94" s="1">
        <v>6000</v>
      </c>
      <c r="AX94" s="1">
        <v>0</v>
      </c>
      <c r="AY94" s="1">
        <v>0</v>
      </c>
      <c r="AZ94" s="1">
        <v>0</v>
      </c>
      <c r="BA94" s="11">
        <f t="shared" si="22"/>
        <v>72000</v>
      </c>
    </row>
    <row r="95" spans="3:53">
      <c r="C95" s="12"/>
      <c r="D95" s="12" t="s">
        <v>17</v>
      </c>
      <c r="E95" s="12">
        <f>E93*E94</f>
        <v>6000</v>
      </c>
      <c r="F95" s="12">
        <f t="shared" ref="F95:AZ95" si="61">F93*F94</f>
        <v>0</v>
      </c>
      <c r="G95" s="12">
        <f t="shared" si="61"/>
        <v>0</v>
      </c>
      <c r="H95" s="12">
        <f t="shared" si="61"/>
        <v>0</v>
      </c>
      <c r="I95" s="12">
        <f t="shared" si="61"/>
        <v>6000</v>
      </c>
      <c r="J95" s="12">
        <f t="shared" si="61"/>
        <v>0</v>
      </c>
      <c r="K95" s="12">
        <f t="shared" si="61"/>
        <v>0</v>
      </c>
      <c r="L95" s="12">
        <f t="shared" si="61"/>
        <v>0</v>
      </c>
      <c r="M95" s="12">
        <f t="shared" si="61"/>
        <v>6000</v>
      </c>
      <c r="N95" s="12">
        <f t="shared" si="61"/>
        <v>0</v>
      </c>
      <c r="O95" s="12">
        <f t="shared" si="61"/>
        <v>0</v>
      </c>
      <c r="P95" s="12">
        <f t="shared" si="61"/>
        <v>0</v>
      </c>
      <c r="Q95" s="12">
        <f t="shared" si="61"/>
        <v>6000</v>
      </c>
      <c r="R95" s="12">
        <f t="shared" si="61"/>
        <v>0</v>
      </c>
      <c r="S95" s="12">
        <f t="shared" si="61"/>
        <v>0</v>
      </c>
      <c r="T95" s="12">
        <f t="shared" si="61"/>
        <v>0</v>
      </c>
      <c r="U95" s="12">
        <f t="shared" si="61"/>
        <v>6000</v>
      </c>
      <c r="V95" s="12">
        <f t="shared" si="61"/>
        <v>0</v>
      </c>
      <c r="W95" s="12">
        <f t="shared" si="61"/>
        <v>0</v>
      </c>
      <c r="X95" s="12">
        <f t="shared" si="61"/>
        <v>0</v>
      </c>
      <c r="Y95" s="12">
        <f t="shared" si="61"/>
        <v>6000</v>
      </c>
      <c r="Z95" s="12">
        <f t="shared" si="61"/>
        <v>0</v>
      </c>
      <c r="AA95" s="12">
        <f t="shared" si="61"/>
        <v>0</v>
      </c>
      <c r="AB95" s="12">
        <f t="shared" si="61"/>
        <v>0</v>
      </c>
      <c r="AC95" s="12">
        <f t="shared" si="61"/>
        <v>6000</v>
      </c>
      <c r="AD95" s="12">
        <f t="shared" si="61"/>
        <v>0</v>
      </c>
      <c r="AE95" s="12">
        <f t="shared" si="61"/>
        <v>0</v>
      </c>
      <c r="AF95" s="12">
        <f t="shared" si="61"/>
        <v>0</v>
      </c>
      <c r="AG95" s="12">
        <f t="shared" si="61"/>
        <v>6000</v>
      </c>
      <c r="AH95" s="12">
        <f t="shared" si="61"/>
        <v>0</v>
      </c>
      <c r="AI95" s="12">
        <f t="shared" si="61"/>
        <v>0</v>
      </c>
      <c r="AJ95" s="12">
        <f t="shared" si="61"/>
        <v>0</v>
      </c>
      <c r="AK95" s="12">
        <f t="shared" si="61"/>
        <v>6000</v>
      </c>
      <c r="AL95" s="12">
        <f t="shared" si="61"/>
        <v>0</v>
      </c>
      <c r="AM95" s="12">
        <f t="shared" si="61"/>
        <v>0</v>
      </c>
      <c r="AN95" s="12">
        <f t="shared" si="61"/>
        <v>0</v>
      </c>
      <c r="AO95" s="12">
        <f t="shared" si="61"/>
        <v>6000</v>
      </c>
      <c r="AP95" s="12">
        <f t="shared" si="61"/>
        <v>0</v>
      </c>
      <c r="AQ95" s="12">
        <f t="shared" si="61"/>
        <v>0</v>
      </c>
      <c r="AR95" s="12">
        <f t="shared" si="61"/>
        <v>0</v>
      </c>
      <c r="AS95" s="12">
        <f t="shared" si="61"/>
        <v>6000</v>
      </c>
      <c r="AT95" s="12">
        <f t="shared" si="61"/>
        <v>0</v>
      </c>
      <c r="AU95" s="12">
        <f t="shared" si="61"/>
        <v>0</v>
      </c>
      <c r="AV95" s="12">
        <f t="shared" si="61"/>
        <v>0</v>
      </c>
      <c r="AW95" s="12">
        <f t="shared" si="61"/>
        <v>6000</v>
      </c>
      <c r="AX95" s="12">
        <f t="shared" si="61"/>
        <v>0</v>
      </c>
      <c r="AY95" s="12">
        <f t="shared" si="61"/>
        <v>0</v>
      </c>
      <c r="AZ95" s="12">
        <f t="shared" si="61"/>
        <v>0</v>
      </c>
      <c r="BA95" s="11">
        <f t="shared" si="22"/>
        <v>72000</v>
      </c>
    </row>
    <row r="96" spans="53:53">
      <c r="BA96" s="11">
        <f t="shared" si="22"/>
        <v>0</v>
      </c>
    </row>
    <row r="97" spans="3:53">
      <c r="C97" s="1" t="s">
        <v>71</v>
      </c>
      <c r="D97" s="1" t="s">
        <v>64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1">
        <v>1</v>
      </c>
      <c r="AF97" s="1">
        <v>1</v>
      </c>
      <c r="AG97" s="1">
        <v>1</v>
      </c>
      <c r="AH97" s="1">
        <v>1</v>
      </c>
      <c r="AI97" s="1">
        <v>1</v>
      </c>
      <c r="AJ97" s="1">
        <v>1</v>
      </c>
      <c r="AK97" s="1">
        <v>1</v>
      </c>
      <c r="AL97" s="1">
        <v>1</v>
      </c>
      <c r="AM97" s="1">
        <v>1</v>
      </c>
      <c r="AN97" s="1">
        <v>1</v>
      </c>
      <c r="AO97" s="1">
        <v>1</v>
      </c>
      <c r="AP97" s="1">
        <v>1</v>
      </c>
      <c r="AQ97" s="1">
        <v>1</v>
      </c>
      <c r="AR97" s="1">
        <v>1</v>
      </c>
      <c r="AS97" s="1">
        <v>1</v>
      </c>
      <c r="AT97" s="1">
        <v>1</v>
      </c>
      <c r="AU97" s="1">
        <v>1</v>
      </c>
      <c r="AV97" s="1">
        <v>1</v>
      </c>
      <c r="AW97" s="1">
        <v>1</v>
      </c>
      <c r="AX97" s="1">
        <v>1</v>
      </c>
      <c r="AY97" s="1">
        <v>1</v>
      </c>
      <c r="AZ97" s="1">
        <v>1</v>
      </c>
      <c r="BA97" s="11">
        <f t="shared" si="22"/>
        <v>48</v>
      </c>
    </row>
    <row r="98" spans="4:53">
      <c r="D98" s="1" t="s">
        <v>65</v>
      </c>
      <c r="E98" s="1">
        <v>4000</v>
      </c>
      <c r="F98" s="1">
        <v>0</v>
      </c>
      <c r="G98" s="1">
        <v>0</v>
      </c>
      <c r="H98" s="1">
        <v>0</v>
      </c>
      <c r="I98" s="1">
        <v>4000</v>
      </c>
      <c r="J98" s="1">
        <v>0</v>
      </c>
      <c r="K98" s="1">
        <v>0</v>
      </c>
      <c r="L98" s="1">
        <v>0</v>
      </c>
      <c r="M98" s="1">
        <v>4000</v>
      </c>
      <c r="N98" s="1">
        <v>0</v>
      </c>
      <c r="O98" s="1">
        <v>0</v>
      </c>
      <c r="P98" s="1">
        <v>0</v>
      </c>
      <c r="Q98" s="1">
        <v>4000</v>
      </c>
      <c r="R98" s="1">
        <v>0</v>
      </c>
      <c r="S98" s="1">
        <v>0</v>
      </c>
      <c r="T98" s="1">
        <v>0</v>
      </c>
      <c r="U98" s="1">
        <v>4000</v>
      </c>
      <c r="V98" s="1">
        <v>0</v>
      </c>
      <c r="W98" s="1">
        <v>0</v>
      </c>
      <c r="X98" s="1">
        <v>0</v>
      </c>
      <c r="Y98" s="1">
        <v>4000</v>
      </c>
      <c r="Z98" s="1">
        <v>0</v>
      </c>
      <c r="AA98" s="1">
        <v>0</v>
      </c>
      <c r="AB98" s="1">
        <v>0</v>
      </c>
      <c r="AC98" s="1">
        <v>4000</v>
      </c>
      <c r="AD98" s="1">
        <v>0</v>
      </c>
      <c r="AE98" s="1">
        <v>0</v>
      </c>
      <c r="AF98" s="1">
        <v>0</v>
      </c>
      <c r="AG98" s="1">
        <v>4000</v>
      </c>
      <c r="AH98" s="1">
        <v>0</v>
      </c>
      <c r="AI98" s="1">
        <v>0</v>
      </c>
      <c r="AJ98" s="1">
        <v>0</v>
      </c>
      <c r="AK98" s="1">
        <v>4000</v>
      </c>
      <c r="AL98" s="1">
        <v>0</v>
      </c>
      <c r="AM98" s="1">
        <v>0</v>
      </c>
      <c r="AN98" s="1">
        <v>0</v>
      </c>
      <c r="AO98" s="1">
        <v>4000</v>
      </c>
      <c r="AP98" s="1">
        <v>0</v>
      </c>
      <c r="AQ98" s="1">
        <v>0</v>
      </c>
      <c r="AR98" s="1">
        <v>0</v>
      </c>
      <c r="AS98" s="1">
        <v>4000</v>
      </c>
      <c r="AT98" s="1">
        <v>0</v>
      </c>
      <c r="AU98" s="1">
        <v>0</v>
      </c>
      <c r="AV98" s="1">
        <v>0</v>
      </c>
      <c r="AW98" s="1">
        <v>4000</v>
      </c>
      <c r="AX98" s="1">
        <v>0</v>
      </c>
      <c r="AY98" s="1">
        <v>0</v>
      </c>
      <c r="AZ98" s="1">
        <v>0</v>
      </c>
      <c r="BA98" s="11">
        <f t="shared" si="22"/>
        <v>48000</v>
      </c>
    </row>
    <row r="99" spans="3:53">
      <c r="C99" s="12"/>
      <c r="D99" s="12" t="s">
        <v>17</v>
      </c>
      <c r="E99" s="12">
        <f>E97*E98</f>
        <v>4000</v>
      </c>
      <c r="F99" s="12">
        <f t="shared" ref="F99:AZ99" si="62">F97*F98</f>
        <v>0</v>
      </c>
      <c r="G99" s="12">
        <f t="shared" si="62"/>
        <v>0</v>
      </c>
      <c r="H99" s="12">
        <f t="shared" si="62"/>
        <v>0</v>
      </c>
      <c r="I99" s="12">
        <f t="shared" si="62"/>
        <v>4000</v>
      </c>
      <c r="J99" s="12">
        <f t="shared" si="62"/>
        <v>0</v>
      </c>
      <c r="K99" s="12">
        <f t="shared" si="62"/>
        <v>0</v>
      </c>
      <c r="L99" s="12">
        <f t="shared" si="62"/>
        <v>0</v>
      </c>
      <c r="M99" s="12">
        <f t="shared" si="62"/>
        <v>4000</v>
      </c>
      <c r="N99" s="12">
        <f t="shared" si="62"/>
        <v>0</v>
      </c>
      <c r="O99" s="12">
        <f t="shared" si="62"/>
        <v>0</v>
      </c>
      <c r="P99" s="12">
        <f t="shared" si="62"/>
        <v>0</v>
      </c>
      <c r="Q99" s="12">
        <f t="shared" si="62"/>
        <v>4000</v>
      </c>
      <c r="R99" s="12">
        <f t="shared" si="62"/>
        <v>0</v>
      </c>
      <c r="S99" s="12">
        <f t="shared" si="62"/>
        <v>0</v>
      </c>
      <c r="T99" s="12">
        <f t="shared" si="62"/>
        <v>0</v>
      </c>
      <c r="U99" s="12">
        <f t="shared" si="62"/>
        <v>4000</v>
      </c>
      <c r="V99" s="12">
        <f t="shared" si="62"/>
        <v>0</v>
      </c>
      <c r="W99" s="12">
        <f t="shared" si="62"/>
        <v>0</v>
      </c>
      <c r="X99" s="12">
        <f t="shared" si="62"/>
        <v>0</v>
      </c>
      <c r="Y99" s="12">
        <f t="shared" si="62"/>
        <v>4000</v>
      </c>
      <c r="Z99" s="12">
        <f t="shared" si="62"/>
        <v>0</v>
      </c>
      <c r="AA99" s="12">
        <f t="shared" si="62"/>
        <v>0</v>
      </c>
      <c r="AB99" s="12">
        <f t="shared" si="62"/>
        <v>0</v>
      </c>
      <c r="AC99" s="12">
        <f t="shared" si="62"/>
        <v>4000</v>
      </c>
      <c r="AD99" s="12">
        <f t="shared" si="62"/>
        <v>0</v>
      </c>
      <c r="AE99" s="12">
        <f t="shared" si="62"/>
        <v>0</v>
      </c>
      <c r="AF99" s="12">
        <f t="shared" si="62"/>
        <v>0</v>
      </c>
      <c r="AG99" s="12">
        <f t="shared" si="62"/>
        <v>4000</v>
      </c>
      <c r="AH99" s="12">
        <f t="shared" si="62"/>
        <v>0</v>
      </c>
      <c r="AI99" s="12">
        <f t="shared" si="62"/>
        <v>0</v>
      </c>
      <c r="AJ99" s="12">
        <f t="shared" si="62"/>
        <v>0</v>
      </c>
      <c r="AK99" s="12">
        <f t="shared" si="62"/>
        <v>4000</v>
      </c>
      <c r="AL99" s="12">
        <f t="shared" si="62"/>
        <v>0</v>
      </c>
      <c r="AM99" s="12">
        <f t="shared" si="62"/>
        <v>0</v>
      </c>
      <c r="AN99" s="12">
        <f t="shared" si="62"/>
        <v>0</v>
      </c>
      <c r="AO99" s="12">
        <f t="shared" si="62"/>
        <v>4000</v>
      </c>
      <c r="AP99" s="12">
        <f t="shared" si="62"/>
        <v>0</v>
      </c>
      <c r="AQ99" s="12">
        <f t="shared" si="62"/>
        <v>0</v>
      </c>
      <c r="AR99" s="12">
        <f t="shared" si="62"/>
        <v>0</v>
      </c>
      <c r="AS99" s="12">
        <f t="shared" si="62"/>
        <v>4000</v>
      </c>
      <c r="AT99" s="12">
        <f t="shared" si="62"/>
        <v>0</v>
      </c>
      <c r="AU99" s="12">
        <f t="shared" si="62"/>
        <v>0</v>
      </c>
      <c r="AV99" s="12">
        <f t="shared" si="62"/>
        <v>0</v>
      </c>
      <c r="AW99" s="12">
        <f t="shared" si="62"/>
        <v>4000</v>
      </c>
      <c r="AX99" s="12">
        <f t="shared" si="62"/>
        <v>0</v>
      </c>
      <c r="AY99" s="12">
        <f t="shared" si="62"/>
        <v>0</v>
      </c>
      <c r="AZ99" s="12">
        <f t="shared" si="62"/>
        <v>0</v>
      </c>
      <c r="BA99" s="11">
        <f t="shared" si="22"/>
        <v>48000</v>
      </c>
    </row>
    <row r="100" spans="53:53">
      <c r="BA100" s="11">
        <f t="shared" si="22"/>
        <v>0</v>
      </c>
    </row>
    <row r="101" spans="3:53">
      <c r="C101" s="1" t="s">
        <v>72</v>
      </c>
      <c r="D101" s="1" t="s">
        <v>64</v>
      </c>
      <c r="E101" s="1">
        <v>2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2</v>
      </c>
      <c r="AU101" s="1">
        <v>2</v>
      </c>
      <c r="AV101" s="1">
        <v>2</v>
      </c>
      <c r="AW101" s="1">
        <v>2</v>
      </c>
      <c r="AX101" s="1">
        <v>2</v>
      </c>
      <c r="AY101" s="1">
        <v>2</v>
      </c>
      <c r="AZ101" s="1">
        <v>2</v>
      </c>
      <c r="BA101" s="11">
        <f t="shared" si="22"/>
        <v>96</v>
      </c>
    </row>
    <row r="102" spans="4:53">
      <c r="D102" s="1" t="s">
        <v>65</v>
      </c>
      <c r="E102" s="1">
        <v>3000</v>
      </c>
      <c r="F102" s="1">
        <v>0</v>
      </c>
      <c r="G102" s="1">
        <v>0</v>
      </c>
      <c r="H102" s="1">
        <v>0</v>
      </c>
      <c r="I102" s="1">
        <v>3000</v>
      </c>
      <c r="J102" s="1">
        <v>0</v>
      </c>
      <c r="K102" s="1">
        <v>0</v>
      </c>
      <c r="L102" s="1">
        <v>0</v>
      </c>
      <c r="M102" s="1">
        <v>3000</v>
      </c>
      <c r="N102" s="1">
        <v>0</v>
      </c>
      <c r="O102" s="1">
        <v>0</v>
      </c>
      <c r="P102" s="1">
        <v>0</v>
      </c>
      <c r="Q102" s="1">
        <v>3000</v>
      </c>
      <c r="R102" s="1">
        <v>0</v>
      </c>
      <c r="S102" s="1">
        <v>0</v>
      </c>
      <c r="T102" s="1">
        <v>0</v>
      </c>
      <c r="U102" s="1">
        <v>3000</v>
      </c>
      <c r="V102" s="1">
        <v>0</v>
      </c>
      <c r="W102" s="1">
        <v>0</v>
      </c>
      <c r="X102" s="1">
        <v>0</v>
      </c>
      <c r="Y102" s="1">
        <v>3000</v>
      </c>
      <c r="Z102" s="1">
        <v>0</v>
      </c>
      <c r="AA102" s="1">
        <v>0</v>
      </c>
      <c r="AB102" s="1">
        <v>0</v>
      </c>
      <c r="AC102" s="1">
        <v>3000</v>
      </c>
      <c r="AD102" s="1">
        <v>0</v>
      </c>
      <c r="AE102" s="1">
        <v>0</v>
      </c>
      <c r="AF102" s="1">
        <v>0</v>
      </c>
      <c r="AG102" s="1">
        <v>3000</v>
      </c>
      <c r="AH102" s="1">
        <v>0</v>
      </c>
      <c r="AI102" s="1">
        <v>0</v>
      </c>
      <c r="AJ102" s="1">
        <v>0</v>
      </c>
      <c r="AK102" s="1">
        <v>3000</v>
      </c>
      <c r="AL102" s="1">
        <v>0</v>
      </c>
      <c r="AM102" s="1">
        <v>0</v>
      </c>
      <c r="AN102" s="1">
        <v>0</v>
      </c>
      <c r="AO102" s="1">
        <v>3000</v>
      </c>
      <c r="AP102" s="1">
        <v>0</v>
      </c>
      <c r="AQ102" s="1">
        <v>0</v>
      </c>
      <c r="AR102" s="1">
        <v>0</v>
      </c>
      <c r="AS102" s="1">
        <v>3000</v>
      </c>
      <c r="AT102" s="1">
        <v>0</v>
      </c>
      <c r="AU102" s="1">
        <v>0</v>
      </c>
      <c r="AV102" s="1">
        <v>0</v>
      </c>
      <c r="AW102" s="1">
        <v>3000</v>
      </c>
      <c r="AX102" s="1">
        <v>0</v>
      </c>
      <c r="AY102" s="1">
        <v>0</v>
      </c>
      <c r="AZ102" s="1">
        <v>0</v>
      </c>
      <c r="BA102" s="11">
        <f t="shared" si="22"/>
        <v>36000</v>
      </c>
    </row>
    <row r="103" spans="3:53">
      <c r="C103" s="12"/>
      <c r="D103" s="12" t="s">
        <v>17</v>
      </c>
      <c r="E103" s="12">
        <f>E101*E102</f>
        <v>6000</v>
      </c>
      <c r="F103" s="12">
        <f t="shared" ref="F103:AZ103" si="63">F101*F102</f>
        <v>0</v>
      </c>
      <c r="G103" s="12">
        <f t="shared" si="63"/>
        <v>0</v>
      </c>
      <c r="H103" s="12">
        <f t="shared" si="63"/>
        <v>0</v>
      </c>
      <c r="I103" s="12">
        <f t="shared" si="63"/>
        <v>6000</v>
      </c>
      <c r="J103" s="12">
        <f t="shared" si="63"/>
        <v>0</v>
      </c>
      <c r="K103" s="12">
        <f t="shared" si="63"/>
        <v>0</v>
      </c>
      <c r="L103" s="12">
        <f t="shared" si="63"/>
        <v>0</v>
      </c>
      <c r="M103" s="12">
        <f t="shared" si="63"/>
        <v>6000</v>
      </c>
      <c r="N103" s="12">
        <f t="shared" si="63"/>
        <v>0</v>
      </c>
      <c r="O103" s="12">
        <f t="shared" si="63"/>
        <v>0</v>
      </c>
      <c r="P103" s="12">
        <f t="shared" si="63"/>
        <v>0</v>
      </c>
      <c r="Q103" s="12">
        <f t="shared" si="63"/>
        <v>6000</v>
      </c>
      <c r="R103" s="12">
        <f t="shared" si="63"/>
        <v>0</v>
      </c>
      <c r="S103" s="12">
        <f t="shared" si="63"/>
        <v>0</v>
      </c>
      <c r="T103" s="12">
        <f t="shared" si="63"/>
        <v>0</v>
      </c>
      <c r="U103" s="12">
        <f t="shared" si="63"/>
        <v>6000</v>
      </c>
      <c r="V103" s="12">
        <f t="shared" si="63"/>
        <v>0</v>
      </c>
      <c r="W103" s="12">
        <f t="shared" si="63"/>
        <v>0</v>
      </c>
      <c r="X103" s="12">
        <f t="shared" si="63"/>
        <v>0</v>
      </c>
      <c r="Y103" s="12">
        <f t="shared" si="63"/>
        <v>6000</v>
      </c>
      <c r="Z103" s="12">
        <f t="shared" si="63"/>
        <v>0</v>
      </c>
      <c r="AA103" s="12">
        <f t="shared" si="63"/>
        <v>0</v>
      </c>
      <c r="AB103" s="12">
        <f t="shared" si="63"/>
        <v>0</v>
      </c>
      <c r="AC103" s="12">
        <f t="shared" si="63"/>
        <v>6000</v>
      </c>
      <c r="AD103" s="12">
        <f t="shared" si="63"/>
        <v>0</v>
      </c>
      <c r="AE103" s="12">
        <f t="shared" si="63"/>
        <v>0</v>
      </c>
      <c r="AF103" s="12">
        <f t="shared" si="63"/>
        <v>0</v>
      </c>
      <c r="AG103" s="12">
        <f t="shared" si="63"/>
        <v>6000</v>
      </c>
      <c r="AH103" s="12">
        <f t="shared" si="63"/>
        <v>0</v>
      </c>
      <c r="AI103" s="12">
        <f t="shared" si="63"/>
        <v>0</v>
      </c>
      <c r="AJ103" s="12">
        <f t="shared" si="63"/>
        <v>0</v>
      </c>
      <c r="AK103" s="12">
        <f t="shared" si="63"/>
        <v>6000</v>
      </c>
      <c r="AL103" s="12">
        <f t="shared" si="63"/>
        <v>0</v>
      </c>
      <c r="AM103" s="12">
        <f t="shared" si="63"/>
        <v>0</v>
      </c>
      <c r="AN103" s="12">
        <f t="shared" si="63"/>
        <v>0</v>
      </c>
      <c r="AO103" s="12">
        <f t="shared" si="63"/>
        <v>6000</v>
      </c>
      <c r="AP103" s="12">
        <f t="shared" si="63"/>
        <v>0</v>
      </c>
      <c r="AQ103" s="12">
        <f t="shared" si="63"/>
        <v>0</v>
      </c>
      <c r="AR103" s="12">
        <f t="shared" si="63"/>
        <v>0</v>
      </c>
      <c r="AS103" s="12">
        <f t="shared" si="63"/>
        <v>6000</v>
      </c>
      <c r="AT103" s="12">
        <f t="shared" si="63"/>
        <v>0</v>
      </c>
      <c r="AU103" s="12">
        <f t="shared" si="63"/>
        <v>0</v>
      </c>
      <c r="AV103" s="12">
        <f t="shared" si="63"/>
        <v>0</v>
      </c>
      <c r="AW103" s="12">
        <f t="shared" si="63"/>
        <v>6000</v>
      </c>
      <c r="AX103" s="12">
        <f t="shared" si="63"/>
        <v>0</v>
      </c>
      <c r="AY103" s="12">
        <f t="shared" si="63"/>
        <v>0</v>
      </c>
      <c r="AZ103" s="12">
        <f t="shared" si="63"/>
        <v>0</v>
      </c>
      <c r="BA103" s="11">
        <f t="shared" si="22"/>
        <v>72000</v>
      </c>
    </row>
    <row r="104" spans="53:53">
      <c r="BA104" s="11">
        <f t="shared" si="22"/>
        <v>0</v>
      </c>
    </row>
    <row r="105" spans="2:53">
      <c r="B105" s="5" t="s">
        <v>73</v>
      </c>
      <c r="C105" s="5"/>
      <c r="D105" s="5"/>
      <c r="E105" s="5">
        <f>E75+E79+E83+E87+E91+E95+E99+E103</f>
        <v>46500</v>
      </c>
      <c r="F105" s="5">
        <f t="shared" ref="F105:AZ105" si="64">F75+F79+F83+F87+F91+F95+F99+F103</f>
        <v>0</v>
      </c>
      <c r="G105" s="5">
        <f t="shared" si="64"/>
        <v>0</v>
      </c>
      <c r="H105" s="5">
        <f t="shared" si="64"/>
        <v>0</v>
      </c>
      <c r="I105" s="5">
        <f t="shared" si="64"/>
        <v>46500</v>
      </c>
      <c r="J105" s="5">
        <f t="shared" si="64"/>
        <v>0</v>
      </c>
      <c r="K105" s="5">
        <f t="shared" si="64"/>
        <v>0</v>
      </c>
      <c r="L105" s="5">
        <f t="shared" si="64"/>
        <v>0</v>
      </c>
      <c r="M105" s="5">
        <f t="shared" si="64"/>
        <v>46500</v>
      </c>
      <c r="N105" s="5">
        <f t="shared" si="64"/>
        <v>0</v>
      </c>
      <c r="O105" s="5">
        <f t="shared" si="64"/>
        <v>0</v>
      </c>
      <c r="P105" s="5">
        <f t="shared" si="64"/>
        <v>0</v>
      </c>
      <c r="Q105" s="5">
        <f t="shared" si="64"/>
        <v>46500</v>
      </c>
      <c r="R105" s="5">
        <f t="shared" si="64"/>
        <v>0</v>
      </c>
      <c r="S105" s="5">
        <f t="shared" si="64"/>
        <v>0</v>
      </c>
      <c r="T105" s="5">
        <f t="shared" si="64"/>
        <v>0</v>
      </c>
      <c r="U105" s="5">
        <f t="shared" si="64"/>
        <v>46500</v>
      </c>
      <c r="V105" s="5">
        <f t="shared" si="64"/>
        <v>0</v>
      </c>
      <c r="W105" s="5">
        <f t="shared" si="64"/>
        <v>0</v>
      </c>
      <c r="X105" s="5">
        <f t="shared" si="64"/>
        <v>0</v>
      </c>
      <c r="Y105" s="5">
        <f t="shared" si="64"/>
        <v>46500</v>
      </c>
      <c r="Z105" s="5">
        <f t="shared" si="64"/>
        <v>0</v>
      </c>
      <c r="AA105" s="5">
        <f t="shared" si="64"/>
        <v>0</v>
      </c>
      <c r="AB105" s="5">
        <f t="shared" si="64"/>
        <v>0</v>
      </c>
      <c r="AC105" s="5">
        <f t="shared" si="64"/>
        <v>46500</v>
      </c>
      <c r="AD105" s="5">
        <f t="shared" si="64"/>
        <v>0</v>
      </c>
      <c r="AE105" s="5">
        <f t="shared" si="64"/>
        <v>0</v>
      </c>
      <c r="AF105" s="5">
        <f t="shared" si="64"/>
        <v>0</v>
      </c>
      <c r="AG105" s="5">
        <f t="shared" si="64"/>
        <v>46500</v>
      </c>
      <c r="AH105" s="5">
        <f t="shared" si="64"/>
        <v>0</v>
      </c>
      <c r="AI105" s="5">
        <f t="shared" si="64"/>
        <v>0</v>
      </c>
      <c r="AJ105" s="5">
        <f t="shared" si="64"/>
        <v>0</v>
      </c>
      <c r="AK105" s="5">
        <f t="shared" si="64"/>
        <v>46500</v>
      </c>
      <c r="AL105" s="5">
        <f t="shared" si="64"/>
        <v>0</v>
      </c>
      <c r="AM105" s="5">
        <f t="shared" si="64"/>
        <v>0</v>
      </c>
      <c r="AN105" s="5">
        <f t="shared" si="64"/>
        <v>0</v>
      </c>
      <c r="AO105" s="5">
        <f t="shared" si="64"/>
        <v>46500</v>
      </c>
      <c r="AP105" s="5">
        <f t="shared" si="64"/>
        <v>0</v>
      </c>
      <c r="AQ105" s="5">
        <f t="shared" si="64"/>
        <v>0</v>
      </c>
      <c r="AR105" s="5">
        <f t="shared" si="64"/>
        <v>0</v>
      </c>
      <c r="AS105" s="5">
        <f t="shared" si="64"/>
        <v>46500</v>
      </c>
      <c r="AT105" s="5">
        <f t="shared" si="64"/>
        <v>0</v>
      </c>
      <c r="AU105" s="5">
        <f t="shared" si="64"/>
        <v>0</v>
      </c>
      <c r="AV105" s="5">
        <f t="shared" si="64"/>
        <v>0</v>
      </c>
      <c r="AW105" s="5">
        <f t="shared" si="64"/>
        <v>46500</v>
      </c>
      <c r="AX105" s="5">
        <f t="shared" si="64"/>
        <v>0</v>
      </c>
      <c r="AY105" s="5">
        <f t="shared" si="64"/>
        <v>0</v>
      </c>
      <c r="AZ105" s="5">
        <f t="shared" si="64"/>
        <v>0</v>
      </c>
      <c r="BA105" s="11">
        <f t="shared" si="22"/>
        <v>558000</v>
      </c>
    </row>
  </sheetData>
  <mergeCells count="12">
    <mergeCell ref="E3:H3"/>
    <mergeCell ref="I3:L3"/>
    <mergeCell ref="M3:P3"/>
    <mergeCell ref="Q3:T3"/>
    <mergeCell ref="U3:X3"/>
    <mergeCell ref="Y3:AB3"/>
    <mergeCell ref="AC3:AF3"/>
    <mergeCell ref="AG3:AJ3"/>
    <mergeCell ref="AK3:AN3"/>
    <mergeCell ref="AO3:AR3"/>
    <mergeCell ref="AS3:AV3"/>
    <mergeCell ref="AW3:AZ3"/>
  </mergeCell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17"/>
  <sheetViews>
    <sheetView zoomScale="80" zoomScaleNormal="80" workbookViewId="0">
      <pane xSplit="3" ySplit="5" topLeftCell="K90" activePane="bottomRight" state="frozen"/>
      <selection/>
      <selection pane="topRight"/>
      <selection pane="bottomLeft"/>
      <selection pane="bottomRight" activeCell="M74" sqref="M74"/>
    </sheetView>
  </sheetViews>
  <sheetFormatPr defaultColWidth="9" defaultRowHeight="16.5"/>
  <cols>
    <col min="1" max="1" width="21.375" style="1" customWidth="1"/>
    <col min="2" max="2" width="17.25" style="1" customWidth="1"/>
    <col min="3" max="3" width="9" style="1"/>
    <col min="4" max="4" width="11.5" style="1" customWidth="1"/>
    <col min="5" max="5" width="12" style="1" customWidth="1"/>
    <col min="6" max="12" width="11.5" style="1" customWidth="1"/>
    <col min="13" max="22" width="12.75" style="1" customWidth="1"/>
    <col min="23" max="23" width="14" style="1" customWidth="1"/>
    <col min="24" max="31" width="12.75" style="1" customWidth="1"/>
    <col min="32" max="34" width="14" style="1" customWidth="1"/>
    <col min="35" max="51" width="12.75" style="1" customWidth="1"/>
    <col min="52" max="52" width="10.75" style="1" customWidth="1"/>
    <col min="53" max="16384" width="9" style="1"/>
  </cols>
  <sheetData>
    <row r="1" spans="9:9">
      <c r="I1" s="1" t="s">
        <v>74</v>
      </c>
    </row>
    <row r="4" spans="4:51">
      <c r="D4" s="2" t="s">
        <v>1</v>
      </c>
      <c r="E4" s="2"/>
      <c r="F4" s="2"/>
      <c r="G4" s="2"/>
      <c r="H4" s="2" t="s">
        <v>2</v>
      </c>
      <c r="I4" s="2"/>
      <c r="J4" s="2"/>
      <c r="K4" s="2"/>
      <c r="L4" s="2" t="s">
        <v>3</v>
      </c>
      <c r="M4" s="2"/>
      <c r="N4" s="2"/>
      <c r="O4" s="2"/>
      <c r="P4" s="2" t="s">
        <v>4</v>
      </c>
      <c r="Q4" s="2"/>
      <c r="R4" s="2"/>
      <c r="S4" s="2"/>
      <c r="T4" s="2" t="s">
        <v>5</v>
      </c>
      <c r="U4" s="2"/>
      <c r="V4" s="2"/>
      <c r="W4" s="2"/>
      <c r="X4" s="2" t="s">
        <v>6</v>
      </c>
      <c r="Y4" s="2"/>
      <c r="Z4" s="2"/>
      <c r="AA4" s="2"/>
      <c r="AB4" s="2" t="s">
        <v>7</v>
      </c>
      <c r="AC4" s="2"/>
      <c r="AD4" s="2"/>
      <c r="AE4" s="2"/>
      <c r="AF4" s="2" t="s">
        <v>8</v>
      </c>
      <c r="AG4" s="2"/>
      <c r="AH4" s="2"/>
      <c r="AI4" s="2"/>
      <c r="AJ4" s="2" t="s">
        <v>9</v>
      </c>
      <c r="AK4" s="2"/>
      <c r="AL4" s="2"/>
      <c r="AM4" s="2"/>
      <c r="AN4" s="2" t="s">
        <v>10</v>
      </c>
      <c r="AO4" s="2"/>
      <c r="AP4" s="2"/>
      <c r="AQ4" s="2"/>
      <c r="AR4" s="2" t="s">
        <v>11</v>
      </c>
      <c r="AS4" s="2"/>
      <c r="AT4" s="2"/>
      <c r="AU4" s="2"/>
      <c r="AV4" s="2" t="s">
        <v>12</v>
      </c>
      <c r="AW4" s="2"/>
      <c r="AX4" s="2"/>
      <c r="AY4" s="2"/>
    </row>
    <row r="5" spans="4:52">
      <c r="D5" s="3" t="s">
        <v>13</v>
      </c>
      <c r="E5" s="3" t="s">
        <v>14</v>
      </c>
      <c r="F5" s="3" t="s">
        <v>15</v>
      </c>
      <c r="G5" s="3" t="s">
        <v>16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13</v>
      </c>
      <c r="U5" s="3" t="s">
        <v>14</v>
      </c>
      <c r="V5" s="3" t="s">
        <v>15</v>
      </c>
      <c r="W5" s="3" t="s">
        <v>16</v>
      </c>
      <c r="X5" s="3" t="s">
        <v>13</v>
      </c>
      <c r="Y5" s="3" t="s">
        <v>14</v>
      </c>
      <c r="Z5" s="3" t="s">
        <v>15</v>
      </c>
      <c r="AA5" s="3" t="s">
        <v>16</v>
      </c>
      <c r="AB5" s="3" t="s">
        <v>13</v>
      </c>
      <c r="AC5" s="3" t="s">
        <v>14</v>
      </c>
      <c r="AD5" s="3" t="s">
        <v>15</v>
      </c>
      <c r="AE5" s="3" t="s">
        <v>16</v>
      </c>
      <c r="AF5" s="3" t="s">
        <v>13</v>
      </c>
      <c r="AG5" s="3" t="s">
        <v>14</v>
      </c>
      <c r="AH5" s="3" t="s">
        <v>15</v>
      </c>
      <c r="AI5" s="3" t="s">
        <v>16</v>
      </c>
      <c r="AJ5" s="3" t="s">
        <v>13</v>
      </c>
      <c r="AK5" s="3" t="s">
        <v>14</v>
      </c>
      <c r="AL5" s="3" t="s">
        <v>15</v>
      </c>
      <c r="AM5" s="3" t="s">
        <v>16</v>
      </c>
      <c r="AN5" s="3" t="s">
        <v>13</v>
      </c>
      <c r="AO5" s="3" t="s">
        <v>14</v>
      </c>
      <c r="AP5" s="3" t="s">
        <v>15</v>
      </c>
      <c r="AQ5" s="3" t="s">
        <v>16</v>
      </c>
      <c r="AR5" s="3" t="s">
        <v>13</v>
      </c>
      <c r="AS5" s="3" t="s">
        <v>14</v>
      </c>
      <c r="AT5" s="3" t="s">
        <v>15</v>
      </c>
      <c r="AU5" s="3" t="s">
        <v>16</v>
      </c>
      <c r="AV5" s="3" t="s">
        <v>13</v>
      </c>
      <c r="AW5" s="3" t="s">
        <v>14</v>
      </c>
      <c r="AX5" s="3" t="s">
        <v>15</v>
      </c>
      <c r="AY5" s="3" t="s">
        <v>16</v>
      </c>
      <c r="AZ5" s="1" t="s">
        <v>17</v>
      </c>
    </row>
    <row r="6" spans="52:52">
      <c r="AZ6" s="11">
        <f>SUM(D6:AY6)</f>
        <v>0</v>
      </c>
    </row>
    <row r="7" spans="1:52">
      <c r="A7" s="9" t="s">
        <v>75</v>
      </c>
      <c r="AZ7" s="11">
        <f t="shared" ref="AZ7:AZ70" si="0">SUM(D7:AY7)</f>
        <v>0</v>
      </c>
    </row>
    <row r="8" spans="52:52">
      <c r="AZ8" s="11">
        <f t="shared" si="0"/>
        <v>0</v>
      </c>
    </row>
    <row r="9" spans="2:52">
      <c r="B9" s="1" t="s">
        <v>76</v>
      </c>
      <c r="AZ9" s="11">
        <f t="shared" si="0"/>
        <v>0</v>
      </c>
    </row>
    <row r="10" spans="3:52">
      <c r="C10" s="1" t="s">
        <v>64</v>
      </c>
      <c r="D10" s="1">
        <v>140</v>
      </c>
      <c r="E10" s="1">
        <v>140</v>
      </c>
      <c r="F10" s="1">
        <v>140</v>
      </c>
      <c r="G10" s="1">
        <v>140</v>
      </c>
      <c r="H10" s="1">
        <v>140</v>
      </c>
      <c r="I10" s="1">
        <v>140</v>
      </c>
      <c r="J10" s="1">
        <v>140</v>
      </c>
      <c r="K10" s="1">
        <v>140</v>
      </c>
      <c r="L10" s="1">
        <v>140</v>
      </c>
      <c r="M10" s="1">
        <v>140</v>
      </c>
      <c r="N10" s="1">
        <v>140</v>
      </c>
      <c r="O10" s="1">
        <v>140</v>
      </c>
      <c r="P10" s="1">
        <v>210</v>
      </c>
      <c r="Q10" s="1">
        <v>210</v>
      </c>
      <c r="R10" s="1">
        <v>210</v>
      </c>
      <c r="S10" s="1">
        <v>210</v>
      </c>
      <c r="T10" s="1">
        <v>210</v>
      </c>
      <c r="U10" s="1">
        <v>210</v>
      </c>
      <c r="V10" s="1">
        <v>210</v>
      </c>
      <c r="W10" s="1">
        <v>210</v>
      </c>
      <c r="X10" s="1">
        <v>210</v>
      </c>
      <c r="Y10" s="1">
        <v>210</v>
      </c>
      <c r="Z10" s="1">
        <v>210</v>
      </c>
      <c r="AA10" s="1">
        <v>210</v>
      </c>
      <c r="AB10" s="1">
        <v>140</v>
      </c>
      <c r="AC10" s="1">
        <v>140</v>
      </c>
      <c r="AD10" s="1">
        <v>140</v>
      </c>
      <c r="AE10" s="1">
        <v>140</v>
      </c>
      <c r="AF10" s="1">
        <v>140</v>
      </c>
      <c r="AG10" s="1">
        <v>140</v>
      </c>
      <c r="AH10" s="1">
        <v>350</v>
      </c>
      <c r="AI10" s="1">
        <v>350</v>
      </c>
      <c r="AJ10" s="1">
        <v>350</v>
      </c>
      <c r="AK10" s="1">
        <v>350</v>
      </c>
      <c r="AL10" s="1">
        <v>350</v>
      </c>
      <c r="AM10" s="1">
        <v>350</v>
      </c>
      <c r="AN10" s="1">
        <v>350</v>
      </c>
      <c r="AO10" s="1">
        <v>350</v>
      </c>
      <c r="AP10" s="1">
        <v>420</v>
      </c>
      <c r="AQ10" s="1">
        <v>420</v>
      </c>
      <c r="AR10" s="1">
        <v>420</v>
      </c>
      <c r="AS10" s="1">
        <v>420</v>
      </c>
      <c r="AT10" s="1">
        <v>420</v>
      </c>
      <c r="AU10" s="1">
        <v>420</v>
      </c>
      <c r="AV10" s="1">
        <v>420</v>
      </c>
      <c r="AW10" s="1">
        <v>420</v>
      </c>
      <c r="AX10" s="1">
        <v>420</v>
      </c>
      <c r="AY10" s="1">
        <v>420</v>
      </c>
      <c r="AZ10" s="11">
        <f t="shared" si="0"/>
        <v>12040</v>
      </c>
    </row>
    <row r="11" spans="3:52">
      <c r="C11" s="1" t="s">
        <v>77</v>
      </c>
      <c r="D11" s="1">
        <v>128</v>
      </c>
      <c r="E11" s="1">
        <v>128</v>
      </c>
      <c r="F11" s="1">
        <v>128</v>
      </c>
      <c r="G11" s="1">
        <v>128</v>
      </c>
      <c r="H11" s="1">
        <v>128</v>
      </c>
      <c r="I11" s="1">
        <v>128</v>
      </c>
      <c r="J11" s="1">
        <v>128</v>
      </c>
      <c r="K11" s="1">
        <v>128</v>
      </c>
      <c r="L11" s="1">
        <v>128</v>
      </c>
      <c r="M11" s="1">
        <v>128</v>
      </c>
      <c r="N11" s="1">
        <v>128</v>
      </c>
      <c r="O11" s="1">
        <v>128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99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248</v>
      </c>
      <c r="AC11" s="1">
        <v>248</v>
      </c>
      <c r="AD11" s="1">
        <v>248</v>
      </c>
      <c r="AE11" s="1">
        <v>248</v>
      </c>
      <c r="AF11" s="1">
        <v>248</v>
      </c>
      <c r="AG11" s="1">
        <v>248</v>
      </c>
      <c r="AH11" s="1">
        <v>248</v>
      </c>
      <c r="AI11" s="1">
        <v>248</v>
      </c>
      <c r="AJ11" s="1">
        <v>248</v>
      </c>
      <c r="AK11" s="1">
        <v>248</v>
      </c>
      <c r="AL11" s="1">
        <v>248</v>
      </c>
      <c r="AM11" s="1">
        <v>248</v>
      </c>
      <c r="AN11" s="1">
        <v>398</v>
      </c>
      <c r="AO11" s="1">
        <v>398</v>
      </c>
      <c r="AP11" s="1">
        <v>398</v>
      </c>
      <c r="AQ11" s="1">
        <v>398</v>
      </c>
      <c r="AR11" s="1">
        <v>398</v>
      </c>
      <c r="AS11" s="1">
        <v>398</v>
      </c>
      <c r="AT11" s="1">
        <v>398</v>
      </c>
      <c r="AU11" s="1">
        <v>398</v>
      </c>
      <c r="AV11" s="1">
        <v>398</v>
      </c>
      <c r="AW11" s="1">
        <v>398</v>
      </c>
      <c r="AX11" s="1">
        <v>398</v>
      </c>
      <c r="AY11" s="1">
        <v>398</v>
      </c>
      <c r="AZ11" s="11">
        <f t="shared" si="0"/>
        <v>10476</v>
      </c>
    </row>
    <row r="12" spans="3:52">
      <c r="C12" s="1" t="s">
        <v>78</v>
      </c>
      <c r="D12" s="1">
        <f>D10*D11</f>
        <v>17920</v>
      </c>
      <c r="E12" s="1">
        <f t="shared" ref="E12:AY12" si="1">E10*E11</f>
        <v>17920</v>
      </c>
      <c r="F12" s="1">
        <f t="shared" si="1"/>
        <v>17920</v>
      </c>
      <c r="G12" s="1">
        <f t="shared" si="1"/>
        <v>17920</v>
      </c>
      <c r="H12" s="1">
        <f t="shared" si="1"/>
        <v>17920</v>
      </c>
      <c r="I12" s="1">
        <f t="shared" si="1"/>
        <v>17920</v>
      </c>
      <c r="J12" s="1">
        <f t="shared" si="1"/>
        <v>17920</v>
      </c>
      <c r="K12" s="1">
        <f t="shared" si="1"/>
        <v>17920</v>
      </c>
      <c r="L12" s="1">
        <f t="shared" si="1"/>
        <v>17920</v>
      </c>
      <c r="M12" s="1">
        <f t="shared" si="1"/>
        <v>17920</v>
      </c>
      <c r="N12" s="1">
        <f t="shared" si="1"/>
        <v>17920</v>
      </c>
      <c r="O12" s="1">
        <f t="shared" si="1"/>
        <v>17920</v>
      </c>
      <c r="P12" s="1">
        <f t="shared" si="1"/>
        <v>20790</v>
      </c>
      <c r="Q12" s="1">
        <f t="shared" si="1"/>
        <v>20790</v>
      </c>
      <c r="R12" s="1">
        <f t="shared" si="1"/>
        <v>20790</v>
      </c>
      <c r="S12" s="1">
        <f t="shared" si="1"/>
        <v>20790</v>
      </c>
      <c r="T12" s="1">
        <f t="shared" si="1"/>
        <v>20790</v>
      </c>
      <c r="U12" s="1">
        <f t="shared" si="1"/>
        <v>20790</v>
      </c>
      <c r="V12" s="1">
        <f t="shared" si="1"/>
        <v>20790</v>
      </c>
      <c r="W12" s="1">
        <f t="shared" si="1"/>
        <v>20790</v>
      </c>
      <c r="X12" s="1">
        <f t="shared" si="1"/>
        <v>20790</v>
      </c>
      <c r="Y12" s="1">
        <f t="shared" si="1"/>
        <v>20790</v>
      </c>
      <c r="Z12" s="1">
        <f t="shared" si="1"/>
        <v>20790</v>
      </c>
      <c r="AA12" s="1">
        <f t="shared" si="1"/>
        <v>20790</v>
      </c>
      <c r="AB12" s="1">
        <f t="shared" si="1"/>
        <v>34720</v>
      </c>
      <c r="AC12" s="1">
        <f t="shared" si="1"/>
        <v>34720</v>
      </c>
      <c r="AD12" s="1">
        <f t="shared" si="1"/>
        <v>34720</v>
      </c>
      <c r="AE12" s="1">
        <f t="shared" si="1"/>
        <v>34720</v>
      </c>
      <c r="AF12" s="1">
        <f t="shared" si="1"/>
        <v>34720</v>
      </c>
      <c r="AG12" s="1">
        <f t="shared" si="1"/>
        <v>34720</v>
      </c>
      <c r="AH12" s="1">
        <f t="shared" si="1"/>
        <v>86800</v>
      </c>
      <c r="AI12" s="1">
        <f t="shared" si="1"/>
        <v>86800</v>
      </c>
      <c r="AJ12" s="1">
        <f t="shared" si="1"/>
        <v>86800</v>
      </c>
      <c r="AK12" s="1">
        <f t="shared" si="1"/>
        <v>86800</v>
      </c>
      <c r="AL12" s="1">
        <f t="shared" si="1"/>
        <v>86800</v>
      </c>
      <c r="AM12" s="1">
        <f t="shared" si="1"/>
        <v>86800</v>
      </c>
      <c r="AN12" s="1">
        <f t="shared" si="1"/>
        <v>139300</v>
      </c>
      <c r="AO12" s="1">
        <f t="shared" si="1"/>
        <v>139300</v>
      </c>
      <c r="AP12" s="1">
        <f t="shared" si="1"/>
        <v>167160</v>
      </c>
      <c r="AQ12" s="1">
        <f t="shared" si="1"/>
        <v>167160</v>
      </c>
      <c r="AR12" s="1">
        <f t="shared" si="1"/>
        <v>167160</v>
      </c>
      <c r="AS12" s="1">
        <f t="shared" si="1"/>
        <v>167160</v>
      </c>
      <c r="AT12" s="1">
        <f t="shared" si="1"/>
        <v>167160</v>
      </c>
      <c r="AU12" s="1">
        <f t="shared" si="1"/>
        <v>167160</v>
      </c>
      <c r="AV12" s="1">
        <f t="shared" si="1"/>
        <v>167160</v>
      </c>
      <c r="AW12" s="1">
        <f t="shared" si="1"/>
        <v>167160</v>
      </c>
      <c r="AX12" s="1">
        <f t="shared" si="1"/>
        <v>167160</v>
      </c>
      <c r="AY12" s="1">
        <f t="shared" si="1"/>
        <v>167160</v>
      </c>
      <c r="AZ12" s="11">
        <f t="shared" si="0"/>
        <v>3143840</v>
      </c>
    </row>
    <row r="13" spans="52:52">
      <c r="AZ13" s="11">
        <f t="shared" si="0"/>
        <v>0</v>
      </c>
    </row>
    <row r="14" spans="2:52">
      <c r="B14" s="1" t="s">
        <v>58</v>
      </c>
      <c r="AZ14" s="11">
        <f t="shared" si="0"/>
        <v>0</v>
      </c>
    </row>
    <row r="15" spans="3:52">
      <c r="C15" s="1" t="s">
        <v>64</v>
      </c>
      <c r="D15" s="1">
        <v>35</v>
      </c>
      <c r="E15" s="1">
        <v>35</v>
      </c>
      <c r="F15" s="1">
        <v>35</v>
      </c>
      <c r="G15" s="1">
        <v>35</v>
      </c>
      <c r="H15" s="1">
        <v>35</v>
      </c>
      <c r="I15" s="1">
        <v>35</v>
      </c>
      <c r="J15" s="1">
        <v>35</v>
      </c>
      <c r="K15" s="1">
        <v>35</v>
      </c>
      <c r="L15" s="1">
        <v>35</v>
      </c>
      <c r="M15" s="1">
        <v>35</v>
      </c>
      <c r="N15" s="1">
        <v>35</v>
      </c>
      <c r="O15" s="1">
        <v>35</v>
      </c>
      <c r="P15" s="1">
        <v>35</v>
      </c>
      <c r="Q15" s="1">
        <v>35</v>
      </c>
      <c r="R15" s="1">
        <v>35</v>
      </c>
      <c r="S15" s="1">
        <v>35</v>
      </c>
      <c r="T15" s="1">
        <v>35</v>
      </c>
      <c r="U15" s="1">
        <v>35</v>
      </c>
      <c r="V15" s="1">
        <v>35</v>
      </c>
      <c r="W15" s="1">
        <v>35</v>
      </c>
      <c r="X15" s="1">
        <v>35</v>
      </c>
      <c r="Y15" s="1">
        <v>35</v>
      </c>
      <c r="Z15" s="1">
        <v>35</v>
      </c>
      <c r="AA15" s="1">
        <v>35</v>
      </c>
      <c r="AB15" s="1">
        <v>35</v>
      </c>
      <c r="AC15" s="1">
        <v>35</v>
      </c>
      <c r="AD15" s="1">
        <v>35</v>
      </c>
      <c r="AE15" s="1">
        <v>35</v>
      </c>
      <c r="AF15" s="1">
        <v>35</v>
      </c>
      <c r="AG15" s="1">
        <v>35</v>
      </c>
      <c r="AH15" s="1">
        <v>140</v>
      </c>
      <c r="AI15" s="1">
        <v>140</v>
      </c>
      <c r="AJ15" s="1">
        <v>140</v>
      </c>
      <c r="AK15" s="1">
        <v>140</v>
      </c>
      <c r="AL15" s="1">
        <v>140</v>
      </c>
      <c r="AM15" s="1">
        <v>140</v>
      </c>
      <c r="AN15" s="1">
        <v>140</v>
      </c>
      <c r="AO15" s="1">
        <v>140</v>
      </c>
      <c r="AP15" s="1">
        <v>140</v>
      </c>
      <c r="AQ15" s="1">
        <v>140</v>
      </c>
      <c r="AR15" s="1">
        <v>140</v>
      </c>
      <c r="AS15" s="1">
        <v>140</v>
      </c>
      <c r="AT15" s="1">
        <v>140</v>
      </c>
      <c r="AU15" s="1">
        <v>140</v>
      </c>
      <c r="AV15" s="1">
        <v>140</v>
      </c>
      <c r="AW15" s="1">
        <v>140</v>
      </c>
      <c r="AX15" s="1">
        <v>140</v>
      </c>
      <c r="AY15" s="1">
        <v>140</v>
      </c>
      <c r="AZ15" s="11">
        <f t="shared" si="0"/>
        <v>3570</v>
      </c>
    </row>
    <row r="16" spans="3:52">
      <c r="C16" s="1" t="s">
        <v>77</v>
      </c>
      <c r="D16" s="1">
        <f>D11</f>
        <v>128</v>
      </c>
      <c r="E16" s="1">
        <f t="shared" ref="E16:AY16" si="2">E11</f>
        <v>128</v>
      </c>
      <c r="F16" s="1">
        <f t="shared" si="2"/>
        <v>128</v>
      </c>
      <c r="G16" s="1">
        <f t="shared" si="2"/>
        <v>128</v>
      </c>
      <c r="H16" s="1">
        <f t="shared" si="2"/>
        <v>128</v>
      </c>
      <c r="I16" s="1">
        <f t="shared" si="2"/>
        <v>128</v>
      </c>
      <c r="J16" s="1">
        <f t="shared" si="2"/>
        <v>128</v>
      </c>
      <c r="K16" s="1">
        <f t="shared" si="2"/>
        <v>128</v>
      </c>
      <c r="L16" s="1">
        <f t="shared" si="2"/>
        <v>128</v>
      </c>
      <c r="M16" s="1">
        <f t="shared" si="2"/>
        <v>128</v>
      </c>
      <c r="N16" s="1">
        <f t="shared" si="2"/>
        <v>128</v>
      </c>
      <c r="O16" s="1">
        <f t="shared" si="2"/>
        <v>128</v>
      </c>
      <c r="P16" s="1">
        <f t="shared" si="2"/>
        <v>99</v>
      </c>
      <c r="Q16" s="1">
        <f t="shared" si="2"/>
        <v>99</v>
      </c>
      <c r="R16" s="1">
        <f t="shared" si="2"/>
        <v>99</v>
      </c>
      <c r="S16" s="1">
        <f t="shared" si="2"/>
        <v>99</v>
      </c>
      <c r="T16" s="1">
        <f t="shared" si="2"/>
        <v>99</v>
      </c>
      <c r="U16" s="1">
        <f t="shared" si="2"/>
        <v>99</v>
      </c>
      <c r="V16" s="1">
        <f t="shared" si="2"/>
        <v>99</v>
      </c>
      <c r="W16" s="1">
        <f t="shared" si="2"/>
        <v>99</v>
      </c>
      <c r="X16" s="1">
        <f t="shared" si="2"/>
        <v>99</v>
      </c>
      <c r="Y16" s="1">
        <f t="shared" si="2"/>
        <v>99</v>
      </c>
      <c r="Z16" s="1">
        <f t="shared" si="2"/>
        <v>99</v>
      </c>
      <c r="AA16" s="1">
        <f t="shared" si="2"/>
        <v>99</v>
      </c>
      <c r="AB16" s="1">
        <f t="shared" si="2"/>
        <v>248</v>
      </c>
      <c r="AC16" s="1">
        <f t="shared" si="2"/>
        <v>248</v>
      </c>
      <c r="AD16" s="1">
        <f t="shared" si="2"/>
        <v>248</v>
      </c>
      <c r="AE16" s="1">
        <f t="shared" si="2"/>
        <v>248</v>
      </c>
      <c r="AF16" s="1">
        <f t="shared" si="2"/>
        <v>248</v>
      </c>
      <c r="AG16" s="1">
        <f t="shared" si="2"/>
        <v>248</v>
      </c>
      <c r="AH16" s="1">
        <f t="shared" si="2"/>
        <v>248</v>
      </c>
      <c r="AI16" s="1">
        <f t="shared" si="2"/>
        <v>248</v>
      </c>
      <c r="AJ16" s="1">
        <f t="shared" si="2"/>
        <v>248</v>
      </c>
      <c r="AK16" s="1">
        <f t="shared" si="2"/>
        <v>248</v>
      </c>
      <c r="AL16" s="1">
        <f t="shared" si="2"/>
        <v>248</v>
      </c>
      <c r="AM16" s="1">
        <f t="shared" si="2"/>
        <v>248</v>
      </c>
      <c r="AN16" s="1">
        <f t="shared" si="2"/>
        <v>398</v>
      </c>
      <c r="AO16" s="1">
        <f t="shared" si="2"/>
        <v>398</v>
      </c>
      <c r="AP16" s="1">
        <f t="shared" si="2"/>
        <v>398</v>
      </c>
      <c r="AQ16" s="1">
        <f t="shared" si="2"/>
        <v>398</v>
      </c>
      <c r="AR16" s="1">
        <f t="shared" si="2"/>
        <v>398</v>
      </c>
      <c r="AS16" s="1">
        <f t="shared" si="2"/>
        <v>398</v>
      </c>
      <c r="AT16" s="1">
        <f t="shared" si="2"/>
        <v>398</v>
      </c>
      <c r="AU16" s="1">
        <f t="shared" si="2"/>
        <v>398</v>
      </c>
      <c r="AV16" s="1">
        <f t="shared" si="2"/>
        <v>398</v>
      </c>
      <c r="AW16" s="1">
        <f t="shared" si="2"/>
        <v>398</v>
      </c>
      <c r="AX16" s="1">
        <f t="shared" si="2"/>
        <v>398</v>
      </c>
      <c r="AY16" s="1">
        <f t="shared" si="2"/>
        <v>398</v>
      </c>
      <c r="AZ16" s="11">
        <f t="shared" si="0"/>
        <v>10476</v>
      </c>
    </row>
    <row r="17" spans="3:52">
      <c r="C17" s="1" t="s">
        <v>78</v>
      </c>
      <c r="D17" s="1">
        <f>D15*D16</f>
        <v>4480</v>
      </c>
      <c r="E17" s="1">
        <f t="shared" ref="E17:AY17" si="3">E15*E16</f>
        <v>4480</v>
      </c>
      <c r="F17" s="1">
        <f t="shared" si="3"/>
        <v>4480</v>
      </c>
      <c r="G17" s="1">
        <f t="shared" si="3"/>
        <v>4480</v>
      </c>
      <c r="H17" s="1">
        <f t="shared" si="3"/>
        <v>4480</v>
      </c>
      <c r="I17" s="1">
        <f t="shared" si="3"/>
        <v>4480</v>
      </c>
      <c r="J17" s="1">
        <f t="shared" si="3"/>
        <v>4480</v>
      </c>
      <c r="K17" s="1">
        <f t="shared" si="3"/>
        <v>4480</v>
      </c>
      <c r="L17" s="1">
        <f t="shared" si="3"/>
        <v>4480</v>
      </c>
      <c r="M17" s="1">
        <f t="shared" si="3"/>
        <v>4480</v>
      </c>
      <c r="N17" s="1">
        <f t="shared" si="3"/>
        <v>4480</v>
      </c>
      <c r="O17" s="1">
        <f t="shared" si="3"/>
        <v>4480</v>
      </c>
      <c r="P17" s="1">
        <f t="shared" si="3"/>
        <v>3465</v>
      </c>
      <c r="Q17" s="1">
        <f t="shared" si="3"/>
        <v>3465</v>
      </c>
      <c r="R17" s="1">
        <f t="shared" si="3"/>
        <v>3465</v>
      </c>
      <c r="S17" s="1">
        <f t="shared" si="3"/>
        <v>3465</v>
      </c>
      <c r="T17" s="1">
        <f t="shared" si="3"/>
        <v>3465</v>
      </c>
      <c r="U17" s="1">
        <f t="shared" si="3"/>
        <v>3465</v>
      </c>
      <c r="V17" s="1">
        <f t="shared" si="3"/>
        <v>3465</v>
      </c>
      <c r="W17" s="1">
        <f t="shared" si="3"/>
        <v>3465</v>
      </c>
      <c r="X17" s="1">
        <f t="shared" si="3"/>
        <v>3465</v>
      </c>
      <c r="Y17" s="1">
        <f t="shared" si="3"/>
        <v>3465</v>
      </c>
      <c r="Z17" s="1">
        <f t="shared" si="3"/>
        <v>3465</v>
      </c>
      <c r="AA17" s="1">
        <f t="shared" si="3"/>
        <v>3465</v>
      </c>
      <c r="AB17" s="1">
        <f t="shared" si="3"/>
        <v>8680</v>
      </c>
      <c r="AC17" s="1">
        <f t="shared" si="3"/>
        <v>8680</v>
      </c>
      <c r="AD17" s="1">
        <f t="shared" si="3"/>
        <v>8680</v>
      </c>
      <c r="AE17" s="1">
        <f t="shared" si="3"/>
        <v>8680</v>
      </c>
      <c r="AF17" s="1">
        <f t="shared" si="3"/>
        <v>8680</v>
      </c>
      <c r="AG17" s="1">
        <f t="shared" si="3"/>
        <v>8680</v>
      </c>
      <c r="AH17" s="1">
        <f t="shared" si="3"/>
        <v>34720</v>
      </c>
      <c r="AI17" s="1">
        <f t="shared" si="3"/>
        <v>34720</v>
      </c>
      <c r="AJ17" s="1">
        <f t="shared" si="3"/>
        <v>34720</v>
      </c>
      <c r="AK17" s="1">
        <f t="shared" si="3"/>
        <v>34720</v>
      </c>
      <c r="AL17" s="1">
        <f t="shared" si="3"/>
        <v>34720</v>
      </c>
      <c r="AM17" s="1">
        <f t="shared" si="3"/>
        <v>34720</v>
      </c>
      <c r="AN17" s="1">
        <f t="shared" si="3"/>
        <v>55720</v>
      </c>
      <c r="AO17" s="1">
        <f t="shared" si="3"/>
        <v>55720</v>
      </c>
      <c r="AP17" s="1">
        <f t="shared" si="3"/>
        <v>55720</v>
      </c>
      <c r="AQ17" s="1">
        <f t="shared" si="3"/>
        <v>55720</v>
      </c>
      <c r="AR17" s="1">
        <f t="shared" si="3"/>
        <v>55720</v>
      </c>
      <c r="AS17" s="1">
        <f t="shared" si="3"/>
        <v>55720</v>
      </c>
      <c r="AT17" s="1">
        <f t="shared" si="3"/>
        <v>55720</v>
      </c>
      <c r="AU17" s="1">
        <f t="shared" si="3"/>
        <v>55720</v>
      </c>
      <c r="AV17" s="1">
        <f t="shared" si="3"/>
        <v>55720</v>
      </c>
      <c r="AW17" s="1">
        <f t="shared" si="3"/>
        <v>55720</v>
      </c>
      <c r="AX17" s="1">
        <f t="shared" si="3"/>
        <v>55720</v>
      </c>
      <c r="AY17" s="1">
        <f t="shared" si="3"/>
        <v>55720</v>
      </c>
      <c r="AZ17" s="11">
        <f t="shared" si="0"/>
        <v>1024380</v>
      </c>
    </row>
    <row r="18" spans="52:52">
      <c r="AZ18" s="11">
        <f t="shared" si="0"/>
        <v>0</v>
      </c>
    </row>
    <row r="19" spans="2:52">
      <c r="B19" s="1" t="s">
        <v>79</v>
      </c>
      <c r="AZ19" s="11">
        <f t="shared" si="0"/>
        <v>0</v>
      </c>
    </row>
    <row r="20" spans="3:52">
      <c r="C20" s="1" t="s">
        <v>64</v>
      </c>
      <c r="D20" s="1">
        <f>(D10+D15)*0.4</f>
        <v>70</v>
      </c>
      <c r="E20" s="1">
        <f t="shared" ref="E20:AY20" si="4">(E10+E15)*0.4</f>
        <v>70</v>
      </c>
      <c r="F20" s="1">
        <f t="shared" si="4"/>
        <v>70</v>
      </c>
      <c r="G20" s="1">
        <f t="shared" si="4"/>
        <v>70</v>
      </c>
      <c r="H20" s="1">
        <f t="shared" si="4"/>
        <v>70</v>
      </c>
      <c r="I20" s="1">
        <f t="shared" si="4"/>
        <v>70</v>
      </c>
      <c r="J20" s="1">
        <f t="shared" si="4"/>
        <v>70</v>
      </c>
      <c r="K20" s="1">
        <f t="shared" si="4"/>
        <v>70</v>
      </c>
      <c r="L20" s="1">
        <f t="shared" si="4"/>
        <v>70</v>
      </c>
      <c r="M20" s="1">
        <f t="shared" si="4"/>
        <v>70</v>
      </c>
      <c r="N20" s="1">
        <f t="shared" si="4"/>
        <v>70</v>
      </c>
      <c r="O20" s="1">
        <f t="shared" si="4"/>
        <v>70</v>
      </c>
      <c r="P20" s="1">
        <f t="shared" si="4"/>
        <v>98</v>
      </c>
      <c r="Q20" s="1">
        <f t="shared" si="4"/>
        <v>98</v>
      </c>
      <c r="R20" s="1">
        <f t="shared" si="4"/>
        <v>98</v>
      </c>
      <c r="S20" s="1">
        <f t="shared" si="4"/>
        <v>98</v>
      </c>
      <c r="T20" s="1">
        <f t="shared" si="4"/>
        <v>98</v>
      </c>
      <c r="U20" s="1">
        <f t="shared" si="4"/>
        <v>98</v>
      </c>
      <c r="V20" s="1">
        <f t="shared" si="4"/>
        <v>98</v>
      </c>
      <c r="W20" s="1">
        <f t="shared" si="4"/>
        <v>98</v>
      </c>
      <c r="X20" s="1">
        <f t="shared" si="4"/>
        <v>98</v>
      </c>
      <c r="Y20" s="1">
        <f t="shared" si="4"/>
        <v>98</v>
      </c>
      <c r="Z20" s="1">
        <f t="shared" si="4"/>
        <v>98</v>
      </c>
      <c r="AA20" s="1">
        <f t="shared" si="4"/>
        <v>98</v>
      </c>
      <c r="AB20" s="1">
        <f t="shared" si="4"/>
        <v>70</v>
      </c>
      <c r="AC20" s="1">
        <f t="shared" si="4"/>
        <v>70</v>
      </c>
      <c r="AD20" s="1">
        <f t="shared" si="4"/>
        <v>70</v>
      </c>
      <c r="AE20" s="1">
        <f t="shared" si="4"/>
        <v>70</v>
      </c>
      <c r="AF20" s="1">
        <f t="shared" si="4"/>
        <v>70</v>
      </c>
      <c r="AG20" s="1">
        <f t="shared" si="4"/>
        <v>70</v>
      </c>
      <c r="AH20" s="1">
        <f t="shared" si="4"/>
        <v>196</v>
      </c>
      <c r="AI20" s="1">
        <f t="shared" si="4"/>
        <v>196</v>
      </c>
      <c r="AJ20" s="1">
        <f t="shared" si="4"/>
        <v>196</v>
      </c>
      <c r="AK20" s="1">
        <f t="shared" si="4"/>
        <v>196</v>
      </c>
      <c r="AL20" s="1">
        <f t="shared" si="4"/>
        <v>196</v>
      </c>
      <c r="AM20" s="1">
        <f t="shared" si="4"/>
        <v>196</v>
      </c>
      <c r="AN20" s="1">
        <f t="shared" si="4"/>
        <v>196</v>
      </c>
      <c r="AO20" s="1">
        <f t="shared" si="4"/>
        <v>196</v>
      </c>
      <c r="AP20" s="1">
        <f t="shared" si="4"/>
        <v>224</v>
      </c>
      <c r="AQ20" s="1">
        <f t="shared" si="4"/>
        <v>224</v>
      </c>
      <c r="AR20" s="1">
        <f t="shared" si="4"/>
        <v>224</v>
      </c>
      <c r="AS20" s="1">
        <f t="shared" si="4"/>
        <v>224</v>
      </c>
      <c r="AT20" s="1">
        <f t="shared" si="4"/>
        <v>224</v>
      </c>
      <c r="AU20" s="1">
        <f t="shared" si="4"/>
        <v>224</v>
      </c>
      <c r="AV20" s="1">
        <f t="shared" si="4"/>
        <v>224</v>
      </c>
      <c r="AW20" s="1">
        <f t="shared" si="4"/>
        <v>224</v>
      </c>
      <c r="AX20" s="1">
        <f t="shared" si="4"/>
        <v>224</v>
      </c>
      <c r="AY20" s="1">
        <f t="shared" si="4"/>
        <v>224</v>
      </c>
      <c r="AZ20" s="11">
        <f t="shared" si="0"/>
        <v>6244</v>
      </c>
    </row>
    <row r="21" spans="3:52">
      <c r="C21" s="1" t="s">
        <v>77</v>
      </c>
      <c r="D21" s="1">
        <f>D16</f>
        <v>128</v>
      </c>
      <c r="E21" s="1">
        <f t="shared" ref="E21:AY21" si="5">E16</f>
        <v>128</v>
      </c>
      <c r="F21" s="1">
        <f t="shared" si="5"/>
        <v>128</v>
      </c>
      <c r="G21" s="1">
        <f t="shared" si="5"/>
        <v>128</v>
      </c>
      <c r="H21" s="1">
        <f t="shared" si="5"/>
        <v>128</v>
      </c>
      <c r="I21" s="1">
        <f t="shared" si="5"/>
        <v>128</v>
      </c>
      <c r="J21" s="1">
        <f t="shared" si="5"/>
        <v>128</v>
      </c>
      <c r="K21" s="1">
        <f t="shared" si="5"/>
        <v>128</v>
      </c>
      <c r="L21" s="1">
        <f t="shared" si="5"/>
        <v>128</v>
      </c>
      <c r="M21" s="1">
        <f t="shared" si="5"/>
        <v>128</v>
      </c>
      <c r="N21" s="1">
        <f t="shared" si="5"/>
        <v>128</v>
      </c>
      <c r="O21" s="1">
        <f t="shared" si="5"/>
        <v>128</v>
      </c>
      <c r="P21" s="1">
        <f t="shared" si="5"/>
        <v>99</v>
      </c>
      <c r="Q21" s="1">
        <f t="shared" si="5"/>
        <v>99</v>
      </c>
      <c r="R21" s="1">
        <f t="shared" si="5"/>
        <v>99</v>
      </c>
      <c r="S21" s="1">
        <f t="shared" si="5"/>
        <v>99</v>
      </c>
      <c r="T21" s="1">
        <f t="shared" si="5"/>
        <v>99</v>
      </c>
      <c r="U21" s="1">
        <f t="shared" si="5"/>
        <v>99</v>
      </c>
      <c r="V21" s="1">
        <f t="shared" si="5"/>
        <v>99</v>
      </c>
      <c r="W21" s="1">
        <f t="shared" si="5"/>
        <v>99</v>
      </c>
      <c r="X21" s="1">
        <f t="shared" si="5"/>
        <v>99</v>
      </c>
      <c r="Y21" s="1">
        <f t="shared" si="5"/>
        <v>99</v>
      </c>
      <c r="Z21" s="1">
        <f t="shared" si="5"/>
        <v>99</v>
      </c>
      <c r="AA21" s="1">
        <f t="shared" si="5"/>
        <v>99</v>
      </c>
      <c r="AB21" s="1">
        <f t="shared" si="5"/>
        <v>248</v>
      </c>
      <c r="AC21" s="1">
        <f t="shared" si="5"/>
        <v>248</v>
      </c>
      <c r="AD21" s="1">
        <f t="shared" si="5"/>
        <v>248</v>
      </c>
      <c r="AE21" s="1">
        <f t="shared" si="5"/>
        <v>248</v>
      </c>
      <c r="AF21" s="1">
        <f t="shared" si="5"/>
        <v>248</v>
      </c>
      <c r="AG21" s="1">
        <f t="shared" si="5"/>
        <v>248</v>
      </c>
      <c r="AH21" s="1">
        <f t="shared" si="5"/>
        <v>248</v>
      </c>
      <c r="AI21" s="1">
        <f t="shared" si="5"/>
        <v>248</v>
      </c>
      <c r="AJ21" s="1">
        <f t="shared" si="5"/>
        <v>248</v>
      </c>
      <c r="AK21" s="1">
        <f t="shared" si="5"/>
        <v>248</v>
      </c>
      <c r="AL21" s="1">
        <f t="shared" si="5"/>
        <v>248</v>
      </c>
      <c r="AM21" s="1">
        <f t="shared" si="5"/>
        <v>248</v>
      </c>
      <c r="AN21" s="1">
        <f t="shared" si="5"/>
        <v>398</v>
      </c>
      <c r="AO21" s="1">
        <f t="shared" si="5"/>
        <v>398</v>
      </c>
      <c r="AP21" s="1">
        <f t="shared" si="5"/>
        <v>398</v>
      </c>
      <c r="AQ21" s="1">
        <f t="shared" si="5"/>
        <v>398</v>
      </c>
      <c r="AR21" s="1">
        <f t="shared" si="5"/>
        <v>398</v>
      </c>
      <c r="AS21" s="1">
        <f t="shared" si="5"/>
        <v>398</v>
      </c>
      <c r="AT21" s="1">
        <f t="shared" si="5"/>
        <v>398</v>
      </c>
      <c r="AU21" s="1">
        <f t="shared" si="5"/>
        <v>398</v>
      </c>
      <c r="AV21" s="1">
        <f t="shared" si="5"/>
        <v>398</v>
      </c>
      <c r="AW21" s="1">
        <f t="shared" si="5"/>
        <v>398</v>
      </c>
      <c r="AX21" s="1">
        <f t="shared" si="5"/>
        <v>398</v>
      </c>
      <c r="AY21" s="1">
        <f t="shared" si="5"/>
        <v>398</v>
      </c>
      <c r="AZ21" s="11">
        <f t="shared" si="0"/>
        <v>10476</v>
      </c>
    </row>
    <row r="22" spans="3:52">
      <c r="C22" s="1" t="s">
        <v>78</v>
      </c>
      <c r="D22" s="1">
        <f>D20*D21</f>
        <v>8960</v>
      </c>
      <c r="E22" s="1">
        <f t="shared" ref="E22:AY22" si="6">E20*E21</f>
        <v>8960</v>
      </c>
      <c r="F22" s="1">
        <f t="shared" si="6"/>
        <v>8960</v>
      </c>
      <c r="G22" s="1">
        <f t="shared" si="6"/>
        <v>8960</v>
      </c>
      <c r="H22" s="1">
        <f t="shared" si="6"/>
        <v>8960</v>
      </c>
      <c r="I22" s="1">
        <f t="shared" si="6"/>
        <v>8960</v>
      </c>
      <c r="J22" s="1">
        <f t="shared" si="6"/>
        <v>8960</v>
      </c>
      <c r="K22" s="1">
        <f t="shared" si="6"/>
        <v>8960</v>
      </c>
      <c r="L22" s="1">
        <f t="shared" si="6"/>
        <v>8960</v>
      </c>
      <c r="M22" s="1">
        <f t="shared" si="6"/>
        <v>8960</v>
      </c>
      <c r="N22" s="1">
        <f t="shared" si="6"/>
        <v>8960</v>
      </c>
      <c r="O22" s="1">
        <f t="shared" si="6"/>
        <v>8960</v>
      </c>
      <c r="P22" s="1">
        <f t="shared" si="6"/>
        <v>9702</v>
      </c>
      <c r="Q22" s="1">
        <f t="shared" si="6"/>
        <v>9702</v>
      </c>
      <c r="R22" s="1">
        <f t="shared" si="6"/>
        <v>9702</v>
      </c>
      <c r="S22" s="1">
        <f t="shared" si="6"/>
        <v>9702</v>
      </c>
      <c r="T22" s="1">
        <f t="shared" si="6"/>
        <v>9702</v>
      </c>
      <c r="U22" s="1">
        <f t="shared" si="6"/>
        <v>9702</v>
      </c>
      <c r="V22" s="1">
        <f t="shared" si="6"/>
        <v>9702</v>
      </c>
      <c r="W22" s="1">
        <f t="shared" si="6"/>
        <v>9702</v>
      </c>
      <c r="X22" s="1">
        <f t="shared" si="6"/>
        <v>9702</v>
      </c>
      <c r="Y22" s="1">
        <f t="shared" si="6"/>
        <v>9702</v>
      </c>
      <c r="Z22" s="1">
        <f t="shared" si="6"/>
        <v>9702</v>
      </c>
      <c r="AA22" s="1">
        <f t="shared" si="6"/>
        <v>9702</v>
      </c>
      <c r="AB22" s="1">
        <f t="shared" si="6"/>
        <v>17360</v>
      </c>
      <c r="AC22" s="1">
        <f t="shared" si="6"/>
        <v>17360</v>
      </c>
      <c r="AD22" s="1">
        <f t="shared" si="6"/>
        <v>17360</v>
      </c>
      <c r="AE22" s="1">
        <f t="shared" si="6"/>
        <v>17360</v>
      </c>
      <c r="AF22" s="1">
        <f t="shared" si="6"/>
        <v>17360</v>
      </c>
      <c r="AG22" s="1">
        <f t="shared" si="6"/>
        <v>17360</v>
      </c>
      <c r="AH22" s="1">
        <f t="shared" si="6"/>
        <v>48608</v>
      </c>
      <c r="AI22" s="1">
        <f t="shared" si="6"/>
        <v>48608</v>
      </c>
      <c r="AJ22" s="1">
        <f t="shared" si="6"/>
        <v>48608</v>
      </c>
      <c r="AK22" s="1">
        <f t="shared" si="6"/>
        <v>48608</v>
      </c>
      <c r="AL22" s="1">
        <f t="shared" si="6"/>
        <v>48608</v>
      </c>
      <c r="AM22" s="1">
        <f t="shared" si="6"/>
        <v>48608</v>
      </c>
      <c r="AN22" s="1">
        <f t="shared" si="6"/>
        <v>78008</v>
      </c>
      <c r="AO22" s="1">
        <f t="shared" si="6"/>
        <v>78008</v>
      </c>
      <c r="AP22" s="1">
        <f t="shared" si="6"/>
        <v>89152</v>
      </c>
      <c r="AQ22" s="1">
        <f t="shared" si="6"/>
        <v>89152</v>
      </c>
      <c r="AR22" s="1">
        <f t="shared" si="6"/>
        <v>89152</v>
      </c>
      <c r="AS22" s="1">
        <f t="shared" si="6"/>
        <v>89152</v>
      </c>
      <c r="AT22" s="1">
        <f t="shared" si="6"/>
        <v>89152</v>
      </c>
      <c r="AU22" s="1">
        <f t="shared" si="6"/>
        <v>89152</v>
      </c>
      <c r="AV22" s="1">
        <f t="shared" si="6"/>
        <v>89152</v>
      </c>
      <c r="AW22" s="1">
        <f t="shared" si="6"/>
        <v>89152</v>
      </c>
      <c r="AX22" s="1">
        <f t="shared" si="6"/>
        <v>89152</v>
      </c>
      <c r="AY22" s="1">
        <f t="shared" si="6"/>
        <v>89152</v>
      </c>
      <c r="AZ22" s="11">
        <f t="shared" si="0"/>
        <v>1667288</v>
      </c>
    </row>
    <row r="23" spans="52:52">
      <c r="AZ23" s="11">
        <f t="shared" si="0"/>
        <v>0</v>
      </c>
    </row>
    <row r="24" spans="1:52">
      <c r="A24" s="5" t="s">
        <v>80</v>
      </c>
      <c r="B24" s="5"/>
      <c r="C24" s="5"/>
      <c r="D24" s="5">
        <f>D12+D17+D22</f>
        <v>31360</v>
      </c>
      <c r="E24" s="5">
        <f t="shared" ref="E24:AY24" si="7">E12+E17+E22</f>
        <v>31360</v>
      </c>
      <c r="F24" s="5">
        <f t="shared" si="7"/>
        <v>31360</v>
      </c>
      <c r="G24" s="5">
        <f t="shared" si="7"/>
        <v>31360</v>
      </c>
      <c r="H24" s="5">
        <f t="shared" si="7"/>
        <v>31360</v>
      </c>
      <c r="I24" s="5">
        <f t="shared" si="7"/>
        <v>31360</v>
      </c>
      <c r="J24" s="5">
        <f t="shared" si="7"/>
        <v>31360</v>
      </c>
      <c r="K24" s="5">
        <f t="shared" si="7"/>
        <v>31360</v>
      </c>
      <c r="L24" s="5">
        <f t="shared" si="7"/>
        <v>31360</v>
      </c>
      <c r="M24" s="5">
        <f t="shared" si="7"/>
        <v>31360</v>
      </c>
      <c r="N24" s="5">
        <f t="shared" si="7"/>
        <v>31360</v>
      </c>
      <c r="O24" s="5">
        <f t="shared" si="7"/>
        <v>31360</v>
      </c>
      <c r="P24" s="5">
        <f t="shared" si="7"/>
        <v>33957</v>
      </c>
      <c r="Q24" s="5">
        <f t="shared" si="7"/>
        <v>33957</v>
      </c>
      <c r="R24" s="5">
        <f t="shared" si="7"/>
        <v>33957</v>
      </c>
      <c r="S24" s="5">
        <f t="shared" si="7"/>
        <v>33957</v>
      </c>
      <c r="T24" s="5">
        <f t="shared" si="7"/>
        <v>33957</v>
      </c>
      <c r="U24" s="5">
        <f t="shared" si="7"/>
        <v>33957</v>
      </c>
      <c r="V24" s="5">
        <f t="shared" si="7"/>
        <v>33957</v>
      </c>
      <c r="W24" s="5">
        <f t="shared" si="7"/>
        <v>33957</v>
      </c>
      <c r="X24" s="5">
        <f t="shared" si="7"/>
        <v>33957</v>
      </c>
      <c r="Y24" s="5">
        <f t="shared" si="7"/>
        <v>33957</v>
      </c>
      <c r="Z24" s="5">
        <f t="shared" si="7"/>
        <v>33957</v>
      </c>
      <c r="AA24" s="5">
        <f t="shared" si="7"/>
        <v>33957</v>
      </c>
      <c r="AB24" s="5">
        <f t="shared" si="7"/>
        <v>60760</v>
      </c>
      <c r="AC24" s="5">
        <f t="shared" si="7"/>
        <v>60760</v>
      </c>
      <c r="AD24" s="5">
        <f t="shared" si="7"/>
        <v>60760</v>
      </c>
      <c r="AE24" s="5">
        <f t="shared" si="7"/>
        <v>60760</v>
      </c>
      <c r="AF24" s="5">
        <f t="shared" si="7"/>
        <v>60760</v>
      </c>
      <c r="AG24" s="5">
        <f t="shared" si="7"/>
        <v>60760</v>
      </c>
      <c r="AH24" s="5">
        <f t="shared" si="7"/>
        <v>170128</v>
      </c>
      <c r="AI24" s="5">
        <f t="shared" si="7"/>
        <v>170128</v>
      </c>
      <c r="AJ24" s="5">
        <f t="shared" si="7"/>
        <v>170128</v>
      </c>
      <c r="AK24" s="5">
        <f t="shared" si="7"/>
        <v>170128</v>
      </c>
      <c r="AL24" s="5">
        <f t="shared" si="7"/>
        <v>170128</v>
      </c>
      <c r="AM24" s="5">
        <f t="shared" si="7"/>
        <v>170128</v>
      </c>
      <c r="AN24" s="5">
        <f t="shared" si="7"/>
        <v>273028</v>
      </c>
      <c r="AO24" s="5">
        <f t="shared" si="7"/>
        <v>273028</v>
      </c>
      <c r="AP24" s="5">
        <f t="shared" si="7"/>
        <v>312032</v>
      </c>
      <c r="AQ24" s="5">
        <f t="shared" si="7"/>
        <v>312032</v>
      </c>
      <c r="AR24" s="5">
        <f t="shared" si="7"/>
        <v>312032</v>
      </c>
      <c r="AS24" s="5">
        <f t="shared" si="7"/>
        <v>312032</v>
      </c>
      <c r="AT24" s="5">
        <f t="shared" si="7"/>
        <v>312032</v>
      </c>
      <c r="AU24" s="5">
        <f t="shared" si="7"/>
        <v>312032</v>
      </c>
      <c r="AV24" s="5">
        <f t="shared" si="7"/>
        <v>312032</v>
      </c>
      <c r="AW24" s="5">
        <f t="shared" si="7"/>
        <v>312032</v>
      </c>
      <c r="AX24" s="5">
        <f t="shared" si="7"/>
        <v>312032</v>
      </c>
      <c r="AY24" s="5">
        <f t="shared" si="7"/>
        <v>312032</v>
      </c>
      <c r="AZ24" s="11">
        <f t="shared" si="0"/>
        <v>5835508</v>
      </c>
    </row>
    <row r="25" spans="52:52">
      <c r="AZ25" s="11">
        <f t="shared" si="0"/>
        <v>0</v>
      </c>
    </row>
    <row r="26" spans="1:52">
      <c r="A26" s="9" t="s">
        <v>81</v>
      </c>
      <c r="AZ26" s="11">
        <f t="shared" si="0"/>
        <v>0</v>
      </c>
    </row>
    <row r="27" spans="52:52">
      <c r="AZ27" s="11">
        <f t="shared" si="0"/>
        <v>0</v>
      </c>
    </row>
    <row r="28" spans="2:52">
      <c r="B28" s="1" t="s">
        <v>82</v>
      </c>
      <c r="C28" s="1" t="s">
        <v>64</v>
      </c>
      <c r="D28" s="1">
        <v>70</v>
      </c>
      <c r="E28" s="1">
        <v>140</v>
      </c>
      <c r="F28" s="1">
        <v>210</v>
      </c>
      <c r="G28" s="1">
        <v>280</v>
      </c>
      <c r="H28" s="1">
        <v>350</v>
      </c>
      <c r="I28" s="1">
        <v>420</v>
      </c>
      <c r="J28" s="1">
        <v>490</v>
      </c>
      <c r="K28" s="1">
        <v>560</v>
      </c>
      <c r="L28" s="1">
        <v>630</v>
      </c>
      <c r="M28" s="1">
        <v>700</v>
      </c>
      <c r="N28" s="1">
        <v>630</v>
      </c>
      <c r="O28" s="1">
        <v>560</v>
      </c>
      <c r="P28" s="1">
        <v>490</v>
      </c>
      <c r="Q28" s="1">
        <v>420</v>
      </c>
      <c r="R28" s="1">
        <v>350</v>
      </c>
      <c r="S28" s="1">
        <v>280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1">
        <f t="shared" si="0"/>
        <v>6580</v>
      </c>
    </row>
    <row r="29" spans="3:52">
      <c r="C29" s="1" t="s">
        <v>77</v>
      </c>
      <c r="D29" s="1">
        <v>99</v>
      </c>
      <c r="E29" s="1">
        <v>99</v>
      </c>
      <c r="F29" s="1">
        <v>99</v>
      </c>
      <c r="G29" s="1">
        <v>99</v>
      </c>
      <c r="H29" s="1">
        <v>99</v>
      </c>
      <c r="I29" s="1">
        <v>99</v>
      </c>
      <c r="J29" s="1">
        <v>99</v>
      </c>
      <c r="K29" s="1">
        <v>99</v>
      </c>
      <c r="L29" s="1">
        <v>99</v>
      </c>
      <c r="M29" s="1">
        <v>99</v>
      </c>
      <c r="N29" s="1">
        <v>99</v>
      </c>
      <c r="O29" s="1">
        <v>99</v>
      </c>
      <c r="P29" s="1">
        <v>99</v>
      </c>
      <c r="Q29" s="1">
        <v>99</v>
      </c>
      <c r="R29" s="1">
        <v>99</v>
      </c>
      <c r="S29" s="1">
        <v>99</v>
      </c>
      <c r="T29" s="1">
        <v>99</v>
      </c>
      <c r="U29" s="1">
        <v>99</v>
      </c>
      <c r="V29" s="1">
        <v>99</v>
      </c>
      <c r="W29" s="1">
        <v>99</v>
      </c>
      <c r="X29" s="1">
        <v>99</v>
      </c>
      <c r="Y29" s="1">
        <v>99</v>
      </c>
      <c r="Z29" s="1">
        <v>99</v>
      </c>
      <c r="AA29" s="1">
        <v>99</v>
      </c>
      <c r="AB29" s="1">
        <v>99</v>
      </c>
      <c r="AC29" s="1">
        <v>99</v>
      </c>
      <c r="AD29" s="1">
        <v>99</v>
      </c>
      <c r="AE29" s="1">
        <v>99</v>
      </c>
      <c r="AF29" s="1">
        <v>99</v>
      </c>
      <c r="AG29" s="1">
        <v>99</v>
      </c>
      <c r="AH29" s="1">
        <v>99</v>
      </c>
      <c r="AI29" s="1">
        <v>99</v>
      </c>
      <c r="AJ29" s="1">
        <v>99</v>
      </c>
      <c r="AK29" s="1">
        <v>99</v>
      </c>
      <c r="AL29" s="1">
        <v>99</v>
      </c>
      <c r="AM29" s="1">
        <v>99</v>
      </c>
      <c r="AN29" s="1">
        <v>99</v>
      </c>
      <c r="AO29" s="1">
        <v>99</v>
      </c>
      <c r="AP29" s="1">
        <v>99</v>
      </c>
      <c r="AQ29" s="1">
        <v>99</v>
      </c>
      <c r="AR29" s="1">
        <v>99</v>
      </c>
      <c r="AS29" s="1">
        <v>99</v>
      </c>
      <c r="AT29" s="1">
        <v>99</v>
      </c>
      <c r="AU29" s="1">
        <v>99</v>
      </c>
      <c r="AV29" s="1">
        <v>99</v>
      </c>
      <c r="AW29" s="1">
        <v>99</v>
      </c>
      <c r="AX29" s="1">
        <v>99</v>
      </c>
      <c r="AY29" s="1">
        <v>99</v>
      </c>
      <c r="AZ29" s="11">
        <f t="shared" si="0"/>
        <v>4752</v>
      </c>
    </row>
    <row r="30" spans="3:52">
      <c r="C30" s="1" t="s">
        <v>78</v>
      </c>
      <c r="D30" s="1">
        <f>D28*D29</f>
        <v>6930</v>
      </c>
      <c r="E30" s="1">
        <f t="shared" ref="E30:AY30" si="8">E28*E29</f>
        <v>13860</v>
      </c>
      <c r="F30" s="1">
        <f t="shared" si="8"/>
        <v>20790</v>
      </c>
      <c r="G30" s="1">
        <f t="shared" si="8"/>
        <v>27720</v>
      </c>
      <c r="H30" s="1">
        <f t="shared" si="8"/>
        <v>34650</v>
      </c>
      <c r="I30" s="1">
        <f t="shared" si="8"/>
        <v>41580</v>
      </c>
      <c r="J30" s="1">
        <f t="shared" si="8"/>
        <v>48510</v>
      </c>
      <c r="K30" s="1">
        <f t="shared" si="8"/>
        <v>55440</v>
      </c>
      <c r="L30" s="1">
        <f t="shared" si="8"/>
        <v>62370</v>
      </c>
      <c r="M30" s="1">
        <f t="shared" si="8"/>
        <v>69300</v>
      </c>
      <c r="N30" s="1">
        <f t="shared" si="8"/>
        <v>62370</v>
      </c>
      <c r="O30" s="1">
        <f t="shared" si="8"/>
        <v>55440</v>
      </c>
      <c r="P30" s="1">
        <f t="shared" si="8"/>
        <v>48510</v>
      </c>
      <c r="Q30" s="1">
        <f t="shared" si="8"/>
        <v>41580</v>
      </c>
      <c r="R30" s="1">
        <f t="shared" si="8"/>
        <v>34650</v>
      </c>
      <c r="S30" s="1">
        <f t="shared" si="8"/>
        <v>27720</v>
      </c>
      <c r="T30" s="1">
        <f t="shared" si="8"/>
        <v>0</v>
      </c>
      <c r="U30" s="1">
        <f t="shared" si="8"/>
        <v>0</v>
      </c>
      <c r="V30" s="1">
        <f t="shared" si="8"/>
        <v>0</v>
      </c>
      <c r="W30" s="1">
        <f t="shared" si="8"/>
        <v>0</v>
      </c>
      <c r="X30" s="1">
        <f t="shared" si="8"/>
        <v>0</v>
      </c>
      <c r="Y30" s="1">
        <f t="shared" si="8"/>
        <v>0</v>
      </c>
      <c r="Z30" s="1">
        <f t="shared" si="8"/>
        <v>0</v>
      </c>
      <c r="AA30" s="1">
        <f t="shared" si="8"/>
        <v>0</v>
      </c>
      <c r="AB30" s="1">
        <f t="shared" si="8"/>
        <v>0</v>
      </c>
      <c r="AC30" s="1">
        <f t="shared" si="8"/>
        <v>0</v>
      </c>
      <c r="AD30" s="1">
        <f t="shared" si="8"/>
        <v>0</v>
      </c>
      <c r="AE30" s="1">
        <f t="shared" si="8"/>
        <v>0</v>
      </c>
      <c r="AF30" s="1">
        <f t="shared" si="8"/>
        <v>0</v>
      </c>
      <c r="AG30" s="1">
        <f t="shared" si="8"/>
        <v>0</v>
      </c>
      <c r="AH30" s="1">
        <f t="shared" si="8"/>
        <v>0</v>
      </c>
      <c r="AI30" s="1">
        <f t="shared" si="8"/>
        <v>0</v>
      </c>
      <c r="AJ30" s="1">
        <f t="shared" si="8"/>
        <v>0</v>
      </c>
      <c r="AK30" s="1">
        <f t="shared" si="8"/>
        <v>0</v>
      </c>
      <c r="AL30" s="1">
        <f t="shared" si="8"/>
        <v>0</v>
      </c>
      <c r="AM30" s="1">
        <f t="shared" si="8"/>
        <v>0</v>
      </c>
      <c r="AN30" s="1">
        <f t="shared" si="8"/>
        <v>0</v>
      </c>
      <c r="AO30" s="1">
        <f t="shared" si="8"/>
        <v>0</v>
      </c>
      <c r="AP30" s="1">
        <f t="shared" si="8"/>
        <v>0</v>
      </c>
      <c r="AQ30" s="1">
        <f t="shared" si="8"/>
        <v>0</v>
      </c>
      <c r="AR30" s="1">
        <f t="shared" si="8"/>
        <v>0</v>
      </c>
      <c r="AS30" s="1">
        <f t="shared" si="8"/>
        <v>0</v>
      </c>
      <c r="AT30" s="1">
        <f t="shared" si="8"/>
        <v>0</v>
      </c>
      <c r="AU30" s="1">
        <f t="shared" si="8"/>
        <v>0</v>
      </c>
      <c r="AV30" s="1">
        <f t="shared" si="8"/>
        <v>0</v>
      </c>
      <c r="AW30" s="1">
        <f t="shared" si="8"/>
        <v>0</v>
      </c>
      <c r="AX30" s="1">
        <f t="shared" si="8"/>
        <v>0</v>
      </c>
      <c r="AY30" s="1">
        <f t="shared" si="8"/>
        <v>0</v>
      </c>
      <c r="AZ30" s="11">
        <f t="shared" si="0"/>
        <v>651420</v>
      </c>
    </row>
    <row r="31" spans="52:52">
      <c r="AZ31" s="11">
        <f t="shared" si="0"/>
        <v>0</v>
      </c>
    </row>
    <row r="32" spans="2:52">
      <c r="B32" s="1" t="s">
        <v>83</v>
      </c>
      <c r="C32" s="1" t="s">
        <v>64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70</v>
      </c>
      <c r="J32" s="1">
        <v>140</v>
      </c>
      <c r="K32" s="1">
        <v>210</v>
      </c>
      <c r="L32" s="1">
        <v>280</v>
      </c>
      <c r="M32" s="1">
        <v>350</v>
      </c>
      <c r="N32" s="1">
        <v>420</v>
      </c>
      <c r="O32" s="1">
        <v>490</v>
      </c>
      <c r="P32" s="1">
        <v>560</v>
      </c>
      <c r="Q32" s="1">
        <v>630</v>
      </c>
      <c r="R32" s="1">
        <v>700</v>
      </c>
      <c r="S32" s="1">
        <v>770</v>
      </c>
      <c r="T32" s="1">
        <v>840</v>
      </c>
      <c r="U32" s="1">
        <v>910</v>
      </c>
      <c r="V32" s="1">
        <v>980</v>
      </c>
      <c r="W32" s="1">
        <v>1050</v>
      </c>
      <c r="X32" s="1">
        <v>1120</v>
      </c>
      <c r="Y32" s="1">
        <v>1190</v>
      </c>
      <c r="Z32" s="1">
        <v>1260</v>
      </c>
      <c r="AA32" s="1">
        <v>1190</v>
      </c>
      <c r="AB32" s="1">
        <v>1120</v>
      </c>
      <c r="AC32" s="1">
        <v>1050</v>
      </c>
      <c r="AD32" s="1">
        <v>980</v>
      </c>
      <c r="AE32" s="1">
        <v>910</v>
      </c>
      <c r="AF32" s="1">
        <v>840</v>
      </c>
      <c r="AG32" s="1">
        <v>770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1">
        <f t="shared" si="0"/>
        <v>18830</v>
      </c>
    </row>
    <row r="33" spans="3:52">
      <c r="C33" s="1" t="s">
        <v>77</v>
      </c>
      <c r="D33" s="1">
        <v>128</v>
      </c>
      <c r="E33" s="1">
        <v>128</v>
      </c>
      <c r="F33" s="1">
        <v>128</v>
      </c>
      <c r="G33" s="1">
        <v>128</v>
      </c>
      <c r="H33" s="1">
        <v>128</v>
      </c>
      <c r="I33" s="1">
        <v>128</v>
      </c>
      <c r="J33" s="1">
        <v>128</v>
      </c>
      <c r="K33" s="1">
        <v>128</v>
      </c>
      <c r="L33" s="1">
        <v>128</v>
      </c>
      <c r="M33" s="1">
        <v>128</v>
      </c>
      <c r="N33" s="1">
        <v>128</v>
      </c>
      <c r="O33" s="1">
        <v>128</v>
      </c>
      <c r="P33" s="1">
        <v>128</v>
      </c>
      <c r="Q33" s="1">
        <v>128</v>
      </c>
      <c r="R33" s="1">
        <v>128</v>
      </c>
      <c r="S33" s="1">
        <v>128</v>
      </c>
      <c r="T33" s="1">
        <v>128</v>
      </c>
      <c r="U33" s="1">
        <v>128</v>
      </c>
      <c r="V33" s="1">
        <v>128</v>
      </c>
      <c r="W33" s="1">
        <v>128</v>
      </c>
      <c r="X33" s="1">
        <v>128</v>
      </c>
      <c r="Y33" s="1">
        <v>128</v>
      </c>
      <c r="Z33" s="1">
        <v>128</v>
      </c>
      <c r="AA33" s="1">
        <v>128</v>
      </c>
      <c r="AB33" s="1">
        <v>128</v>
      </c>
      <c r="AC33" s="1">
        <v>128</v>
      </c>
      <c r="AD33" s="1">
        <v>128</v>
      </c>
      <c r="AE33" s="1">
        <v>128</v>
      </c>
      <c r="AF33" s="1">
        <v>128</v>
      </c>
      <c r="AG33" s="1">
        <v>128</v>
      </c>
      <c r="AH33" s="1">
        <v>128</v>
      </c>
      <c r="AI33" s="1">
        <v>128</v>
      </c>
      <c r="AJ33" s="1">
        <v>128</v>
      </c>
      <c r="AK33" s="1">
        <v>128</v>
      </c>
      <c r="AL33" s="1">
        <v>128</v>
      </c>
      <c r="AM33" s="1">
        <v>128</v>
      </c>
      <c r="AN33" s="1">
        <v>128</v>
      </c>
      <c r="AO33" s="1">
        <v>128</v>
      </c>
      <c r="AP33" s="1">
        <v>128</v>
      </c>
      <c r="AQ33" s="1">
        <v>128</v>
      </c>
      <c r="AR33" s="1">
        <v>128</v>
      </c>
      <c r="AS33" s="1">
        <v>128</v>
      </c>
      <c r="AT33" s="1">
        <v>128</v>
      </c>
      <c r="AU33" s="1">
        <v>128</v>
      </c>
      <c r="AV33" s="1">
        <v>128</v>
      </c>
      <c r="AW33" s="1">
        <v>128</v>
      </c>
      <c r="AX33" s="1">
        <v>128</v>
      </c>
      <c r="AY33" s="1">
        <v>128</v>
      </c>
      <c r="AZ33" s="11">
        <f t="shared" si="0"/>
        <v>6144</v>
      </c>
    </row>
    <row r="34" spans="3:52">
      <c r="C34" s="1" t="s">
        <v>78</v>
      </c>
      <c r="D34" s="1">
        <f>D32*D33</f>
        <v>0</v>
      </c>
      <c r="E34" s="1">
        <f t="shared" ref="E34:AY34" si="9">E32*E33</f>
        <v>0</v>
      </c>
      <c r="F34" s="1">
        <f t="shared" si="9"/>
        <v>0</v>
      </c>
      <c r="G34" s="1">
        <f t="shared" si="9"/>
        <v>0</v>
      </c>
      <c r="H34" s="1">
        <f t="shared" si="9"/>
        <v>0</v>
      </c>
      <c r="I34" s="1">
        <f t="shared" si="9"/>
        <v>8960</v>
      </c>
      <c r="J34" s="1">
        <f t="shared" si="9"/>
        <v>17920</v>
      </c>
      <c r="K34" s="1">
        <f t="shared" si="9"/>
        <v>26880</v>
      </c>
      <c r="L34" s="1">
        <f t="shared" si="9"/>
        <v>35840</v>
      </c>
      <c r="M34" s="1">
        <f t="shared" si="9"/>
        <v>44800</v>
      </c>
      <c r="N34" s="1">
        <f t="shared" si="9"/>
        <v>53760</v>
      </c>
      <c r="O34" s="1">
        <f t="shared" si="9"/>
        <v>62720</v>
      </c>
      <c r="P34" s="1">
        <f t="shared" si="9"/>
        <v>71680</v>
      </c>
      <c r="Q34" s="1">
        <f t="shared" si="9"/>
        <v>80640</v>
      </c>
      <c r="R34" s="1">
        <f t="shared" si="9"/>
        <v>89600</v>
      </c>
      <c r="S34" s="1">
        <f t="shared" si="9"/>
        <v>98560</v>
      </c>
      <c r="T34" s="1">
        <f t="shared" si="9"/>
        <v>107520</v>
      </c>
      <c r="U34" s="1">
        <f t="shared" si="9"/>
        <v>116480</v>
      </c>
      <c r="V34" s="1">
        <f t="shared" si="9"/>
        <v>125440</v>
      </c>
      <c r="W34" s="1">
        <f t="shared" si="9"/>
        <v>134400</v>
      </c>
      <c r="X34" s="1">
        <f t="shared" si="9"/>
        <v>143360</v>
      </c>
      <c r="Y34" s="1">
        <f t="shared" si="9"/>
        <v>152320</v>
      </c>
      <c r="Z34" s="1">
        <f t="shared" si="9"/>
        <v>161280</v>
      </c>
      <c r="AA34" s="1">
        <f t="shared" si="9"/>
        <v>152320</v>
      </c>
      <c r="AB34" s="1">
        <f t="shared" si="9"/>
        <v>143360</v>
      </c>
      <c r="AC34" s="1">
        <f t="shared" si="9"/>
        <v>134400</v>
      </c>
      <c r="AD34" s="1">
        <f t="shared" si="9"/>
        <v>125440</v>
      </c>
      <c r="AE34" s="1">
        <f t="shared" si="9"/>
        <v>116480</v>
      </c>
      <c r="AF34" s="1">
        <f t="shared" si="9"/>
        <v>107520</v>
      </c>
      <c r="AG34" s="1">
        <f t="shared" si="9"/>
        <v>98560</v>
      </c>
      <c r="AH34" s="1">
        <f t="shared" si="9"/>
        <v>0</v>
      </c>
      <c r="AI34" s="1">
        <f t="shared" si="9"/>
        <v>0</v>
      </c>
      <c r="AJ34" s="1">
        <f t="shared" si="9"/>
        <v>0</v>
      </c>
      <c r="AK34" s="1">
        <f t="shared" si="9"/>
        <v>0</v>
      </c>
      <c r="AL34" s="1">
        <f t="shared" si="9"/>
        <v>0</v>
      </c>
      <c r="AM34" s="1">
        <f t="shared" si="9"/>
        <v>0</v>
      </c>
      <c r="AN34" s="1">
        <f t="shared" si="9"/>
        <v>0</v>
      </c>
      <c r="AO34" s="1">
        <f t="shared" si="9"/>
        <v>0</v>
      </c>
      <c r="AP34" s="1">
        <f t="shared" si="9"/>
        <v>0</v>
      </c>
      <c r="AQ34" s="1">
        <f t="shared" si="9"/>
        <v>0</v>
      </c>
      <c r="AR34" s="1">
        <f t="shared" si="9"/>
        <v>0</v>
      </c>
      <c r="AS34" s="1">
        <f t="shared" si="9"/>
        <v>0</v>
      </c>
      <c r="AT34" s="1">
        <f t="shared" si="9"/>
        <v>0</v>
      </c>
      <c r="AU34" s="1">
        <f t="shared" si="9"/>
        <v>0</v>
      </c>
      <c r="AV34" s="1">
        <f t="shared" si="9"/>
        <v>0</v>
      </c>
      <c r="AW34" s="1">
        <f t="shared" si="9"/>
        <v>0</v>
      </c>
      <c r="AX34" s="1">
        <f t="shared" si="9"/>
        <v>0</v>
      </c>
      <c r="AY34" s="1">
        <f t="shared" si="9"/>
        <v>0</v>
      </c>
      <c r="AZ34" s="11">
        <f t="shared" si="0"/>
        <v>2410240</v>
      </c>
    </row>
    <row r="35" spans="52:52">
      <c r="AZ35" s="11">
        <f t="shared" si="0"/>
        <v>0</v>
      </c>
    </row>
    <row r="36" spans="2:52">
      <c r="B36" s="1" t="s">
        <v>84</v>
      </c>
      <c r="C36" s="1" t="s">
        <v>64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70</v>
      </c>
      <c r="AI36" s="1">
        <v>140</v>
      </c>
      <c r="AJ36" s="1">
        <v>210</v>
      </c>
      <c r="AK36" s="1">
        <v>280</v>
      </c>
      <c r="AL36" s="1">
        <v>350</v>
      </c>
      <c r="AM36" s="1">
        <v>420</v>
      </c>
      <c r="AN36" s="1">
        <v>490</v>
      </c>
      <c r="AO36" s="1">
        <v>560</v>
      </c>
      <c r="AP36" s="1">
        <v>630</v>
      </c>
      <c r="AQ36" s="1">
        <v>700</v>
      </c>
      <c r="AR36" s="1">
        <v>770</v>
      </c>
      <c r="AS36" s="1">
        <v>840</v>
      </c>
      <c r="AT36" s="1">
        <v>910</v>
      </c>
      <c r="AU36" s="1">
        <v>980</v>
      </c>
      <c r="AV36" s="1">
        <v>910</v>
      </c>
      <c r="AW36" s="1">
        <v>840</v>
      </c>
      <c r="AX36" s="1">
        <v>770</v>
      </c>
      <c r="AY36" s="1">
        <v>700</v>
      </c>
      <c r="AZ36" s="11">
        <f t="shared" si="0"/>
        <v>10570</v>
      </c>
    </row>
    <row r="37" spans="3:52">
      <c r="C37" s="1" t="s">
        <v>77</v>
      </c>
      <c r="D37" s="1">
        <v>228</v>
      </c>
      <c r="E37" s="1">
        <v>228</v>
      </c>
      <c r="F37" s="1">
        <v>228</v>
      </c>
      <c r="G37" s="1">
        <v>228</v>
      </c>
      <c r="H37" s="1">
        <v>228</v>
      </c>
      <c r="I37" s="1">
        <v>228</v>
      </c>
      <c r="J37" s="1">
        <v>228</v>
      </c>
      <c r="K37" s="1">
        <v>228</v>
      </c>
      <c r="L37" s="1">
        <v>228</v>
      </c>
      <c r="M37" s="1">
        <v>228</v>
      </c>
      <c r="N37" s="1">
        <v>228</v>
      </c>
      <c r="O37" s="1">
        <v>228</v>
      </c>
      <c r="P37" s="1">
        <v>228</v>
      </c>
      <c r="Q37" s="1">
        <v>228</v>
      </c>
      <c r="R37" s="1">
        <v>228</v>
      </c>
      <c r="S37" s="1">
        <v>228</v>
      </c>
      <c r="T37" s="1">
        <v>228</v>
      </c>
      <c r="U37" s="1">
        <v>228</v>
      </c>
      <c r="V37" s="1">
        <v>228</v>
      </c>
      <c r="W37" s="1">
        <v>228</v>
      </c>
      <c r="X37" s="1">
        <v>228</v>
      </c>
      <c r="Y37" s="1">
        <v>228</v>
      </c>
      <c r="Z37" s="1">
        <v>228</v>
      </c>
      <c r="AA37" s="1">
        <v>228</v>
      </c>
      <c r="AB37" s="1">
        <v>228</v>
      </c>
      <c r="AC37" s="1">
        <v>228</v>
      </c>
      <c r="AD37" s="1">
        <v>228</v>
      </c>
      <c r="AE37" s="1">
        <v>228</v>
      </c>
      <c r="AF37" s="1">
        <v>228</v>
      </c>
      <c r="AG37" s="1">
        <v>228</v>
      </c>
      <c r="AH37" s="1">
        <v>228</v>
      </c>
      <c r="AI37" s="1">
        <v>228</v>
      </c>
      <c r="AJ37" s="1">
        <v>228</v>
      </c>
      <c r="AK37" s="1">
        <v>228</v>
      </c>
      <c r="AL37" s="1">
        <v>228</v>
      </c>
      <c r="AM37" s="1">
        <v>228</v>
      </c>
      <c r="AN37" s="1">
        <v>228</v>
      </c>
      <c r="AO37" s="1">
        <v>228</v>
      </c>
      <c r="AP37" s="1">
        <v>228</v>
      </c>
      <c r="AQ37" s="1">
        <v>228</v>
      </c>
      <c r="AR37" s="1">
        <v>228</v>
      </c>
      <c r="AS37" s="1">
        <v>228</v>
      </c>
      <c r="AT37" s="1">
        <v>228</v>
      </c>
      <c r="AU37" s="1">
        <v>228</v>
      </c>
      <c r="AV37" s="1">
        <v>228</v>
      </c>
      <c r="AW37" s="1">
        <v>228</v>
      </c>
      <c r="AX37" s="1">
        <v>228</v>
      </c>
      <c r="AY37" s="1">
        <v>228</v>
      </c>
      <c r="AZ37" s="11">
        <f t="shared" si="0"/>
        <v>10944</v>
      </c>
    </row>
    <row r="38" spans="3:52">
      <c r="C38" s="1" t="s">
        <v>78</v>
      </c>
      <c r="D38" s="1">
        <f>D36*D37</f>
        <v>0</v>
      </c>
      <c r="E38" s="1">
        <f t="shared" ref="E38:AY38" si="10">E36*E37</f>
        <v>0</v>
      </c>
      <c r="F38" s="1">
        <f t="shared" si="10"/>
        <v>0</v>
      </c>
      <c r="G38" s="1">
        <f t="shared" si="10"/>
        <v>0</v>
      </c>
      <c r="H38" s="1">
        <f t="shared" si="10"/>
        <v>0</v>
      </c>
      <c r="I38" s="1">
        <f t="shared" si="10"/>
        <v>0</v>
      </c>
      <c r="J38" s="1">
        <f t="shared" si="10"/>
        <v>0</v>
      </c>
      <c r="K38" s="1">
        <f t="shared" si="10"/>
        <v>0</v>
      </c>
      <c r="L38" s="1">
        <f t="shared" si="10"/>
        <v>0</v>
      </c>
      <c r="M38" s="1">
        <f t="shared" si="10"/>
        <v>0</v>
      </c>
      <c r="N38" s="1">
        <f t="shared" si="10"/>
        <v>0</v>
      </c>
      <c r="O38" s="1">
        <f t="shared" si="10"/>
        <v>0</v>
      </c>
      <c r="P38" s="1">
        <f t="shared" si="10"/>
        <v>0</v>
      </c>
      <c r="Q38" s="1">
        <f t="shared" si="10"/>
        <v>0</v>
      </c>
      <c r="R38" s="1">
        <f t="shared" si="10"/>
        <v>0</v>
      </c>
      <c r="S38" s="1">
        <f t="shared" si="10"/>
        <v>0</v>
      </c>
      <c r="T38" s="1">
        <f t="shared" si="10"/>
        <v>0</v>
      </c>
      <c r="U38" s="1">
        <f t="shared" si="10"/>
        <v>0</v>
      </c>
      <c r="V38" s="1">
        <f t="shared" si="10"/>
        <v>0</v>
      </c>
      <c r="W38" s="1">
        <f t="shared" si="10"/>
        <v>0</v>
      </c>
      <c r="X38" s="1">
        <f t="shared" si="10"/>
        <v>0</v>
      </c>
      <c r="Y38" s="1">
        <f t="shared" si="10"/>
        <v>0</v>
      </c>
      <c r="Z38" s="1">
        <f t="shared" si="10"/>
        <v>0</v>
      </c>
      <c r="AA38" s="1">
        <f t="shared" si="10"/>
        <v>0</v>
      </c>
      <c r="AB38" s="1">
        <f t="shared" si="10"/>
        <v>0</v>
      </c>
      <c r="AC38" s="1">
        <f t="shared" si="10"/>
        <v>0</v>
      </c>
      <c r="AD38" s="1">
        <f t="shared" si="10"/>
        <v>0</v>
      </c>
      <c r="AE38" s="1">
        <f t="shared" si="10"/>
        <v>0</v>
      </c>
      <c r="AF38" s="1">
        <f t="shared" si="10"/>
        <v>0</v>
      </c>
      <c r="AG38" s="1">
        <f t="shared" si="10"/>
        <v>0</v>
      </c>
      <c r="AH38" s="1">
        <f t="shared" si="10"/>
        <v>15960</v>
      </c>
      <c r="AI38" s="1">
        <f t="shared" si="10"/>
        <v>31920</v>
      </c>
      <c r="AJ38" s="1">
        <f t="shared" si="10"/>
        <v>47880</v>
      </c>
      <c r="AK38" s="1">
        <f t="shared" si="10"/>
        <v>63840</v>
      </c>
      <c r="AL38" s="1">
        <f t="shared" si="10"/>
        <v>79800</v>
      </c>
      <c r="AM38" s="1">
        <f t="shared" si="10"/>
        <v>95760</v>
      </c>
      <c r="AN38" s="1">
        <f t="shared" si="10"/>
        <v>111720</v>
      </c>
      <c r="AO38" s="1">
        <f t="shared" si="10"/>
        <v>127680</v>
      </c>
      <c r="AP38" s="1">
        <f t="shared" si="10"/>
        <v>143640</v>
      </c>
      <c r="AQ38" s="1">
        <f t="shared" si="10"/>
        <v>159600</v>
      </c>
      <c r="AR38" s="1">
        <f t="shared" si="10"/>
        <v>175560</v>
      </c>
      <c r="AS38" s="1">
        <f t="shared" si="10"/>
        <v>191520</v>
      </c>
      <c r="AT38" s="1">
        <f t="shared" si="10"/>
        <v>207480</v>
      </c>
      <c r="AU38" s="1">
        <f t="shared" si="10"/>
        <v>223440</v>
      </c>
      <c r="AV38" s="1">
        <f t="shared" si="10"/>
        <v>207480</v>
      </c>
      <c r="AW38" s="1">
        <f t="shared" si="10"/>
        <v>191520</v>
      </c>
      <c r="AX38" s="1">
        <f t="shared" si="10"/>
        <v>175560</v>
      </c>
      <c r="AY38" s="1">
        <f t="shared" si="10"/>
        <v>159600</v>
      </c>
      <c r="AZ38" s="11">
        <f t="shared" si="0"/>
        <v>2409960</v>
      </c>
    </row>
    <row r="39" spans="52:52">
      <c r="AZ39" s="11">
        <f t="shared" si="0"/>
        <v>0</v>
      </c>
    </row>
    <row r="40" spans="2:52">
      <c r="B40" s="1" t="s">
        <v>85</v>
      </c>
      <c r="C40" s="1" t="s">
        <v>64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70</v>
      </c>
      <c r="AM40" s="1">
        <v>140</v>
      </c>
      <c r="AN40" s="1">
        <v>280</v>
      </c>
      <c r="AO40" s="1">
        <v>560</v>
      </c>
      <c r="AP40" s="1">
        <v>840</v>
      </c>
      <c r="AQ40" s="1">
        <v>1120</v>
      </c>
      <c r="AR40" s="1">
        <v>1120</v>
      </c>
      <c r="AS40" s="1">
        <v>1120</v>
      </c>
      <c r="AT40" s="1">
        <v>1120</v>
      </c>
      <c r="AU40" s="1">
        <v>1120</v>
      </c>
      <c r="AV40" s="1">
        <v>1120</v>
      </c>
      <c r="AW40" s="1">
        <v>1120</v>
      </c>
      <c r="AX40" s="1">
        <v>840</v>
      </c>
      <c r="AY40" s="1">
        <v>560</v>
      </c>
      <c r="AZ40" s="11">
        <f t="shared" si="0"/>
        <v>11130</v>
      </c>
    </row>
    <row r="41" spans="3:52">
      <c r="C41" s="1" t="s">
        <v>77</v>
      </c>
      <c r="D41" s="1">
        <v>398</v>
      </c>
      <c r="E41" s="1">
        <v>398</v>
      </c>
      <c r="F41" s="1">
        <v>398</v>
      </c>
      <c r="G41" s="1">
        <v>398</v>
      </c>
      <c r="H41" s="1">
        <v>398</v>
      </c>
      <c r="I41" s="1">
        <v>398</v>
      </c>
      <c r="J41" s="1">
        <v>398</v>
      </c>
      <c r="K41" s="1">
        <v>398</v>
      </c>
      <c r="L41" s="1">
        <v>398</v>
      </c>
      <c r="M41" s="1">
        <v>398</v>
      </c>
      <c r="N41" s="1">
        <v>398</v>
      </c>
      <c r="O41" s="1">
        <v>398</v>
      </c>
      <c r="P41" s="1">
        <v>398</v>
      </c>
      <c r="Q41" s="1">
        <v>398</v>
      </c>
      <c r="R41" s="1">
        <v>398</v>
      </c>
      <c r="S41" s="1">
        <v>398</v>
      </c>
      <c r="T41" s="1">
        <v>398</v>
      </c>
      <c r="U41" s="1">
        <v>398</v>
      </c>
      <c r="V41" s="1">
        <v>398</v>
      </c>
      <c r="W41" s="1">
        <v>398</v>
      </c>
      <c r="X41" s="1">
        <v>398</v>
      </c>
      <c r="Y41" s="1">
        <v>398</v>
      </c>
      <c r="Z41" s="1">
        <v>398</v>
      </c>
      <c r="AA41" s="1">
        <v>398</v>
      </c>
      <c r="AB41" s="1">
        <v>398</v>
      </c>
      <c r="AC41" s="1">
        <v>398</v>
      </c>
      <c r="AD41" s="1">
        <v>398</v>
      </c>
      <c r="AE41" s="1">
        <v>398</v>
      </c>
      <c r="AF41" s="1">
        <v>398</v>
      </c>
      <c r="AG41" s="1">
        <v>398</v>
      </c>
      <c r="AH41" s="1">
        <v>398</v>
      </c>
      <c r="AI41" s="1">
        <v>398</v>
      </c>
      <c r="AJ41" s="1">
        <v>398</v>
      </c>
      <c r="AK41" s="1">
        <v>398</v>
      </c>
      <c r="AL41" s="1">
        <v>398</v>
      </c>
      <c r="AM41" s="1">
        <v>398</v>
      </c>
      <c r="AN41" s="1">
        <v>398</v>
      </c>
      <c r="AO41" s="1">
        <v>398</v>
      </c>
      <c r="AP41" s="1">
        <v>398</v>
      </c>
      <c r="AQ41" s="1">
        <v>398</v>
      </c>
      <c r="AR41" s="1">
        <v>398</v>
      </c>
      <c r="AS41" s="1">
        <v>398</v>
      </c>
      <c r="AT41" s="1">
        <v>398</v>
      </c>
      <c r="AU41" s="1">
        <v>398</v>
      </c>
      <c r="AV41" s="1">
        <v>398</v>
      </c>
      <c r="AW41" s="1">
        <v>398</v>
      </c>
      <c r="AX41" s="1">
        <v>398</v>
      </c>
      <c r="AY41" s="1">
        <v>398</v>
      </c>
      <c r="AZ41" s="11">
        <f t="shared" si="0"/>
        <v>19104</v>
      </c>
    </row>
    <row r="42" spans="3:52">
      <c r="C42" s="1" t="s">
        <v>78</v>
      </c>
      <c r="D42" s="1">
        <f>D40*D41</f>
        <v>0</v>
      </c>
      <c r="E42" s="1">
        <f t="shared" ref="E42:AY42" si="11">E40*E41</f>
        <v>0</v>
      </c>
      <c r="F42" s="1">
        <f t="shared" si="11"/>
        <v>0</v>
      </c>
      <c r="G42" s="1">
        <f t="shared" si="11"/>
        <v>0</v>
      </c>
      <c r="H42" s="1">
        <f t="shared" si="11"/>
        <v>0</v>
      </c>
      <c r="I42" s="1">
        <f t="shared" si="11"/>
        <v>0</v>
      </c>
      <c r="J42" s="1">
        <f t="shared" si="11"/>
        <v>0</v>
      </c>
      <c r="K42" s="1">
        <f t="shared" si="11"/>
        <v>0</v>
      </c>
      <c r="L42" s="1">
        <f t="shared" si="11"/>
        <v>0</v>
      </c>
      <c r="M42" s="1">
        <f t="shared" si="11"/>
        <v>0</v>
      </c>
      <c r="N42" s="1">
        <f t="shared" si="11"/>
        <v>0</v>
      </c>
      <c r="O42" s="1">
        <f t="shared" si="11"/>
        <v>0</v>
      </c>
      <c r="P42" s="1">
        <f t="shared" si="11"/>
        <v>0</v>
      </c>
      <c r="Q42" s="1">
        <f t="shared" si="11"/>
        <v>0</v>
      </c>
      <c r="R42" s="1">
        <f t="shared" si="11"/>
        <v>0</v>
      </c>
      <c r="S42" s="1">
        <f t="shared" si="11"/>
        <v>0</v>
      </c>
      <c r="T42" s="1">
        <f t="shared" si="11"/>
        <v>0</v>
      </c>
      <c r="U42" s="1">
        <f t="shared" si="11"/>
        <v>0</v>
      </c>
      <c r="V42" s="1">
        <f t="shared" si="11"/>
        <v>0</v>
      </c>
      <c r="W42" s="1">
        <f t="shared" si="11"/>
        <v>0</v>
      </c>
      <c r="X42" s="1">
        <f t="shared" si="11"/>
        <v>0</v>
      </c>
      <c r="Y42" s="1">
        <f t="shared" si="11"/>
        <v>0</v>
      </c>
      <c r="Z42" s="1">
        <f t="shared" si="11"/>
        <v>0</v>
      </c>
      <c r="AA42" s="1">
        <f t="shared" si="11"/>
        <v>0</v>
      </c>
      <c r="AB42" s="1">
        <f t="shared" si="11"/>
        <v>0</v>
      </c>
      <c r="AC42" s="1">
        <f t="shared" si="11"/>
        <v>0</v>
      </c>
      <c r="AD42" s="1">
        <f t="shared" si="11"/>
        <v>0</v>
      </c>
      <c r="AE42" s="1">
        <f t="shared" si="11"/>
        <v>0</v>
      </c>
      <c r="AF42" s="1">
        <f t="shared" si="11"/>
        <v>0</v>
      </c>
      <c r="AG42" s="1">
        <f t="shared" si="11"/>
        <v>0</v>
      </c>
      <c r="AH42" s="1">
        <f t="shared" si="11"/>
        <v>0</v>
      </c>
      <c r="AI42" s="1">
        <f t="shared" si="11"/>
        <v>0</v>
      </c>
      <c r="AJ42" s="1">
        <f t="shared" si="11"/>
        <v>0</v>
      </c>
      <c r="AK42" s="1">
        <f t="shared" si="11"/>
        <v>0</v>
      </c>
      <c r="AL42" s="1">
        <f t="shared" si="11"/>
        <v>27860</v>
      </c>
      <c r="AM42" s="1">
        <f t="shared" si="11"/>
        <v>55720</v>
      </c>
      <c r="AN42" s="1">
        <f t="shared" si="11"/>
        <v>111440</v>
      </c>
      <c r="AO42" s="1">
        <f t="shared" si="11"/>
        <v>222880</v>
      </c>
      <c r="AP42" s="1">
        <f t="shared" si="11"/>
        <v>334320</v>
      </c>
      <c r="AQ42" s="1">
        <f t="shared" si="11"/>
        <v>445760</v>
      </c>
      <c r="AR42" s="1">
        <f t="shared" si="11"/>
        <v>445760</v>
      </c>
      <c r="AS42" s="1">
        <f t="shared" si="11"/>
        <v>445760</v>
      </c>
      <c r="AT42" s="1">
        <f t="shared" si="11"/>
        <v>445760</v>
      </c>
      <c r="AU42" s="1">
        <f t="shared" si="11"/>
        <v>445760</v>
      </c>
      <c r="AV42" s="1">
        <f t="shared" si="11"/>
        <v>445760</v>
      </c>
      <c r="AW42" s="1">
        <f t="shared" si="11"/>
        <v>445760</v>
      </c>
      <c r="AX42" s="1">
        <f t="shared" si="11"/>
        <v>334320</v>
      </c>
      <c r="AY42" s="1">
        <f t="shared" si="11"/>
        <v>222880</v>
      </c>
      <c r="AZ42" s="11">
        <f t="shared" si="0"/>
        <v>4429740</v>
      </c>
    </row>
    <row r="43" spans="52:52">
      <c r="AZ43" s="11">
        <f t="shared" si="0"/>
        <v>0</v>
      </c>
    </row>
    <row r="44" spans="2:52">
      <c r="B44" s="1" t="s">
        <v>86</v>
      </c>
      <c r="C44" s="1" t="s">
        <v>64</v>
      </c>
      <c r="D44" s="1">
        <f>D28*0.4</f>
        <v>28</v>
      </c>
      <c r="E44" s="1">
        <f t="shared" ref="E44:AY44" si="12">E28*0.4</f>
        <v>56</v>
      </c>
      <c r="F44" s="1">
        <f t="shared" si="12"/>
        <v>84</v>
      </c>
      <c r="G44" s="1">
        <f t="shared" si="12"/>
        <v>112</v>
      </c>
      <c r="H44" s="1">
        <f t="shared" si="12"/>
        <v>140</v>
      </c>
      <c r="I44" s="1">
        <f t="shared" si="12"/>
        <v>168</v>
      </c>
      <c r="J44" s="1">
        <f t="shared" si="12"/>
        <v>196</v>
      </c>
      <c r="K44" s="1">
        <f t="shared" si="12"/>
        <v>224</v>
      </c>
      <c r="L44" s="1">
        <f t="shared" si="12"/>
        <v>252</v>
      </c>
      <c r="M44" s="1">
        <f t="shared" si="12"/>
        <v>280</v>
      </c>
      <c r="N44" s="1">
        <f t="shared" si="12"/>
        <v>252</v>
      </c>
      <c r="O44" s="1">
        <f t="shared" si="12"/>
        <v>224</v>
      </c>
      <c r="P44" s="1">
        <f t="shared" si="12"/>
        <v>196</v>
      </c>
      <c r="Q44" s="1">
        <f t="shared" si="12"/>
        <v>168</v>
      </c>
      <c r="R44" s="1">
        <f t="shared" si="12"/>
        <v>140</v>
      </c>
      <c r="S44" s="1">
        <f t="shared" si="12"/>
        <v>112</v>
      </c>
      <c r="T44" s="1">
        <f t="shared" si="12"/>
        <v>0</v>
      </c>
      <c r="U44" s="1">
        <f t="shared" si="12"/>
        <v>0</v>
      </c>
      <c r="V44" s="1">
        <f t="shared" si="12"/>
        <v>0</v>
      </c>
      <c r="W44" s="1">
        <f t="shared" si="12"/>
        <v>0</v>
      </c>
      <c r="X44" s="1">
        <f t="shared" si="12"/>
        <v>0</v>
      </c>
      <c r="Y44" s="1">
        <f t="shared" si="12"/>
        <v>0</v>
      </c>
      <c r="Z44" s="1">
        <f t="shared" si="12"/>
        <v>0</v>
      </c>
      <c r="AA44" s="1">
        <f t="shared" si="12"/>
        <v>0</v>
      </c>
      <c r="AB44" s="1">
        <f t="shared" si="12"/>
        <v>0</v>
      </c>
      <c r="AC44" s="1">
        <f t="shared" si="12"/>
        <v>0</v>
      </c>
      <c r="AD44" s="1">
        <f t="shared" si="12"/>
        <v>0</v>
      </c>
      <c r="AE44" s="1">
        <f t="shared" si="12"/>
        <v>0</v>
      </c>
      <c r="AF44" s="1">
        <f t="shared" si="12"/>
        <v>0</v>
      </c>
      <c r="AG44" s="1">
        <f t="shared" si="12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2"/>
        <v>0</v>
      </c>
      <c r="AL44" s="1">
        <f t="shared" si="12"/>
        <v>0</v>
      </c>
      <c r="AM44" s="1">
        <f t="shared" si="12"/>
        <v>0</v>
      </c>
      <c r="AN44" s="1">
        <f t="shared" si="12"/>
        <v>0</v>
      </c>
      <c r="AO44" s="1">
        <f t="shared" si="12"/>
        <v>0</v>
      </c>
      <c r="AP44" s="1">
        <f t="shared" si="12"/>
        <v>0</v>
      </c>
      <c r="AQ44" s="1">
        <f t="shared" si="12"/>
        <v>0</v>
      </c>
      <c r="AR44" s="1">
        <f t="shared" si="12"/>
        <v>0</v>
      </c>
      <c r="AS44" s="1">
        <f t="shared" si="12"/>
        <v>0</v>
      </c>
      <c r="AT44" s="1">
        <f t="shared" si="12"/>
        <v>0</v>
      </c>
      <c r="AU44" s="1">
        <f t="shared" si="12"/>
        <v>0</v>
      </c>
      <c r="AV44" s="1">
        <f t="shared" si="12"/>
        <v>0</v>
      </c>
      <c r="AW44" s="1">
        <f t="shared" si="12"/>
        <v>0</v>
      </c>
      <c r="AX44" s="1">
        <f t="shared" si="12"/>
        <v>0</v>
      </c>
      <c r="AY44" s="1">
        <f t="shared" si="12"/>
        <v>0</v>
      </c>
      <c r="AZ44" s="11">
        <f t="shared" si="0"/>
        <v>2632</v>
      </c>
    </row>
    <row r="45" spans="3:52">
      <c r="C45" s="1" t="s">
        <v>77</v>
      </c>
      <c r="D45" s="1">
        <f>D29</f>
        <v>99</v>
      </c>
      <c r="E45" s="1">
        <f t="shared" ref="E45:AY45" si="13">E29</f>
        <v>99</v>
      </c>
      <c r="F45" s="1">
        <f t="shared" si="13"/>
        <v>99</v>
      </c>
      <c r="G45" s="1">
        <f t="shared" si="13"/>
        <v>99</v>
      </c>
      <c r="H45" s="1">
        <f t="shared" si="13"/>
        <v>99</v>
      </c>
      <c r="I45" s="1">
        <f t="shared" si="13"/>
        <v>99</v>
      </c>
      <c r="J45" s="1">
        <f t="shared" si="13"/>
        <v>99</v>
      </c>
      <c r="K45" s="1">
        <f t="shared" si="13"/>
        <v>99</v>
      </c>
      <c r="L45" s="1">
        <f t="shared" si="13"/>
        <v>99</v>
      </c>
      <c r="M45" s="1">
        <f t="shared" si="13"/>
        <v>99</v>
      </c>
      <c r="N45" s="1">
        <f t="shared" si="13"/>
        <v>99</v>
      </c>
      <c r="O45" s="1">
        <f t="shared" si="13"/>
        <v>99</v>
      </c>
      <c r="P45" s="1">
        <f t="shared" si="13"/>
        <v>99</v>
      </c>
      <c r="Q45" s="1">
        <f t="shared" si="13"/>
        <v>99</v>
      </c>
      <c r="R45" s="1">
        <f t="shared" si="13"/>
        <v>99</v>
      </c>
      <c r="S45" s="1">
        <f t="shared" si="13"/>
        <v>99</v>
      </c>
      <c r="T45" s="1">
        <f t="shared" si="13"/>
        <v>99</v>
      </c>
      <c r="U45" s="1">
        <f t="shared" si="13"/>
        <v>99</v>
      </c>
      <c r="V45" s="1">
        <f t="shared" si="13"/>
        <v>99</v>
      </c>
      <c r="W45" s="1">
        <f t="shared" si="13"/>
        <v>99</v>
      </c>
      <c r="X45" s="1">
        <f t="shared" si="13"/>
        <v>99</v>
      </c>
      <c r="Y45" s="1">
        <f t="shared" si="13"/>
        <v>99</v>
      </c>
      <c r="Z45" s="1">
        <f t="shared" si="13"/>
        <v>99</v>
      </c>
      <c r="AA45" s="1">
        <f t="shared" si="13"/>
        <v>99</v>
      </c>
      <c r="AB45" s="1">
        <f t="shared" si="13"/>
        <v>99</v>
      </c>
      <c r="AC45" s="1">
        <f t="shared" si="13"/>
        <v>99</v>
      </c>
      <c r="AD45" s="1">
        <f t="shared" si="13"/>
        <v>99</v>
      </c>
      <c r="AE45" s="1">
        <f t="shared" si="13"/>
        <v>99</v>
      </c>
      <c r="AF45" s="1">
        <f t="shared" si="13"/>
        <v>99</v>
      </c>
      <c r="AG45" s="1">
        <f t="shared" si="13"/>
        <v>99</v>
      </c>
      <c r="AH45" s="1">
        <f t="shared" si="13"/>
        <v>99</v>
      </c>
      <c r="AI45" s="1">
        <f t="shared" si="13"/>
        <v>99</v>
      </c>
      <c r="AJ45" s="1">
        <f t="shared" si="13"/>
        <v>99</v>
      </c>
      <c r="AK45" s="1">
        <f t="shared" si="13"/>
        <v>99</v>
      </c>
      <c r="AL45" s="1">
        <f t="shared" si="13"/>
        <v>99</v>
      </c>
      <c r="AM45" s="1">
        <f t="shared" si="13"/>
        <v>99</v>
      </c>
      <c r="AN45" s="1">
        <f t="shared" si="13"/>
        <v>99</v>
      </c>
      <c r="AO45" s="1">
        <f t="shared" si="13"/>
        <v>99</v>
      </c>
      <c r="AP45" s="1">
        <f t="shared" si="13"/>
        <v>99</v>
      </c>
      <c r="AQ45" s="1">
        <f t="shared" si="13"/>
        <v>99</v>
      </c>
      <c r="AR45" s="1">
        <f t="shared" si="13"/>
        <v>99</v>
      </c>
      <c r="AS45" s="1">
        <f t="shared" si="13"/>
        <v>99</v>
      </c>
      <c r="AT45" s="1">
        <f t="shared" si="13"/>
        <v>99</v>
      </c>
      <c r="AU45" s="1">
        <f t="shared" si="13"/>
        <v>99</v>
      </c>
      <c r="AV45" s="1">
        <f t="shared" si="13"/>
        <v>99</v>
      </c>
      <c r="AW45" s="1">
        <f t="shared" si="13"/>
        <v>99</v>
      </c>
      <c r="AX45" s="1">
        <f t="shared" si="13"/>
        <v>99</v>
      </c>
      <c r="AY45" s="1">
        <f t="shared" si="13"/>
        <v>99</v>
      </c>
      <c r="AZ45" s="11">
        <f t="shared" si="0"/>
        <v>4752</v>
      </c>
    </row>
    <row r="46" spans="3:52">
      <c r="C46" s="1" t="s">
        <v>78</v>
      </c>
      <c r="D46" s="1">
        <f t="shared" ref="D46:AY46" si="14">D44*D45</f>
        <v>2772</v>
      </c>
      <c r="E46" s="1">
        <f t="shared" si="14"/>
        <v>5544</v>
      </c>
      <c r="F46" s="1">
        <f t="shared" si="14"/>
        <v>8316</v>
      </c>
      <c r="G46" s="1">
        <f t="shared" si="14"/>
        <v>11088</v>
      </c>
      <c r="H46" s="1">
        <f t="shared" si="14"/>
        <v>13860</v>
      </c>
      <c r="I46" s="1">
        <f t="shared" si="14"/>
        <v>16632</v>
      </c>
      <c r="J46" s="1">
        <f t="shared" si="14"/>
        <v>19404</v>
      </c>
      <c r="K46" s="1">
        <f t="shared" si="14"/>
        <v>22176</v>
      </c>
      <c r="L46" s="1">
        <f t="shared" si="14"/>
        <v>24948</v>
      </c>
      <c r="M46" s="1">
        <f t="shared" si="14"/>
        <v>27720</v>
      </c>
      <c r="N46" s="1">
        <f t="shared" si="14"/>
        <v>24948</v>
      </c>
      <c r="O46" s="1">
        <f t="shared" si="14"/>
        <v>22176</v>
      </c>
      <c r="P46" s="1">
        <f t="shared" si="14"/>
        <v>19404</v>
      </c>
      <c r="Q46" s="1">
        <f t="shared" si="14"/>
        <v>16632</v>
      </c>
      <c r="R46" s="1">
        <f t="shared" si="14"/>
        <v>13860</v>
      </c>
      <c r="S46" s="1">
        <f t="shared" si="14"/>
        <v>11088</v>
      </c>
      <c r="T46" s="1">
        <f t="shared" si="14"/>
        <v>0</v>
      </c>
      <c r="U46" s="1">
        <f t="shared" si="14"/>
        <v>0</v>
      </c>
      <c r="V46" s="1">
        <f t="shared" si="14"/>
        <v>0</v>
      </c>
      <c r="W46" s="1">
        <f t="shared" si="14"/>
        <v>0</v>
      </c>
      <c r="X46" s="1">
        <f t="shared" si="14"/>
        <v>0</v>
      </c>
      <c r="Y46" s="1">
        <f t="shared" si="14"/>
        <v>0</v>
      </c>
      <c r="Z46" s="1">
        <f t="shared" si="14"/>
        <v>0</v>
      </c>
      <c r="AA46" s="1">
        <f t="shared" si="14"/>
        <v>0</v>
      </c>
      <c r="AB46" s="1">
        <f t="shared" si="14"/>
        <v>0</v>
      </c>
      <c r="AC46" s="1">
        <f t="shared" si="14"/>
        <v>0</v>
      </c>
      <c r="AD46" s="1">
        <f t="shared" si="14"/>
        <v>0</v>
      </c>
      <c r="AE46" s="1">
        <f t="shared" si="14"/>
        <v>0</v>
      </c>
      <c r="AF46" s="1">
        <f t="shared" si="14"/>
        <v>0</v>
      </c>
      <c r="AG46" s="1">
        <f t="shared" si="14"/>
        <v>0</v>
      </c>
      <c r="AH46" s="1">
        <f t="shared" si="14"/>
        <v>0</v>
      </c>
      <c r="AI46" s="1">
        <f t="shared" si="14"/>
        <v>0</v>
      </c>
      <c r="AJ46" s="1">
        <f t="shared" si="14"/>
        <v>0</v>
      </c>
      <c r="AK46" s="1">
        <f t="shared" si="14"/>
        <v>0</v>
      </c>
      <c r="AL46" s="1">
        <f t="shared" si="14"/>
        <v>0</v>
      </c>
      <c r="AM46" s="1">
        <f t="shared" si="14"/>
        <v>0</v>
      </c>
      <c r="AN46" s="1">
        <f t="shared" si="14"/>
        <v>0</v>
      </c>
      <c r="AO46" s="1">
        <f t="shared" si="14"/>
        <v>0</v>
      </c>
      <c r="AP46" s="1">
        <f t="shared" si="14"/>
        <v>0</v>
      </c>
      <c r="AQ46" s="1">
        <f t="shared" si="14"/>
        <v>0</v>
      </c>
      <c r="AR46" s="1">
        <f t="shared" si="14"/>
        <v>0</v>
      </c>
      <c r="AS46" s="1">
        <f t="shared" si="14"/>
        <v>0</v>
      </c>
      <c r="AT46" s="1">
        <f t="shared" si="14"/>
        <v>0</v>
      </c>
      <c r="AU46" s="1">
        <f t="shared" si="14"/>
        <v>0</v>
      </c>
      <c r="AV46" s="1">
        <f t="shared" si="14"/>
        <v>0</v>
      </c>
      <c r="AW46" s="1">
        <f t="shared" si="14"/>
        <v>0</v>
      </c>
      <c r="AX46" s="1">
        <f t="shared" si="14"/>
        <v>0</v>
      </c>
      <c r="AY46" s="1">
        <f t="shared" si="14"/>
        <v>0</v>
      </c>
      <c r="AZ46" s="11">
        <f t="shared" si="0"/>
        <v>260568</v>
      </c>
    </row>
    <row r="47" spans="52:52">
      <c r="AZ47" s="11">
        <f t="shared" si="0"/>
        <v>0</v>
      </c>
    </row>
    <row r="48" spans="2:52">
      <c r="B48" s="1" t="s">
        <v>87</v>
      </c>
      <c r="C48" s="1" t="s">
        <v>64</v>
      </c>
      <c r="D48" s="1">
        <f>D32*0.4</f>
        <v>0</v>
      </c>
      <c r="E48" s="1">
        <f t="shared" ref="E48:AY48" si="15">E32*0.4</f>
        <v>0</v>
      </c>
      <c r="F48" s="1">
        <f t="shared" si="15"/>
        <v>0</v>
      </c>
      <c r="G48" s="1">
        <f t="shared" si="15"/>
        <v>0</v>
      </c>
      <c r="H48" s="1">
        <f t="shared" si="15"/>
        <v>0</v>
      </c>
      <c r="I48" s="1">
        <f t="shared" si="15"/>
        <v>28</v>
      </c>
      <c r="J48" s="1">
        <f t="shared" si="15"/>
        <v>56</v>
      </c>
      <c r="K48" s="1">
        <f t="shared" si="15"/>
        <v>84</v>
      </c>
      <c r="L48" s="1">
        <f t="shared" si="15"/>
        <v>112</v>
      </c>
      <c r="M48" s="1">
        <f t="shared" si="15"/>
        <v>140</v>
      </c>
      <c r="N48" s="1">
        <f t="shared" si="15"/>
        <v>168</v>
      </c>
      <c r="O48" s="1">
        <f t="shared" si="15"/>
        <v>196</v>
      </c>
      <c r="P48" s="1">
        <f t="shared" si="15"/>
        <v>224</v>
      </c>
      <c r="Q48" s="1">
        <f t="shared" si="15"/>
        <v>252</v>
      </c>
      <c r="R48" s="1">
        <f t="shared" si="15"/>
        <v>280</v>
      </c>
      <c r="S48" s="1">
        <f t="shared" si="15"/>
        <v>308</v>
      </c>
      <c r="T48" s="1">
        <f t="shared" si="15"/>
        <v>336</v>
      </c>
      <c r="U48" s="1">
        <f t="shared" si="15"/>
        <v>364</v>
      </c>
      <c r="V48" s="1">
        <f t="shared" si="15"/>
        <v>392</v>
      </c>
      <c r="W48" s="1">
        <f t="shared" si="15"/>
        <v>420</v>
      </c>
      <c r="X48" s="1">
        <f t="shared" si="15"/>
        <v>448</v>
      </c>
      <c r="Y48" s="1">
        <f t="shared" si="15"/>
        <v>476</v>
      </c>
      <c r="Z48" s="1">
        <f t="shared" si="15"/>
        <v>504</v>
      </c>
      <c r="AA48" s="1">
        <f t="shared" si="15"/>
        <v>476</v>
      </c>
      <c r="AB48" s="1">
        <f t="shared" si="15"/>
        <v>448</v>
      </c>
      <c r="AC48" s="1">
        <f t="shared" si="15"/>
        <v>420</v>
      </c>
      <c r="AD48" s="1">
        <f t="shared" si="15"/>
        <v>392</v>
      </c>
      <c r="AE48" s="1">
        <f t="shared" si="15"/>
        <v>364</v>
      </c>
      <c r="AF48" s="1">
        <f t="shared" si="15"/>
        <v>336</v>
      </c>
      <c r="AG48" s="1">
        <f t="shared" si="15"/>
        <v>308</v>
      </c>
      <c r="AH48" s="1">
        <f t="shared" si="15"/>
        <v>0</v>
      </c>
      <c r="AI48" s="1">
        <f t="shared" si="15"/>
        <v>0</v>
      </c>
      <c r="AJ48" s="1">
        <f t="shared" si="15"/>
        <v>0</v>
      </c>
      <c r="AK48" s="1">
        <f t="shared" si="15"/>
        <v>0</v>
      </c>
      <c r="AL48" s="1">
        <f t="shared" si="15"/>
        <v>0</v>
      </c>
      <c r="AM48" s="1">
        <f t="shared" si="15"/>
        <v>0</v>
      </c>
      <c r="AN48" s="1">
        <f t="shared" si="15"/>
        <v>0</v>
      </c>
      <c r="AO48" s="1">
        <f t="shared" si="15"/>
        <v>0</v>
      </c>
      <c r="AP48" s="1">
        <f t="shared" si="15"/>
        <v>0</v>
      </c>
      <c r="AQ48" s="1">
        <f t="shared" si="15"/>
        <v>0</v>
      </c>
      <c r="AR48" s="1">
        <f t="shared" si="15"/>
        <v>0</v>
      </c>
      <c r="AS48" s="1">
        <f t="shared" si="15"/>
        <v>0</v>
      </c>
      <c r="AT48" s="1">
        <f t="shared" si="15"/>
        <v>0</v>
      </c>
      <c r="AU48" s="1">
        <f t="shared" si="15"/>
        <v>0</v>
      </c>
      <c r="AV48" s="1">
        <f t="shared" si="15"/>
        <v>0</v>
      </c>
      <c r="AW48" s="1">
        <f t="shared" si="15"/>
        <v>0</v>
      </c>
      <c r="AX48" s="1">
        <f t="shared" si="15"/>
        <v>0</v>
      </c>
      <c r="AY48" s="1">
        <f t="shared" si="15"/>
        <v>0</v>
      </c>
      <c r="AZ48" s="11">
        <f t="shared" si="0"/>
        <v>7532</v>
      </c>
    </row>
    <row r="49" spans="3:52">
      <c r="C49" s="1" t="s">
        <v>77</v>
      </c>
      <c r="D49" s="1">
        <f>D33</f>
        <v>128</v>
      </c>
      <c r="E49" s="1">
        <f t="shared" ref="E49:AY49" si="16">E33</f>
        <v>128</v>
      </c>
      <c r="F49" s="1">
        <f t="shared" si="16"/>
        <v>128</v>
      </c>
      <c r="G49" s="1">
        <f t="shared" si="16"/>
        <v>128</v>
      </c>
      <c r="H49" s="1">
        <f t="shared" si="16"/>
        <v>128</v>
      </c>
      <c r="I49" s="1">
        <f t="shared" si="16"/>
        <v>128</v>
      </c>
      <c r="J49" s="1">
        <f t="shared" si="16"/>
        <v>128</v>
      </c>
      <c r="K49" s="1">
        <f t="shared" si="16"/>
        <v>128</v>
      </c>
      <c r="L49" s="1">
        <f t="shared" si="16"/>
        <v>128</v>
      </c>
      <c r="M49" s="1">
        <f t="shared" si="16"/>
        <v>128</v>
      </c>
      <c r="N49" s="1">
        <f t="shared" si="16"/>
        <v>128</v>
      </c>
      <c r="O49" s="1">
        <f t="shared" si="16"/>
        <v>128</v>
      </c>
      <c r="P49" s="1">
        <f t="shared" si="16"/>
        <v>128</v>
      </c>
      <c r="Q49" s="1">
        <f t="shared" si="16"/>
        <v>128</v>
      </c>
      <c r="R49" s="1">
        <f t="shared" si="16"/>
        <v>128</v>
      </c>
      <c r="S49" s="1">
        <f t="shared" si="16"/>
        <v>128</v>
      </c>
      <c r="T49" s="1">
        <f t="shared" si="16"/>
        <v>128</v>
      </c>
      <c r="U49" s="1">
        <f t="shared" si="16"/>
        <v>128</v>
      </c>
      <c r="V49" s="1">
        <f t="shared" si="16"/>
        <v>128</v>
      </c>
      <c r="W49" s="1">
        <f t="shared" si="16"/>
        <v>128</v>
      </c>
      <c r="X49" s="1">
        <f t="shared" si="16"/>
        <v>128</v>
      </c>
      <c r="Y49" s="1">
        <f t="shared" si="16"/>
        <v>128</v>
      </c>
      <c r="Z49" s="1">
        <f t="shared" si="16"/>
        <v>128</v>
      </c>
      <c r="AA49" s="1">
        <f t="shared" si="16"/>
        <v>128</v>
      </c>
      <c r="AB49" s="1">
        <f t="shared" si="16"/>
        <v>128</v>
      </c>
      <c r="AC49" s="1">
        <f t="shared" si="16"/>
        <v>128</v>
      </c>
      <c r="AD49" s="1">
        <f t="shared" si="16"/>
        <v>128</v>
      </c>
      <c r="AE49" s="1">
        <f t="shared" si="16"/>
        <v>128</v>
      </c>
      <c r="AF49" s="1">
        <f t="shared" si="16"/>
        <v>128</v>
      </c>
      <c r="AG49" s="1">
        <f t="shared" si="16"/>
        <v>128</v>
      </c>
      <c r="AH49" s="1">
        <f t="shared" si="16"/>
        <v>128</v>
      </c>
      <c r="AI49" s="1">
        <f t="shared" si="16"/>
        <v>128</v>
      </c>
      <c r="AJ49" s="1">
        <f t="shared" si="16"/>
        <v>128</v>
      </c>
      <c r="AK49" s="1">
        <f t="shared" si="16"/>
        <v>128</v>
      </c>
      <c r="AL49" s="1">
        <f t="shared" si="16"/>
        <v>128</v>
      </c>
      <c r="AM49" s="1">
        <f t="shared" si="16"/>
        <v>128</v>
      </c>
      <c r="AN49" s="1">
        <f t="shared" si="16"/>
        <v>128</v>
      </c>
      <c r="AO49" s="1">
        <f t="shared" si="16"/>
        <v>128</v>
      </c>
      <c r="AP49" s="1">
        <f t="shared" si="16"/>
        <v>128</v>
      </c>
      <c r="AQ49" s="1">
        <f t="shared" si="16"/>
        <v>128</v>
      </c>
      <c r="AR49" s="1">
        <f t="shared" si="16"/>
        <v>128</v>
      </c>
      <c r="AS49" s="1">
        <f t="shared" si="16"/>
        <v>128</v>
      </c>
      <c r="AT49" s="1">
        <f t="shared" si="16"/>
        <v>128</v>
      </c>
      <c r="AU49" s="1">
        <f t="shared" si="16"/>
        <v>128</v>
      </c>
      <c r="AV49" s="1">
        <f t="shared" si="16"/>
        <v>128</v>
      </c>
      <c r="AW49" s="1">
        <f t="shared" si="16"/>
        <v>128</v>
      </c>
      <c r="AX49" s="1">
        <f t="shared" si="16"/>
        <v>128</v>
      </c>
      <c r="AY49" s="1">
        <f t="shared" si="16"/>
        <v>128</v>
      </c>
      <c r="AZ49" s="11">
        <f t="shared" si="0"/>
        <v>6144</v>
      </c>
    </row>
    <row r="50" spans="3:52">
      <c r="C50" s="1" t="s">
        <v>78</v>
      </c>
      <c r="D50" s="1">
        <f>D48*D49</f>
        <v>0</v>
      </c>
      <c r="E50" s="1">
        <f t="shared" ref="E50:AY50" si="17">E48*E49</f>
        <v>0</v>
      </c>
      <c r="F50" s="1">
        <f t="shared" si="17"/>
        <v>0</v>
      </c>
      <c r="G50" s="1">
        <f t="shared" si="17"/>
        <v>0</v>
      </c>
      <c r="H50" s="1">
        <f t="shared" si="17"/>
        <v>0</v>
      </c>
      <c r="I50" s="1">
        <f t="shared" si="17"/>
        <v>3584</v>
      </c>
      <c r="J50" s="1">
        <f t="shared" si="17"/>
        <v>7168</v>
      </c>
      <c r="K50" s="1">
        <f t="shared" si="17"/>
        <v>10752</v>
      </c>
      <c r="L50" s="1">
        <f t="shared" si="17"/>
        <v>14336</v>
      </c>
      <c r="M50" s="1">
        <f t="shared" si="17"/>
        <v>17920</v>
      </c>
      <c r="N50" s="1">
        <f t="shared" si="17"/>
        <v>21504</v>
      </c>
      <c r="O50" s="1">
        <f t="shared" si="17"/>
        <v>25088</v>
      </c>
      <c r="P50" s="1">
        <f t="shared" si="17"/>
        <v>28672</v>
      </c>
      <c r="Q50" s="1">
        <f t="shared" si="17"/>
        <v>32256</v>
      </c>
      <c r="R50" s="1">
        <f t="shared" si="17"/>
        <v>35840</v>
      </c>
      <c r="S50" s="1">
        <f t="shared" si="17"/>
        <v>39424</v>
      </c>
      <c r="T50" s="1">
        <f t="shared" si="17"/>
        <v>43008</v>
      </c>
      <c r="U50" s="1">
        <f t="shared" si="17"/>
        <v>46592</v>
      </c>
      <c r="V50" s="1">
        <f t="shared" si="17"/>
        <v>50176</v>
      </c>
      <c r="W50" s="1">
        <f t="shared" si="17"/>
        <v>53760</v>
      </c>
      <c r="X50" s="1">
        <f t="shared" si="17"/>
        <v>57344</v>
      </c>
      <c r="Y50" s="1">
        <f t="shared" si="17"/>
        <v>60928</v>
      </c>
      <c r="Z50" s="1">
        <f t="shared" si="17"/>
        <v>64512</v>
      </c>
      <c r="AA50" s="1">
        <f t="shared" si="17"/>
        <v>60928</v>
      </c>
      <c r="AB50" s="1">
        <f t="shared" si="17"/>
        <v>57344</v>
      </c>
      <c r="AC50" s="1">
        <f t="shared" si="17"/>
        <v>53760</v>
      </c>
      <c r="AD50" s="1">
        <f t="shared" si="17"/>
        <v>50176</v>
      </c>
      <c r="AE50" s="1">
        <f t="shared" si="17"/>
        <v>46592</v>
      </c>
      <c r="AF50" s="1">
        <f t="shared" si="17"/>
        <v>43008</v>
      </c>
      <c r="AG50" s="1">
        <f t="shared" si="17"/>
        <v>39424</v>
      </c>
      <c r="AH50" s="1">
        <f t="shared" si="17"/>
        <v>0</v>
      </c>
      <c r="AI50" s="1">
        <f t="shared" si="17"/>
        <v>0</v>
      </c>
      <c r="AJ50" s="1">
        <f t="shared" si="17"/>
        <v>0</v>
      </c>
      <c r="AK50" s="1">
        <f t="shared" si="17"/>
        <v>0</v>
      </c>
      <c r="AL50" s="1">
        <f t="shared" si="17"/>
        <v>0</v>
      </c>
      <c r="AM50" s="1">
        <f t="shared" si="17"/>
        <v>0</v>
      </c>
      <c r="AN50" s="1">
        <f t="shared" si="17"/>
        <v>0</v>
      </c>
      <c r="AO50" s="1">
        <f t="shared" si="17"/>
        <v>0</v>
      </c>
      <c r="AP50" s="1">
        <f t="shared" si="17"/>
        <v>0</v>
      </c>
      <c r="AQ50" s="1">
        <f t="shared" si="17"/>
        <v>0</v>
      </c>
      <c r="AR50" s="1">
        <f t="shared" si="17"/>
        <v>0</v>
      </c>
      <c r="AS50" s="1">
        <f t="shared" si="17"/>
        <v>0</v>
      </c>
      <c r="AT50" s="1">
        <f t="shared" si="17"/>
        <v>0</v>
      </c>
      <c r="AU50" s="1">
        <f t="shared" si="17"/>
        <v>0</v>
      </c>
      <c r="AV50" s="1">
        <f t="shared" si="17"/>
        <v>0</v>
      </c>
      <c r="AW50" s="1">
        <f t="shared" si="17"/>
        <v>0</v>
      </c>
      <c r="AX50" s="1">
        <f t="shared" si="17"/>
        <v>0</v>
      </c>
      <c r="AY50" s="1">
        <f t="shared" si="17"/>
        <v>0</v>
      </c>
      <c r="AZ50" s="11">
        <f t="shared" si="0"/>
        <v>964096</v>
      </c>
    </row>
    <row r="51" spans="52:52">
      <c r="AZ51" s="11">
        <f t="shared" si="0"/>
        <v>0</v>
      </c>
    </row>
    <row r="52" spans="2:52">
      <c r="B52" s="1" t="s">
        <v>88</v>
      </c>
      <c r="C52" s="1" t="s">
        <v>64</v>
      </c>
      <c r="D52" s="1">
        <f>D36*0.4</f>
        <v>0</v>
      </c>
      <c r="E52" s="1">
        <f t="shared" ref="E52:AY52" si="18">E36*0.4</f>
        <v>0</v>
      </c>
      <c r="F52" s="1">
        <f t="shared" si="18"/>
        <v>0</v>
      </c>
      <c r="G52" s="1">
        <f t="shared" si="18"/>
        <v>0</v>
      </c>
      <c r="H52" s="1">
        <f t="shared" si="18"/>
        <v>0</v>
      </c>
      <c r="I52" s="1">
        <f t="shared" si="18"/>
        <v>0</v>
      </c>
      <c r="J52" s="1">
        <f t="shared" si="18"/>
        <v>0</v>
      </c>
      <c r="K52" s="1">
        <f t="shared" si="18"/>
        <v>0</v>
      </c>
      <c r="L52" s="1">
        <f t="shared" si="18"/>
        <v>0</v>
      </c>
      <c r="M52" s="1">
        <f t="shared" si="18"/>
        <v>0</v>
      </c>
      <c r="N52" s="1">
        <f t="shared" si="18"/>
        <v>0</v>
      </c>
      <c r="O52" s="1">
        <f t="shared" si="18"/>
        <v>0</v>
      </c>
      <c r="P52" s="1">
        <f t="shared" si="18"/>
        <v>0</v>
      </c>
      <c r="Q52" s="1">
        <f t="shared" si="18"/>
        <v>0</v>
      </c>
      <c r="R52" s="1">
        <f t="shared" si="18"/>
        <v>0</v>
      </c>
      <c r="S52" s="1">
        <f t="shared" si="18"/>
        <v>0</v>
      </c>
      <c r="T52" s="1">
        <f t="shared" si="18"/>
        <v>0</v>
      </c>
      <c r="U52" s="1">
        <f t="shared" si="18"/>
        <v>0</v>
      </c>
      <c r="V52" s="1">
        <f t="shared" si="18"/>
        <v>0</v>
      </c>
      <c r="W52" s="1">
        <f t="shared" si="18"/>
        <v>0</v>
      </c>
      <c r="X52" s="1">
        <f t="shared" si="18"/>
        <v>0</v>
      </c>
      <c r="Y52" s="1">
        <f t="shared" si="18"/>
        <v>0</v>
      </c>
      <c r="Z52" s="1">
        <f t="shared" si="18"/>
        <v>0</v>
      </c>
      <c r="AA52" s="1">
        <f t="shared" si="18"/>
        <v>0</v>
      </c>
      <c r="AB52" s="1">
        <f t="shared" si="18"/>
        <v>0</v>
      </c>
      <c r="AC52" s="1">
        <f t="shared" si="18"/>
        <v>0</v>
      </c>
      <c r="AD52" s="1">
        <f t="shared" si="18"/>
        <v>0</v>
      </c>
      <c r="AE52" s="1">
        <f t="shared" si="18"/>
        <v>0</v>
      </c>
      <c r="AF52" s="1">
        <f t="shared" si="18"/>
        <v>0</v>
      </c>
      <c r="AG52" s="1">
        <f t="shared" si="18"/>
        <v>0</v>
      </c>
      <c r="AH52" s="1">
        <f t="shared" si="18"/>
        <v>28</v>
      </c>
      <c r="AI52" s="1">
        <f t="shared" si="18"/>
        <v>56</v>
      </c>
      <c r="AJ52" s="1">
        <f t="shared" si="18"/>
        <v>84</v>
      </c>
      <c r="AK52" s="1">
        <f t="shared" si="18"/>
        <v>112</v>
      </c>
      <c r="AL52" s="1">
        <f t="shared" si="18"/>
        <v>140</v>
      </c>
      <c r="AM52" s="1">
        <f t="shared" si="18"/>
        <v>168</v>
      </c>
      <c r="AN52" s="1">
        <f t="shared" si="18"/>
        <v>196</v>
      </c>
      <c r="AO52" s="1">
        <f t="shared" si="18"/>
        <v>224</v>
      </c>
      <c r="AP52" s="1">
        <f t="shared" si="18"/>
        <v>252</v>
      </c>
      <c r="AQ52" s="1">
        <f t="shared" si="18"/>
        <v>280</v>
      </c>
      <c r="AR52" s="1">
        <f t="shared" si="18"/>
        <v>308</v>
      </c>
      <c r="AS52" s="1">
        <f t="shared" si="18"/>
        <v>336</v>
      </c>
      <c r="AT52" s="1">
        <f t="shared" si="18"/>
        <v>364</v>
      </c>
      <c r="AU52" s="1">
        <f t="shared" si="18"/>
        <v>392</v>
      </c>
      <c r="AV52" s="1">
        <f t="shared" si="18"/>
        <v>364</v>
      </c>
      <c r="AW52" s="1">
        <f t="shared" si="18"/>
        <v>336</v>
      </c>
      <c r="AX52" s="1">
        <f t="shared" si="18"/>
        <v>308</v>
      </c>
      <c r="AY52" s="1">
        <f t="shared" si="18"/>
        <v>280</v>
      </c>
      <c r="AZ52" s="11">
        <f t="shared" si="0"/>
        <v>4228</v>
      </c>
    </row>
    <row r="53" spans="3:52">
      <c r="C53" s="1" t="s">
        <v>77</v>
      </c>
      <c r="D53" s="1">
        <f>D37</f>
        <v>228</v>
      </c>
      <c r="E53" s="1">
        <f t="shared" ref="E53:AY53" si="19">E37</f>
        <v>228</v>
      </c>
      <c r="F53" s="1">
        <f t="shared" si="19"/>
        <v>228</v>
      </c>
      <c r="G53" s="1">
        <f t="shared" si="19"/>
        <v>228</v>
      </c>
      <c r="H53" s="1">
        <f t="shared" si="19"/>
        <v>228</v>
      </c>
      <c r="I53" s="1">
        <f t="shared" si="19"/>
        <v>228</v>
      </c>
      <c r="J53" s="1">
        <f t="shared" si="19"/>
        <v>228</v>
      </c>
      <c r="K53" s="1">
        <f t="shared" si="19"/>
        <v>228</v>
      </c>
      <c r="L53" s="1">
        <f t="shared" si="19"/>
        <v>228</v>
      </c>
      <c r="M53" s="1">
        <f t="shared" si="19"/>
        <v>228</v>
      </c>
      <c r="N53" s="1">
        <f t="shared" si="19"/>
        <v>228</v>
      </c>
      <c r="O53" s="1">
        <f t="shared" si="19"/>
        <v>228</v>
      </c>
      <c r="P53" s="1">
        <f t="shared" si="19"/>
        <v>228</v>
      </c>
      <c r="Q53" s="1">
        <f t="shared" si="19"/>
        <v>228</v>
      </c>
      <c r="R53" s="1">
        <f t="shared" si="19"/>
        <v>228</v>
      </c>
      <c r="S53" s="1">
        <f t="shared" si="19"/>
        <v>228</v>
      </c>
      <c r="T53" s="1">
        <f t="shared" si="19"/>
        <v>228</v>
      </c>
      <c r="U53" s="1">
        <f t="shared" si="19"/>
        <v>228</v>
      </c>
      <c r="V53" s="1">
        <f t="shared" si="19"/>
        <v>228</v>
      </c>
      <c r="W53" s="1">
        <f t="shared" si="19"/>
        <v>228</v>
      </c>
      <c r="X53" s="1">
        <f t="shared" si="19"/>
        <v>228</v>
      </c>
      <c r="Y53" s="1">
        <f t="shared" si="19"/>
        <v>228</v>
      </c>
      <c r="Z53" s="1">
        <f t="shared" si="19"/>
        <v>228</v>
      </c>
      <c r="AA53" s="1">
        <f t="shared" si="19"/>
        <v>228</v>
      </c>
      <c r="AB53" s="1">
        <f t="shared" si="19"/>
        <v>228</v>
      </c>
      <c r="AC53" s="1">
        <f t="shared" si="19"/>
        <v>228</v>
      </c>
      <c r="AD53" s="1">
        <f t="shared" si="19"/>
        <v>228</v>
      </c>
      <c r="AE53" s="1">
        <f t="shared" si="19"/>
        <v>228</v>
      </c>
      <c r="AF53" s="1">
        <f t="shared" si="19"/>
        <v>228</v>
      </c>
      <c r="AG53" s="1">
        <f t="shared" si="19"/>
        <v>228</v>
      </c>
      <c r="AH53" s="1">
        <f t="shared" si="19"/>
        <v>228</v>
      </c>
      <c r="AI53" s="1">
        <f t="shared" si="19"/>
        <v>228</v>
      </c>
      <c r="AJ53" s="1">
        <f t="shared" si="19"/>
        <v>228</v>
      </c>
      <c r="AK53" s="1">
        <f t="shared" si="19"/>
        <v>228</v>
      </c>
      <c r="AL53" s="1">
        <f t="shared" si="19"/>
        <v>228</v>
      </c>
      <c r="AM53" s="1">
        <f t="shared" si="19"/>
        <v>228</v>
      </c>
      <c r="AN53" s="1">
        <f t="shared" si="19"/>
        <v>228</v>
      </c>
      <c r="AO53" s="1">
        <f t="shared" si="19"/>
        <v>228</v>
      </c>
      <c r="AP53" s="1">
        <f t="shared" si="19"/>
        <v>228</v>
      </c>
      <c r="AQ53" s="1">
        <f t="shared" si="19"/>
        <v>228</v>
      </c>
      <c r="AR53" s="1">
        <f t="shared" si="19"/>
        <v>228</v>
      </c>
      <c r="AS53" s="1">
        <f t="shared" si="19"/>
        <v>228</v>
      </c>
      <c r="AT53" s="1">
        <f t="shared" si="19"/>
        <v>228</v>
      </c>
      <c r="AU53" s="1">
        <f t="shared" si="19"/>
        <v>228</v>
      </c>
      <c r="AV53" s="1">
        <f t="shared" si="19"/>
        <v>228</v>
      </c>
      <c r="AW53" s="1">
        <f t="shared" si="19"/>
        <v>228</v>
      </c>
      <c r="AX53" s="1">
        <f t="shared" si="19"/>
        <v>228</v>
      </c>
      <c r="AY53" s="1">
        <f t="shared" si="19"/>
        <v>228</v>
      </c>
      <c r="AZ53" s="11">
        <f t="shared" si="0"/>
        <v>10944</v>
      </c>
    </row>
    <row r="54" spans="3:52">
      <c r="C54" s="1" t="s">
        <v>78</v>
      </c>
      <c r="D54" s="1">
        <f>D52*D53</f>
        <v>0</v>
      </c>
      <c r="E54" s="1">
        <f t="shared" ref="E54:AY54" si="20">E52*E53</f>
        <v>0</v>
      </c>
      <c r="F54" s="1">
        <f t="shared" si="20"/>
        <v>0</v>
      </c>
      <c r="G54" s="1">
        <f t="shared" si="20"/>
        <v>0</v>
      </c>
      <c r="H54" s="1">
        <f t="shared" si="20"/>
        <v>0</v>
      </c>
      <c r="I54" s="1">
        <f t="shared" si="20"/>
        <v>0</v>
      </c>
      <c r="J54" s="1">
        <f t="shared" si="20"/>
        <v>0</v>
      </c>
      <c r="K54" s="1">
        <f t="shared" si="20"/>
        <v>0</v>
      </c>
      <c r="L54" s="1">
        <f t="shared" si="20"/>
        <v>0</v>
      </c>
      <c r="M54" s="1">
        <f t="shared" si="20"/>
        <v>0</v>
      </c>
      <c r="N54" s="1">
        <f t="shared" si="20"/>
        <v>0</v>
      </c>
      <c r="O54" s="1">
        <f t="shared" si="20"/>
        <v>0</v>
      </c>
      <c r="P54" s="1">
        <f t="shared" si="20"/>
        <v>0</v>
      </c>
      <c r="Q54" s="1">
        <f t="shared" si="20"/>
        <v>0</v>
      </c>
      <c r="R54" s="1">
        <f t="shared" si="20"/>
        <v>0</v>
      </c>
      <c r="S54" s="1">
        <f t="shared" si="20"/>
        <v>0</v>
      </c>
      <c r="T54" s="1">
        <f t="shared" si="20"/>
        <v>0</v>
      </c>
      <c r="U54" s="1">
        <f t="shared" si="20"/>
        <v>0</v>
      </c>
      <c r="V54" s="1">
        <f t="shared" si="20"/>
        <v>0</v>
      </c>
      <c r="W54" s="1">
        <f t="shared" si="20"/>
        <v>0</v>
      </c>
      <c r="X54" s="1">
        <f t="shared" si="20"/>
        <v>0</v>
      </c>
      <c r="Y54" s="1">
        <f t="shared" si="20"/>
        <v>0</v>
      </c>
      <c r="Z54" s="1">
        <f t="shared" si="20"/>
        <v>0</v>
      </c>
      <c r="AA54" s="1">
        <f t="shared" si="20"/>
        <v>0</v>
      </c>
      <c r="AB54" s="1">
        <f t="shared" si="20"/>
        <v>0</v>
      </c>
      <c r="AC54" s="1">
        <f t="shared" si="20"/>
        <v>0</v>
      </c>
      <c r="AD54" s="1">
        <f t="shared" si="20"/>
        <v>0</v>
      </c>
      <c r="AE54" s="1">
        <f t="shared" si="20"/>
        <v>0</v>
      </c>
      <c r="AF54" s="1">
        <f t="shared" si="20"/>
        <v>0</v>
      </c>
      <c r="AG54" s="1">
        <f t="shared" si="20"/>
        <v>0</v>
      </c>
      <c r="AH54" s="1">
        <f t="shared" si="20"/>
        <v>6384</v>
      </c>
      <c r="AI54" s="1">
        <f t="shared" si="20"/>
        <v>12768</v>
      </c>
      <c r="AJ54" s="1">
        <f t="shared" si="20"/>
        <v>19152</v>
      </c>
      <c r="AK54" s="1">
        <f t="shared" si="20"/>
        <v>25536</v>
      </c>
      <c r="AL54" s="1">
        <f t="shared" si="20"/>
        <v>31920</v>
      </c>
      <c r="AM54" s="1">
        <f t="shared" si="20"/>
        <v>38304</v>
      </c>
      <c r="AN54" s="1">
        <f t="shared" si="20"/>
        <v>44688</v>
      </c>
      <c r="AO54" s="1">
        <f t="shared" si="20"/>
        <v>51072</v>
      </c>
      <c r="AP54" s="1">
        <f t="shared" si="20"/>
        <v>57456</v>
      </c>
      <c r="AQ54" s="1">
        <f t="shared" si="20"/>
        <v>63840</v>
      </c>
      <c r="AR54" s="1">
        <f t="shared" si="20"/>
        <v>70224</v>
      </c>
      <c r="AS54" s="1">
        <f t="shared" si="20"/>
        <v>76608</v>
      </c>
      <c r="AT54" s="1">
        <f t="shared" si="20"/>
        <v>82992</v>
      </c>
      <c r="AU54" s="1">
        <f t="shared" si="20"/>
        <v>89376</v>
      </c>
      <c r="AV54" s="1">
        <f t="shared" si="20"/>
        <v>82992</v>
      </c>
      <c r="AW54" s="1">
        <f t="shared" si="20"/>
        <v>76608</v>
      </c>
      <c r="AX54" s="1">
        <f t="shared" si="20"/>
        <v>70224</v>
      </c>
      <c r="AY54" s="1">
        <f t="shared" si="20"/>
        <v>63840</v>
      </c>
      <c r="AZ54" s="11">
        <f t="shared" si="0"/>
        <v>963984</v>
      </c>
    </row>
    <row r="55" spans="52:52">
      <c r="AZ55" s="11">
        <f t="shared" si="0"/>
        <v>0</v>
      </c>
    </row>
    <row r="56" spans="2:52">
      <c r="B56" s="1" t="s">
        <v>89</v>
      </c>
      <c r="C56" s="1" t="s">
        <v>64</v>
      </c>
      <c r="D56" s="1">
        <f>D40*0.4</f>
        <v>0</v>
      </c>
      <c r="E56" s="1">
        <f t="shared" ref="E56:AY56" si="21">E40*0.4</f>
        <v>0</v>
      </c>
      <c r="F56" s="1">
        <f t="shared" si="21"/>
        <v>0</v>
      </c>
      <c r="G56" s="1">
        <f t="shared" si="21"/>
        <v>0</v>
      </c>
      <c r="H56" s="1">
        <f t="shared" si="21"/>
        <v>0</v>
      </c>
      <c r="I56" s="1">
        <f t="shared" si="21"/>
        <v>0</v>
      </c>
      <c r="J56" s="1">
        <f t="shared" si="21"/>
        <v>0</v>
      </c>
      <c r="K56" s="1">
        <f t="shared" si="21"/>
        <v>0</v>
      </c>
      <c r="L56" s="1">
        <f t="shared" si="21"/>
        <v>0</v>
      </c>
      <c r="M56" s="1">
        <f t="shared" si="21"/>
        <v>0</v>
      </c>
      <c r="N56" s="1">
        <f t="shared" si="21"/>
        <v>0</v>
      </c>
      <c r="O56" s="1">
        <f t="shared" si="21"/>
        <v>0</v>
      </c>
      <c r="P56" s="1">
        <f t="shared" si="21"/>
        <v>0</v>
      </c>
      <c r="Q56" s="1">
        <f t="shared" si="21"/>
        <v>0</v>
      </c>
      <c r="R56" s="1">
        <f t="shared" si="21"/>
        <v>0</v>
      </c>
      <c r="S56" s="1">
        <f t="shared" si="21"/>
        <v>0</v>
      </c>
      <c r="T56" s="1">
        <f t="shared" si="21"/>
        <v>0</v>
      </c>
      <c r="U56" s="1">
        <f t="shared" si="21"/>
        <v>0</v>
      </c>
      <c r="V56" s="1">
        <f t="shared" si="21"/>
        <v>0</v>
      </c>
      <c r="W56" s="1">
        <f t="shared" si="21"/>
        <v>0</v>
      </c>
      <c r="X56" s="1">
        <f t="shared" si="21"/>
        <v>0</v>
      </c>
      <c r="Y56" s="1">
        <f t="shared" si="21"/>
        <v>0</v>
      </c>
      <c r="Z56" s="1">
        <f t="shared" si="21"/>
        <v>0</v>
      </c>
      <c r="AA56" s="1">
        <f t="shared" si="21"/>
        <v>0</v>
      </c>
      <c r="AB56" s="1">
        <f t="shared" si="21"/>
        <v>0</v>
      </c>
      <c r="AC56" s="1">
        <f t="shared" si="21"/>
        <v>0</v>
      </c>
      <c r="AD56" s="1">
        <f t="shared" si="21"/>
        <v>0</v>
      </c>
      <c r="AE56" s="1">
        <f t="shared" si="21"/>
        <v>0</v>
      </c>
      <c r="AF56" s="1">
        <f t="shared" si="21"/>
        <v>0</v>
      </c>
      <c r="AG56" s="1">
        <f t="shared" si="21"/>
        <v>0</v>
      </c>
      <c r="AH56" s="1">
        <f t="shared" si="21"/>
        <v>0</v>
      </c>
      <c r="AI56" s="1">
        <f t="shared" si="21"/>
        <v>0</v>
      </c>
      <c r="AJ56" s="1">
        <f t="shared" si="21"/>
        <v>0</v>
      </c>
      <c r="AK56" s="1">
        <f t="shared" si="21"/>
        <v>0</v>
      </c>
      <c r="AL56" s="1">
        <f t="shared" si="21"/>
        <v>28</v>
      </c>
      <c r="AM56" s="1">
        <f t="shared" si="21"/>
        <v>56</v>
      </c>
      <c r="AN56" s="1">
        <f t="shared" si="21"/>
        <v>112</v>
      </c>
      <c r="AO56" s="1">
        <f t="shared" si="21"/>
        <v>224</v>
      </c>
      <c r="AP56" s="1">
        <f t="shared" si="21"/>
        <v>336</v>
      </c>
      <c r="AQ56" s="1">
        <f t="shared" si="21"/>
        <v>448</v>
      </c>
      <c r="AR56" s="1">
        <f t="shared" si="21"/>
        <v>448</v>
      </c>
      <c r="AS56" s="1">
        <f t="shared" si="21"/>
        <v>448</v>
      </c>
      <c r="AT56" s="1">
        <f t="shared" si="21"/>
        <v>448</v>
      </c>
      <c r="AU56" s="1">
        <f t="shared" si="21"/>
        <v>448</v>
      </c>
      <c r="AV56" s="1">
        <f t="shared" si="21"/>
        <v>448</v>
      </c>
      <c r="AW56" s="1">
        <f t="shared" si="21"/>
        <v>448</v>
      </c>
      <c r="AX56" s="1">
        <f t="shared" si="21"/>
        <v>336</v>
      </c>
      <c r="AY56" s="1">
        <f t="shared" si="21"/>
        <v>224</v>
      </c>
      <c r="AZ56" s="11">
        <f t="shared" si="0"/>
        <v>4452</v>
      </c>
    </row>
    <row r="57" spans="3:52">
      <c r="C57" s="1" t="s">
        <v>77</v>
      </c>
      <c r="D57" s="1">
        <f>D41</f>
        <v>398</v>
      </c>
      <c r="E57" s="1">
        <f t="shared" ref="E57:AY57" si="22">E41</f>
        <v>398</v>
      </c>
      <c r="F57" s="1">
        <f t="shared" si="22"/>
        <v>398</v>
      </c>
      <c r="G57" s="1">
        <f t="shared" si="22"/>
        <v>398</v>
      </c>
      <c r="H57" s="1">
        <f t="shared" si="22"/>
        <v>398</v>
      </c>
      <c r="I57" s="1">
        <f t="shared" si="22"/>
        <v>398</v>
      </c>
      <c r="J57" s="1">
        <f t="shared" si="22"/>
        <v>398</v>
      </c>
      <c r="K57" s="1">
        <f t="shared" si="22"/>
        <v>398</v>
      </c>
      <c r="L57" s="1">
        <f t="shared" si="22"/>
        <v>398</v>
      </c>
      <c r="M57" s="1">
        <f t="shared" si="22"/>
        <v>398</v>
      </c>
      <c r="N57" s="1">
        <f t="shared" si="22"/>
        <v>398</v>
      </c>
      <c r="O57" s="1">
        <f t="shared" si="22"/>
        <v>398</v>
      </c>
      <c r="P57" s="1">
        <f t="shared" si="22"/>
        <v>398</v>
      </c>
      <c r="Q57" s="1">
        <f t="shared" si="22"/>
        <v>398</v>
      </c>
      <c r="R57" s="1">
        <f t="shared" si="22"/>
        <v>398</v>
      </c>
      <c r="S57" s="1">
        <f t="shared" si="22"/>
        <v>398</v>
      </c>
      <c r="T57" s="1">
        <f t="shared" si="22"/>
        <v>398</v>
      </c>
      <c r="U57" s="1">
        <f t="shared" si="22"/>
        <v>398</v>
      </c>
      <c r="V57" s="1">
        <f t="shared" si="22"/>
        <v>398</v>
      </c>
      <c r="W57" s="1">
        <f t="shared" si="22"/>
        <v>398</v>
      </c>
      <c r="X57" s="1">
        <f t="shared" si="22"/>
        <v>398</v>
      </c>
      <c r="Y57" s="1">
        <f t="shared" si="22"/>
        <v>398</v>
      </c>
      <c r="Z57" s="1">
        <f t="shared" si="22"/>
        <v>398</v>
      </c>
      <c r="AA57" s="1">
        <f t="shared" si="22"/>
        <v>398</v>
      </c>
      <c r="AB57" s="1">
        <f t="shared" si="22"/>
        <v>398</v>
      </c>
      <c r="AC57" s="1">
        <f t="shared" si="22"/>
        <v>398</v>
      </c>
      <c r="AD57" s="1">
        <f t="shared" si="22"/>
        <v>398</v>
      </c>
      <c r="AE57" s="1">
        <f t="shared" si="22"/>
        <v>398</v>
      </c>
      <c r="AF57" s="1">
        <f t="shared" si="22"/>
        <v>398</v>
      </c>
      <c r="AG57" s="1">
        <f t="shared" si="22"/>
        <v>398</v>
      </c>
      <c r="AH57" s="1">
        <f t="shared" si="22"/>
        <v>398</v>
      </c>
      <c r="AI57" s="1">
        <f t="shared" si="22"/>
        <v>398</v>
      </c>
      <c r="AJ57" s="1">
        <f t="shared" si="22"/>
        <v>398</v>
      </c>
      <c r="AK57" s="1">
        <f t="shared" si="22"/>
        <v>398</v>
      </c>
      <c r="AL57" s="1">
        <f t="shared" si="22"/>
        <v>398</v>
      </c>
      <c r="AM57" s="1">
        <f t="shared" si="22"/>
        <v>398</v>
      </c>
      <c r="AN57" s="1">
        <f t="shared" si="22"/>
        <v>398</v>
      </c>
      <c r="AO57" s="1">
        <f t="shared" si="22"/>
        <v>398</v>
      </c>
      <c r="AP57" s="1">
        <f t="shared" si="22"/>
        <v>398</v>
      </c>
      <c r="AQ57" s="1">
        <f t="shared" si="22"/>
        <v>398</v>
      </c>
      <c r="AR57" s="1">
        <f t="shared" si="22"/>
        <v>398</v>
      </c>
      <c r="AS57" s="1">
        <f t="shared" si="22"/>
        <v>398</v>
      </c>
      <c r="AT57" s="1">
        <f t="shared" si="22"/>
        <v>398</v>
      </c>
      <c r="AU57" s="1">
        <f t="shared" si="22"/>
        <v>398</v>
      </c>
      <c r="AV57" s="1">
        <f t="shared" si="22"/>
        <v>398</v>
      </c>
      <c r="AW57" s="1">
        <f t="shared" si="22"/>
        <v>398</v>
      </c>
      <c r="AX57" s="1">
        <f t="shared" si="22"/>
        <v>398</v>
      </c>
      <c r="AY57" s="1">
        <f t="shared" si="22"/>
        <v>398</v>
      </c>
      <c r="AZ57" s="11">
        <f t="shared" si="0"/>
        <v>19104</v>
      </c>
    </row>
    <row r="58" spans="3:52">
      <c r="C58" s="1" t="s">
        <v>78</v>
      </c>
      <c r="D58" s="1">
        <f>D56*D57</f>
        <v>0</v>
      </c>
      <c r="E58" s="1">
        <f t="shared" ref="E58:AY58" si="23">E56*E57</f>
        <v>0</v>
      </c>
      <c r="F58" s="1">
        <f t="shared" si="23"/>
        <v>0</v>
      </c>
      <c r="G58" s="1">
        <f t="shared" si="23"/>
        <v>0</v>
      </c>
      <c r="H58" s="1">
        <f t="shared" si="23"/>
        <v>0</v>
      </c>
      <c r="I58" s="1">
        <f t="shared" si="23"/>
        <v>0</v>
      </c>
      <c r="J58" s="1">
        <f t="shared" si="23"/>
        <v>0</v>
      </c>
      <c r="K58" s="1">
        <f t="shared" si="23"/>
        <v>0</v>
      </c>
      <c r="L58" s="1">
        <f t="shared" si="23"/>
        <v>0</v>
      </c>
      <c r="M58" s="1">
        <f t="shared" si="23"/>
        <v>0</v>
      </c>
      <c r="N58" s="1">
        <f t="shared" si="23"/>
        <v>0</v>
      </c>
      <c r="O58" s="1">
        <f t="shared" si="23"/>
        <v>0</v>
      </c>
      <c r="P58" s="1">
        <f t="shared" si="23"/>
        <v>0</v>
      </c>
      <c r="Q58" s="1">
        <f t="shared" si="23"/>
        <v>0</v>
      </c>
      <c r="R58" s="1">
        <f t="shared" si="23"/>
        <v>0</v>
      </c>
      <c r="S58" s="1">
        <f t="shared" si="23"/>
        <v>0</v>
      </c>
      <c r="T58" s="1">
        <f t="shared" si="23"/>
        <v>0</v>
      </c>
      <c r="U58" s="1">
        <f t="shared" si="23"/>
        <v>0</v>
      </c>
      <c r="V58" s="1">
        <f t="shared" si="23"/>
        <v>0</v>
      </c>
      <c r="W58" s="1">
        <f t="shared" si="23"/>
        <v>0</v>
      </c>
      <c r="X58" s="1">
        <f t="shared" si="23"/>
        <v>0</v>
      </c>
      <c r="Y58" s="1">
        <f t="shared" si="23"/>
        <v>0</v>
      </c>
      <c r="Z58" s="1">
        <f t="shared" si="23"/>
        <v>0</v>
      </c>
      <c r="AA58" s="1">
        <f t="shared" si="23"/>
        <v>0</v>
      </c>
      <c r="AB58" s="1">
        <f t="shared" si="23"/>
        <v>0</v>
      </c>
      <c r="AC58" s="1">
        <f t="shared" si="23"/>
        <v>0</v>
      </c>
      <c r="AD58" s="1">
        <f t="shared" si="23"/>
        <v>0</v>
      </c>
      <c r="AE58" s="1">
        <f t="shared" si="23"/>
        <v>0</v>
      </c>
      <c r="AF58" s="1">
        <f t="shared" si="23"/>
        <v>0</v>
      </c>
      <c r="AG58" s="1">
        <f t="shared" si="23"/>
        <v>0</v>
      </c>
      <c r="AH58" s="1">
        <f t="shared" si="23"/>
        <v>0</v>
      </c>
      <c r="AI58" s="1">
        <f t="shared" si="23"/>
        <v>0</v>
      </c>
      <c r="AJ58" s="1">
        <f t="shared" si="23"/>
        <v>0</v>
      </c>
      <c r="AK58" s="1">
        <f t="shared" si="23"/>
        <v>0</v>
      </c>
      <c r="AL58" s="1">
        <f t="shared" si="23"/>
        <v>11144</v>
      </c>
      <c r="AM58" s="1">
        <f t="shared" si="23"/>
        <v>22288</v>
      </c>
      <c r="AN58" s="1">
        <f t="shared" si="23"/>
        <v>44576</v>
      </c>
      <c r="AO58" s="1">
        <f t="shared" si="23"/>
        <v>89152</v>
      </c>
      <c r="AP58" s="1">
        <f t="shared" si="23"/>
        <v>133728</v>
      </c>
      <c r="AQ58" s="1">
        <f t="shared" si="23"/>
        <v>178304</v>
      </c>
      <c r="AR58" s="1">
        <f t="shared" si="23"/>
        <v>178304</v>
      </c>
      <c r="AS58" s="1">
        <f t="shared" si="23"/>
        <v>178304</v>
      </c>
      <c r="AT58" s="1">
        <f t="shared" si="23"/>
        <v>178304</v>
      </c>
      <c r="AU58" s="1">
        <f t="shared" si="23"/>
        <v>178304</v>
      </c>
      <c r="AV58" s="1">
        <f t="shared" si="23"/>
        <v>178304</v>
      </c>
      <c r="AW58" s="1">
        <f t="shared" si="23"/>
        <v>178304</v>
      </c>
      <c r="AX58" s="1">
        <f t="shared" si="23"/>
        <v>133728</v>
      </c>
      <c r="AY58" s="1">
        <f t="shared" si="23"/>
        <v>89152</v>
      </c>
      <c r="AZ58" s="11">
        <f t="shared" si="0"/>
        <v>1771896</v>
      </c>
    </row>
    <row r="59" spans="52:52">
      <c r="AZ59" s="11">
        <f t="shared" si="0"/>
        <v>0</v>
      </c>
    </row>
    <row r="60" spans="2:52">
      <c r="B60" s="1" t="s">
        <v>90</v>
      </c>
      <c r="C60" s="1" t="s">
        <v>64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1">
        <f t="shared" si="0"/>
        <v>0</v>
      </c>
    </row>
    <row r="61" spans="3:52">
      <c r="C61" s="1" t="s">
        <v>77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1">
        <f t="shared" si="0"/>
        <v>0</v>
      </c>
    </row>
    <row r="62" spans="3:52">
      <c r="C62" s="1" t="s">
        <v>78</v>
      </c>
      <c r="D62" s="1">
        <f>D60*D61</f>
        <v>0</v>
      </c>
      <c r="E62" s="1">
        <f t="shared" ref="E62:AY62" si="24">E60*E61</f>
        <v>0</v>
      </c>
      <c r="F62" s="1">
        <f t="shared" si="24"/>
        <v>0</v>
      </c>
      <c r="G62" s="1">
        <f t="shared" si="24"/>
        <v>0</v>
      </c>
      <c r="H62" s="1">
        <f t="shared" si="24"/>
        <v>0</v>
      </c>
      <c r="I62" s="1">
        <f t="shared" si="24"/>
        <v>0</v>
      </c>
      <c r="J62" s="1">
        <f t="shared" si="24"/>
        <v>0</v>
      </c>
      <c r="K62" s="1">
        <f t="shared" si="24"/>
        <v>0</v>
      </c>
      <c r="L62" s="1">
        <f t="shared" si="24"/>
        <v>0</v>
      </c>
      <c r="M62" s="1">
        <f t="shared" si="24"/>
        <v>0</v>
      </c>
      <c r="N62" s="1">
        <f t="shared" si="24"/>
        <v>0</v>
      </c>
      <c r="O62" s="1">
        <f t="shared" si="24"/>
        <v>0</v>
      </c>
      <c r="P62" s="1">
        <f t="shared" si="24"/>
        <v>0</v>
      </c>
      <c r="Q62" s="1">
        <f t="shared" si="24"/>
        <v>0</v>
      </c>
      <c r="R62" s="1">
        <f t="shared" si="24"/>
        <v>0</v>
      </c>
      <c r="S62" s="1">
        <f t="shared" si="24"/>
        <v>0</v>
      </c>
      <c r="T62" s="1">
        <f t="shared" si="24"/>
        <v>0</v>
      </c>
      <c r="U62" s="1">
        <f t="shared" si="24"/>
        <v>0</v>
      </c>
      <c r="V62" s="1">
        <f t="shared" si="24"/>
        <v>0</v>
      </c>
      <c r="W62" s="1">
        <f t="shared" si="24"/>
        <v>0</v>
      </c>
      <c r="X62" s="1">
        <f t="shared" si="24"/>
        <v>0</v>
      </c>
      <c r="Y62" s="1">
        <f t="shared" si="24"/>
        <v>0</v>
      </c>
      <c r="Z62" s="1">
        <f t="shared" si="24"/>
        <v>0</v>
      </c>
      <c r="AA62" s="1">
        <f t="shared" si="24"/>
        <v>0</v>
      </c>
      <c r="AB62" s="1">
        <f t="shared" si="24"/>
        <v>0</v>
      </c>
      <c r="AC62" s="1">
        <f t="shared" si="24"/>
        <v>0</v>
      </c>
      <c r="AD62" s="1">
        <f t="shared" si="24"/>
        <v>0</v>
      </c>
      <c r="AE62" s="1">
        <f t="shared" si="24"/>
        <v>0</v>
      </c>
      <c r="AF62" s="1">
        <f t="shared" si="24"/>
        <v>0</v>
      </c>
      <c r="AG62" s="1">
        <f t="shared" si="24"/>
        <v>0</v>
      </c>
      <c r="AH62" s="1">
        <f t="shared" si="24"/>
        <v>0</v>
      </c>
      <c r="AI62" s="1">
        <f t="shared" si="24"/>
        <v>0</v>
      </c>
      <c r="AJ62" s="1">
        <f t="shared" si="24"/>
        <v>0</v>
      </c>
      <c r="AK62" s="1">
        <f t="shared" si="24"/>
        <v>0</v>
      </c>
      <c r="AL62" s="1">
        <f t="shared" si="24"/>
        <v>0</v>
      </c>
      <c r="AM62" s="1">
        <f t="shared" si="24"/>
        <v>0</v>
      </c>
      <c r="AN62" s="1">
        <f t="shared" si="24"/>
        <v>0</v>
      </c>
      <c r="AO62" s="1">
        <f t="shared" si="24"/>
        <v>0</v>
      </c>
      <c r="AP62" s="1">
        <f t="shared" si="24"/>
        <v>0</v>
      </c>
      <c r="AQ62" s="1">
        <f t="shared" si="24"/>
        <v>0</v>
      </c>
      <c r="AR62" s="1">
        <f t="shared" si="24"/>
        <v>0</v>
      </c>
      <c r="AS62" s="1">
        <f t="shared" si="24"/>
        <v>0</v>
      </c>
      <c r="AT62" s="1">
        <f t="shared" si="24"/>
        <v>0</v>
      </c>
      <c r="AU62" s="1">
        <f t="shared" si="24"/>
        <v>0</v>
      </c>
      <c r="AV62" s="1">
        <f t="shared" si="24"/>
        <v>0</v>
      </c>
      <c r="AW62" s="1">
        <f t="shared" si="24"/>
        <v>0</v>
      </c>
      <c r="AX62" s="1">
        <f t="shared" si="24"/>
        <v>0</v>
      </c>
      <c r="AY62" s="1">
        <f t="shared" si="24"/>
        <v>0</v>
      </c>
      <c r="AZ62" s="11">
        <f t="shared" si="0"/>
        <v>0</v>
      </c>
    </row>
    <row r="63" spans="52:52">
      <c r="AZ63" s="11">
        <f t="shared" si="0"/>
        <v>0</v>
      </c>
    </row>
    <row r="64" spans="2:52">
      <c r="B64" s="1" t="s">
        <v>91</v>
      </c>
      <c r="C64" s="1" t="s">
        <v>64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1">
        <f t="shared" si="0"/>
        <v>0</v>
      </c>
    </row>
    <row r="65" spans="3:52">
      <c r="C65" s="1" t="s">
        <v>77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1">
        <f t="shared" si="0"/>
        <v>0</v>
      </c>
    </row>
    <row r="66" spans="3:52">
      <c r="C66" s="1" t="s">
        <v>78</v>
      </c>
      <c r="D66" s="1">
        <f>D64*D65</f>
        <v>0</v>
      </c>
      <c r="E66" s="1">
        <f t="shared" ref="E66:AY66" si="25">E64*E65</f>
        <v>0</v>
      </c>
      <c r="F66" s="1">
        <f t="shared" si="25"/>
        <v>0</v>
      </c>
      <c r="G66" s="1">
        <f t="shared" si="25"/>
        <v>0</v>
      </c>
      <c r="H66" s="1">
        <f t="shared" si="25"/>
        <v>0</v>
      </c>
      <c r="I66" s="1">
        <f t="shared" si="25"/>
        <v>0</v>
      </c>
      <c r="J66" s="1">
        <f t="shared" si="25"/>
        <v>0</v>
      </c>
      <c r="K66" s="1">
        <f t="shared" si="25"/>
        <v>0</v>
      </c>
      <c r="L66" s="1">
        <f t="shared" si="25"/>
        <v>0</v>
      </c>
      <c r="M66" s="1">
        <f t="shared" si="25"/>
        <v>0</v>
      </c>
      <c r="N66" s="1">
        <f t="shared" si="25"/>
        <v>0</v>
      </c>
      <c r="O66" s="1">
        <f t="shared" si="25"/>
        <v>0</v>
      </c>
      <c r="P66" s="1">
        <f t="shared" si="25"/>
        <v>0</v>
      </c>
      <c r="Q66" s="1">
        <f t="shared" si="25"/>
        <v>0</v>
      </c>
      <c r="R66" s="1">
        <f t="shared" si="25"/>
        <v>0</v>
      </c>
      <c r="S66" s="1">
        <f t="shared" si="25"/>
        <v>0</v>
      </c>
      <c r="T66" s="1">
        <f t="shared" si="25"/>
        <v>0</v>
      </c>
      <c r="U66" s="1">
        <f t="shared" si="25"/>
        <v>0</v>
      </c>
      <c r="V66" s="1">
        <f t="shared" si="25"/>
        <v>0</v>
      </c>
      <c r="W66" s="1">
        <f t="shared" si="25"/>
        <v>0</v>
      </c>
      <c r="X66" s="1">
        <f t="shared" si="25"/>
        <v>0</v>
      </c>
      <c r="Y66" s="1">
        <f t="shared" si="25"/>
        <v>0</v>
      </c>
      <c r="Z66" s="1">
        <f t="shared" si="25"/>
        <v>0</v>
      </c>
      <c r="AA66" s="1">
        <f t="shared" si="25"/>
        <v>0</v>
      </c>
      <c r="AB66" s="1">
        <f t="shared" si="25"/>
        <v>0</v>
      </c>
      <c r="AC66" s="1">
        <f t="shared" si="25"/>
        <v>0</v>
      </c>
      <c r="AD66" s="1">
        <f t="shared" si="25"/>
        <v>0</v>
      </c>
      <c r="AE66" s="1">
        <f t="shared" si="25"/>
        <v>0</v>
      </c>
      <c r="AF66" s="1">
        <f t="shared" si="25"/>
        <v>0</v>
      </c>
      <c r="AG66" s="1">
        <f t="shared" si="25"/>
        <v>0</v>
      </c>
      <c r="AH66" s="1">
        <f t="shared" si="25"/>
        <v>0</v>
      </c>
      <c r="AI66" s="1">
        <f t="shared" si="25"/>
        <v>0</v>
      </c>
      <c r="AJ66" s="1">
        <f t="shared" si="25"/>
        <v>0</v>
      </c>
      <c r="AK66" s="1">
        <f t="shared" si="25"/>
        <v>0</v>
      </c>
      <c r="AL66" s="1">
        <f t="shared" si="25"/>
        <v>0</v>
      </c>
      <c r="AM66" s="1">
        <f t="shared" si="25"/>
        <v>0</v>
      </c>
      <c r="AN66" s="1">
        <f t="shared" si="25"/>
        <v>0</v>
      </c>
      <c r="AO66" s="1">
        <f t="shared" si="25"/>
        <v>0</v>
      </c>
      <c r="AP66" s="1">
        <f t="shared" si="25"/>
        <v>0</v>
      </c>
      <c r="AQ66" s="1">
        <f t="shared" si="25"/>
        <v>0</v>
      </c>
      <c r="AR66" s="1">
        <f t="shared" si="25"/>
        <v>0</v>
      </c>
      <c r="AS66" s="1">
        <f t="shared" si="25"/>
        <v>0</v>
      </c>
      <c r="AT66" s="1">
        <f t="shared" si="25"/>
        <v>0</v>
      </c>
      <c r="AU66" s="1">
        <f t="shared" si="25"/>
        <v>0</v>
      </c>
      <c r="AV66" s="1">
        <f t="shared" si="25"/>
        <v>0</v>
      </c>
      <c r="AW66" s="1">
        <f t="shared" si="25"/>
        <v>0</v>
      </c>
      <c r="AX66" s="1">
        <f t="shared" si="25"/>
        <v>0</v>
      </c>
      <c r="AY66" s="1">
        <f t="shared" si="25"/>
        <v>0</v>
      </c>
      <c r="AZ66" s="11">
        <f t="shared" si="0"/>
        <v>0</v>
      </c>
    </row>
    <row r="67" spans="52:52">
      <c r="AZ67" s="11">
        <f t="shared" si="0"/>
        <v>0</v>
      </c>
    </row>
    <row r="68" spans="1:52">
      <c r="A68" s="12" t="s">
        <v>92</v>
      </c>
      <c r="B68" s="12"/>
      <c r="C68" s="12"/>
      <c r="D68" s="12">
        <f>D30+D34+D38+D42+D46+D50+D54+D58+D62+D66</f>
        <v>9702</v>
      </c>
      <c r="E68" s="12">
        <f t="shared" ref="E68:AY68" si="26">E30+E34+E38+E42+E46+E50+E54+E58+E62+E66</f>
        <v>19404</v>
      </c>
      <c r="F68" s="12">
        <f t="shared" si="26"/>
        <v>29106</v>
      </c>
      <c r="G68" s="12">
        <f t="shared" si="26"/>
        <v>38808</v>
      </c>
      <c r="H68" s="12">
        <f t="shared" si="26"/>
        <v>48510</v>
      </c>
      <c r="I68" s="12">
        <f t="shared" si="26"/>
        <v>70756</v>
      </c>
      <c r="J68" s="12">
        <f t="shared" si="26"/>
        <v>93002</v>
      </c>
      <c r="K68" s="12">
        <f t="shared" si="26"/>
        <v>115248</v>
      </c>
      <c r="L68" s="12">
        <f t="shared" si="26"/>
        <v>137494</v>
      </c>
      <c r="M68" s="12">
        <f t="shared" si="26"/>
        <v>159740</v>
      </c>
      <c r="N68" s="12">
        <f t="shared" si="26"/>
        <v>162582</v>
      </c>
      <c r="O68" s="12">
        <f t="shared" si="26"/>
        <v>165424</v>
      </c>
      <c r="P68" s="12">
        <f t="shared" si="26"/>
        <v>168266</v>
      </c>
      <c r="Q68" s="12">
        <f t="shared" si="26"/>
        <v>171108</v>
      </c>
      <c r="R68" s="12">
        <f t="shared" si="26"/>
        <v>173950</v>
      </c>
      <c r="S68" s="12">
        <f t="shared" si="26"/>
        <v>176792</v>
      </c>
      <c r="T68" s="12">
        <f t="shared" si="26"/>
        <v>150528</v>
      </c>
      <c r="U68" s="12">
        <f t="shared" si="26"/>
        <v>163072</v>
      </c>
      <c r="V68" s="12">
        <f t="shared" si="26"/>
        <v>175616</v>
      </c>
      <c r="W68" s="12">
        <f t="shared" si="26"/>
        <v>188160</v>
      </c>
      <c r="X68" s="12">
        <f t="shared" si="26"/>
        <v>200704</v>
      </c>
      <c r="Y68" s="12">
        <f t="shared" si="26"/>
        <v>213248</v>
      </c>
      <c r="Z68" s="12">
        <f t="shared" si="26"/>
        <v>225792</v>
      </c>
      <c r="AA68" s="12">
        <f t="shared" si="26"/>
        <v>213248</v>
      </c>
      <c r="AB68" s="12">
        <f t="shared" si="26"/>
        <v>200704</v>
      </c>
      <c r="AC68" s="12">
        <f t="shared" si="26"/>
        <v>188160</v>
      </c>
      <c r="AD68" s="12">
        <f t="shared" si="26"/>
        <v>175616</v>
      </c>
      <c r="AE68" s="12">
        <f t="shared" si="26"/>
        <v>163072</v>
      </c>
      <c r="AF68" s="12">
        <f t="shared" si="26"/>
        <v>150528</v>
      </c>
      <c r="AG68" s="12">
        <f t="shared" si="26"/>
        <v>137984</v>
      </c>
      <c r="AH68" s="12">
        <f t="shared" si="26"/>
        <v>22344</v>
      </c>
      <c r="AI68" s="12">
        <f t="shared" si="26"/>
        <v>44688</v>
      </c>
      <c r="AJ68" s="12">
        <f t="shared" si="26"/>
        <v>67032</v>
      </c>
      <c r="AK68" s="12">
        <f t="shared" si="26"/>
        <v>89376</v>
      </c>
      <c r="AL68" s="12">
        <f t="shared" si="26"/>
        <v>150724</v>
      </c>
      <c r="AM68" s="12">
        <f t="shared" si="26"/>
        <v>212072</v>
      </c>
      <c r="AN68" s="12">
        <f t="shared" si="26"/>
        <v>312424</v>
      </c>
      <c r="AO68" s="12">
        <f t="shared" si="26"/>
        <v>490784</v>
      </c>
      <c r="AP68" s="12">
        <f t="shared" si="26"/>
        <v>669144</v>
      </c>
      <c r="AQ68" s="12">
        <f t="shared" si="26"/>
        <v>847504</v>
      </c>
      <c r="AR68" s="12">
        <f t="shared" si="26"/>
        <v>869848</v>
      </c>
      <c r="AS68" s="12">
        <f t="shared" si="26"/>
        <v>892192</v>
      </c>
      <c r="AT68" s="12">
        <f t="shared" si="26"/>
        <v>914536</v>
      </c>
      <c r="AU68" s="12">
        <f t="shared" si="26"/>
        <v>936880</v>
      </c>
      <c r="AV68" s="12">
        <f t="shared" si="26"/>
        <v>914536</v>
      </c>
      <c r="AW68" s="12">
        <f t="shared" si="26"/>
        <v>892192</v>
      </c>
      <c r="AX68" s="12">
        <f t="shared" si="26"/>
        <v>713832</v>
      </c>
      <c r="AY68" s="12">
        <f t="shared" si="26"/>
        <v>535472</v>
      </c>
      <c r="AZ68" s="11">
        <f t="shared" si="0"/>
        <v>13861904</v>
      </c>
    </row>
    <row r="69" spans="1:52">
      <c r="A69" s="5" t="s">
        <v>93</v>
      </c>
      <c r="B69" s="5"/>
      <c r="C69" s="5"/>
      <c r="D69" s="5">
        <f>D24+D68</f>
        <v>41062</v>
      </c>
      <c r="E69" s="5">
        <f t="shared" ref="E69:AY69" si="27">E24+E68</f>
        <v>50764</v>
      </c>
      <c r="F69" s="5">
        <f t="shared" si="27"/>
        <v>60466</v>
      </c>
      <c r="G69" s="5">
        <f t="shared" si="27"/>
        <v>70168</v>
      </c>
      <c r="H69" s="5">
        <f t="shared" si="27"/>
        <v>79870</v>
      </c>
      <c r="I69" s="5">
        <f t="shared" si="27"/>
        <v>102116</v>
      </c>
      <c r="J69" s="5">
        <f t="shared" si="27"/>
        <v>124362</v>
      </c>
      <c r="K69" s="5">
        <f t="shared" si="27"/>
        <v>146608</v>
      </c>
      <c r="L69" s="5">
        <f t="shared" si="27"/>
        <v>168854</v>
      </c>
      <c r="M69" s="5">
        <f t="shared" si="27"/>
        <v>191100</v>
      </c>
      <c r="N69" s="5">
        <f t="shared" si="27"/>
        <v>193942</v>
      </c>
      <c r="O69" s="5">
        <f t="shared" si="27"/>
        <v>196784</v>
      </c>
      <c r="P69" s="5">
        <f t="shared" si="27"/>
        <v>202223</v>
      </c>
      <c r="Q69" s="5">
        <f t="shared" si="27"/>
        <v>205065</v>
      </c>
      <c r="R69" s="5">
        <f t="shared" si="27"/>
        <v>207907</v>
      </c>
      <c r="S69" s="5">
        <f t="shared" si="27"/>
        <v>210749</v>
      </c>
      <c r="T69" s="5">
        <f t="shared" si="27"/>
        <v>184485</v>
      </c>
      <c r="U69" s="5">
        <f t="shared" si="27"/>
        <v>197029</v>
      </c>
      <c r="V69" s="5">
        <f t="shared" si="27"/>
        <v>209573</v>
      </c>
      <c r="W69" s="5">
        <f t="shared" si="27"/>
        <v>222117</v>
      </c>
      <c r="X69" s="5">
        <f t="shared" si="27"/>
        <v>234661</v>
      </c>
      <c r="Y69" s="5">
        <f t="shared" si="27"/>
        <v>247205</v>
      </c>
      <c r="Z69" s="5">
        <f t="shared" si="27"/>
        <v>259749</v>
      </c>
      <c r="AA69" s="5">
        <f t="shared" si="27"/>
        <v>247205</v>
      </c>
      <c r="AB69" s="5">
        <f t="shared" si="27"/>
        <v>261464</v>
      </c>
      <c r="AC69" s="5">
        <f t="shared" si="27"/>
        <v>248920</v>
      </c>
      <c r="AD69" s="5">
        <f t="shared" si="27"/>
        <v>236376</v>
      </c>
      <c r="AE69" s="5">
        <f t="shared" si="27"/>
        <v>223832</v>
      </c>
      <c r="AF69" s="5">
        <f t="shared" si="27"/>
        <v>211288</v>
      </c>
      <c r="AG69" s="5">
        <f t="shared" si="27"/>
        <v>198744</v>
      </c>
      <c r="AH69" s="5">
        <f t="shared" si="27"/>
        <v>192472</v>
      </c>
      <c r="AI69" s="5">
        <f t="shared" si="27"/>
        <v>214816</v>
      </c>
      <c r="AJ69" s="5">
        <f t="shared" si="27"/>
        <v>237160</v>
      </c>
      <c r="AK69" s="5">
        <f t="shared" si="27"/>
        <v>259504</v>
      </c>
      <c r="AL69" s="5">
        <f t="shared" si="27"/>
        <v>320852</v>
      </c>
      <c r="AM69" s="5">
        <f t="shared" si="27"/>
        <v>382200</v>
      </c>
      <c r="AN69" s="5">
        <f t="shared" si="27"/>
        <v>585452</v>
      </c>
      <c r="AO69" s="5">
        <f t="shared" si="27"/>
        <v>763812</v>
      </c>
      <c r="AP69" s="5">
        <f t="shared" si="27"/>
        <v>981176</v>
      </c>
      <c r="AQ69" s="5">
        <f t="shared" si="27"/>
        <v>1159536</v>
      </c>
      <c r="AR69" s="5">
        <f t="shared" si="27"/>
        <v>1181880</v>
      </c>
      <c r="AS69" s="5">
        <f t="shared" si="27"/>
        <v>1204224</v>
      </c>
      <c r="AT69" s="5">
        <f t="shared" si="27"/>
        <v>1226568</v>
      </c>
      <c r="AU69" s="5">
        <f t="shared" si="27"/>
        <v>1248912</v>
      </c>
      <c r="AV69" s="5">
        <f t="shared" si="27"/>
        <v>1226568</v>
      </c>
      <c r="AW69" s="5">
        <f t="shared" si="27"/>
        <v>1204224</v>
      </c>
      <c r="AX69" s="5">
        <f t="shared" si="27"/>
        <v>1025864</v>
      </c>
      <c r="AY69" s="5">
        <f t="shared" si="27"/>
        <v>847504</v>
      </c>
      <c r="AZ69" s="11">
        <f t="shared" si="0"/>
        <v>19697412</v>
      </c>
    </row>
    <row r="70" spans="52:52">
      <c r="AZ70" s="11">
        <f t="shared" si="0"/>
        <v>0</v>
      </c>
    </row>
    <row r="71" spans="1:52">
      <c r="A71" s="9" t="s">
        <v>94</v>
      </c>
      <c r="AZ71" s="11">
        <f t="shared" ref="AZ71:AZ117" si="28">SUM(D71:AY71)</f>
        <v>0</v>
      </c>
    </row>
    <row r="72" spans="2:52">
      <c r="B72" s="13" t="s">
        <v>95</v>
      </c>
      <c r="C72" s="13"/>
      <c r="D72" s="13">
        <v>300000</v>
      </c>
      <c r="E72" s="13"/>
      <c r="F72" s="13"/>
      <c r="G72" s="13"/>
      <c r="H72" s="13"/>
      <c r="I72" s="13"/>
      <c r="J72" s="13"/>
      <c r="K72" s="13">
        <v>300000</v>
      </c>
      <c r="L72" s="13"/>
      <c r="M72" s="13"/>
      <c r="N72" s="13"/>
      <c r="O72" s="13">
        <v>300000</v>
      </c>
      <c r="P72" s="13">
        <v>300000</v>
      </c>
      <c r="Q72" s="13">
        <v>300000</v>
      </c>
      <c r="R72" s="13">
        <v>100000</v>
      </c>
      <c r="S72" s="13"/>
      <c r="T72" s="13"/>
      <c r="U72" s="13"/>
      <c r="V72" s="13"/>
      <c r="W72" s="13"/>
      <c r="X72" s="13"/>
      <c r="Y72" s="13"/>
      <c r="Z72" s="13">
        <v>2000000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>
        <v>3000000</v>
      </c>
      <c r="AP72" s="13"/>
      <c r="AQ72" s="13"/>
      <c r="AR72" s="13"/>
      <c r="AS72" s="13"/>
      <c r="AT72" s="13"/>
      <c r="AU72" s="13">
        <v>2000000</v>
      </c>
      <c r="AV72" s="13"/>
      <c r="AW72" s="13"/>
      <c r="AX72" s="13"/>
      <c r="AY72" s="13">
        <v>400000</v>
      </c>
      <c r="AZ72" s="11">
        <f t="shared" si="28"/>
        <v>9000000</v>
      </c>
    </row>
    <row r="73" spans="1:52">
      <c r="A73" s="9" t="s">
        <v>96</v>
      </c>
      <c r="AZ73" s="11">
        <f t="shared" si="28"/>
        <v>0</v>
      </c>
    </row>
    <row r="74" spans="52:52">
      <c r="AZ74" s="11">
        <f t="shared" si="28"/>
        <v>0</v>
      </c>
    </row>
    <row r="75" spans="2:52">
      <c r="B75" s="1" t="s">
        <v>97</v>
      </c>
      <c r="C75" s="1" t="s">
        <v>98</v>
      </c>
      <c r="D75" s="14">
        <v>0.39</v>
      </c>
      <c r="E75" s="14">
        <v>0.39</v>
      </c>
      <c r="F75" s="14">
        <v>0.39</v>
      </c>
      <c r="G75" s="14">
        <v>0.39</v>
      </c>
      <c r="H75" s="14">
        <v>0.39</v>
      </c>
      <c r="I75" s="14">
        <v>0.39</v>
      </c>
      <c r="J75" s="14">
        <v>0.39</v>
      </c>
      <c r="K75" s="14">
        <v>0.39</v>
      </c>
      <c r="L75" s="14">
        <v>0.39</v>
      </c>
      <c r="M75" s="14">
        <v>0.39</v>
      </c>
      <c r="N75" s="14">
        <v>0.39</v>
      </c>
      <c r="O75" s="14">
        <v>0.39</v>
      </c>
      <c r="P75" s="14">
        <v>0.2</v>
      </c>
      <c r="Q75" s="14">
        <v>0.2</v>
      </c>
      <c r="R75" s="14">
        <v>0.2</v>
      </c>
      <c r="S75" s="14">
        <v>0.2</v>
      </c>
      <c r="T75" s="14">
        <v>0.2</v>
      </c>
      <c r="U75" s="14">
        <v>0.2</v>
      </c>
      <c r="V75" s="14">
        <v>0.2</v>
      </c>
      <c r="W75" s="14">
        <v>0.2</v>
      </c>
      <c r="X75" s="14">
        <v>0.2</v>
      </c>
      <c r="Y75" s="14">
        <v>0.2</v>
      </c>
      <c r="Z75" s="14">
        <v>0.2</v>
      </c>
      <c r="AA75" s="14">
        <v>0.2</v>
      </c>
      <c r="AB75" s="14">
        <v>0.46</v>
      </c>
      <c r="AC75" s="14">
        <v>0.46</v>
      </c>
      <c r="AD75" s="14">
        <v>0.46</v>
      </c>
      <c r="AE75" s="14">
        <v>0.46</v>
      </c>
      <c r="AF75" s="14">
        <v>0.46</v>
      </c>
      <c r="AG75" s="14">
        <v>0.46</v>
      </c>
      <c r="AH75" s="14">
        <v>0.46</v>
      </c>
      <c r="AI75" s="14">
        <v>0.46</v>
      </c>
      <c r="AJ75" s="14">
        <v>0.46</v>
      </c>
      <c r="AK75" s="14">
        <v>0.46</v>
      </c>
      <c r="AL75" s="14">
        <v>0.46</v>
      </c>
      <c r="AM75" s="14">
        <v>0.46</v>
      </c>
      <c r="AN75" s="14">
        <v>0.4</v>
      </c>
      <c r="AO75" s="14">
        <v>0.4</v>
      </c>
      <c r="AP75" s="14">
        <v>0.4</v>
      </c>
      <c r="AQ75" s="14">
        <v>0.4</v>
      </c>
      <c r="AR75" s="14">
        <v>0.4</v>
      </c>
      <c r="AS75" s="14">
        <v>0.4</v>
      </c>
      <c r="AT75" s="14">
        <v>0.4</v>
      </c>
      <c r="AU75" s="14">
        <v>0.4</v>
      </c>
      <c r="AV75" s="14">
        <v>0.4</v>
      </c>
      <c r="AW75" s="14">
        <v>0.4</v>
      </c>
      <c r="AX75" s="14">
        <v>0.4</v>
      </c>
      <c r="AY75" s="14">
        <v>0.4</v>
      </c>
      <c r="AZ75" s="11">
        <f t="shared" si="28"/>
        <v>17.4</v>
      </c>
    </row>
    <row r="76" spans="3:52">
      <c r="C76" s="1" t="s">
        <v>94</v>
      </c>
      <c r="D76" s="1">
        <f>D12*D75</f>
        <v>6988.8</v>
      </c>
      <c r="E76" s="1">
        <f t="shared" ref="E76:AY76" si="29">E12*E75</f>
        <v>6988.8</v>
      </c>
      <c r="F76" s="1">
        <f t="shared" si="29"/>
        <v>6988.8</v>
      </c>
      <c r="G76" s="1">
        <f t="shared" si="29"/>
        <v>6988.8</v>
      </c>
      <c r="H76" s="1">
        <f t="shared" si="29"/>
        <v>6988.8</v>
      </c>
      <c r="I76" s="1">
        <f t="shared" si="29"/>
        <v>6988.8</v>
      </c>
      <c r="J76" s="1">
        <f t="shared" si="29"/>
        <v>6988.8</v>
      </c>
      <c r="K76" s="1">
        <f t="shared" si="29"/>
        <v>6988.8</v>
      </c>
      <c r="L76" s="1">
        <f t="shared" si="29"/>
        <v>6988.8</v>
      </c>
      <c r="M76" s="1">
        <f t="shared" si="29"/>
        <v>6988.8</v>
      </c>
      <c r="N76" s="1">
        <f t="shared" si="29"/>
        <v>6988.8</v>
      </c>
      <c r="O76" s="1">
        <f t="shared" si="29"/>
        <v>6988.8</v>
      </c>
      <c r="P76" s="1">
        <f t="shared" si="29"/>
        <v>4158</v>
      </c>
      <c r="Q76" s="1">
        <f t="shared" si="29"/>
        <v>4158</v>
      </c>
      <c r="R76" s="1">
        <f t="shared" si="29"/>
        <v>4158</v>
      </c>
      <c r="S76" s="1">
        <f t="shared" si="29"/>
        <v>4158</v>
      </c>
      <c r="T76" s="1">
        <f t="shared" si="29"/>
        <v>4158</v>
      </c>
      <c r="U76" s="1">
        <f t="shared" si="29"/>
        <v>4158</v>
      </c>
      <c r="V76" s="1">
        <f t="shared" si="29"/>
        <v>4158</v>
      </c>
      <c r="W76" s="1">
        <f t="shared" si="29"/>
        <v>4158</v>
      </c>
      <c r="X76" s="1">
        <f t="shared" si="29"/>
        <v>4158</v>
      </c>
      <c r="Y76" s="1">
        <f t="shared" si="29"/>
        <v>4158</v>
      </c>
      <c r="Z76" s="1">
        <f t="shared" si="29"/>
        <v>4158</v>
      </c>
      <c r="AA76" s="1">
        <f t="shared" si="29"/>
        <v>4158</v>
      </c>
      <c r="AB76" s="1">
        <f t="shared" si="29"/>
        <v>15971.2</v>
      </c>
      <c r="AC76" s="1">
        <f t="shared" si="29"/>
        <v>15971.2</v>
      </c>
      <c r="AD76" s="1">
        <f t="shared" si="29"/>
        <v>15971.2</v>
      </c>
      <c r="AE76" s="1">
        <f t="shared" si="29"/>
        <v>15971.2</v>
      </c>
      <c r="AF76" s="1">
        <f t="shared" si="29"/>
        <v>15971.2</v>
      </c>
      <c r="AG76" s="1">
        <f t="shared" si="29"/>
        <v>15971.2</v>
      </c>
      <c r="AH76" s="1">
        <f t="shared" si="29"/>
        <v>39928</v>
      </c>
      <c r="AI76" s="1">
        <f t="shared" si="29"/>
        <v>39928</v>
      </c>
      <c r="AJ76" s="1">
        <f t="shared" si="29"/>
        <v>39928</v>
      </c>
      <c r="AK76" s="1">
        <f t="shared" si="29"/>
        <v>39928</v>
      </c>
      <c r="AL76" s="1">
        <f t="shared" si="29"/>
        <v>39928</v>
      </c>
      <c r="AM76" s="1">
        <f t="shared" si="29"/>
        <v>39928</v>
      </c>
      <c r="AN76" s="1">
        <f t="shared" si="29"/>
        <v>55720</v>
      </c>
      <c r="AO76" s="1">
        <f t="shared" si="29"/>
        <v>55720</v>
      </c>
      <c r="AP76" s="1">
        <f t="shared" si="29"/>
        <v>66864</v>
      </c>
      <c r="AQ76" s="1">
        <f t="shared" si="29"/>
        <v>66864</v>
      </c>
      <c r="AR76" s="1">
        <f t="shared" si="29"/>
        <v>66864</v>
      </c>
      <c r="AS76" s="1">
        <f t="shared" si="29"/>
        <v>66864</v>
      </c>
      <c r="AT76" s="1">
        <f t="shared" si="29"/>
        <v>66864</v>
      </c>
      <c r="AU76" s="1">
        <f t="shared" si="29"/>
        <v>66864</v>
      </c>
      <c r="AV76" s="1">
        <f t="shared" si="29"/>
        <v>66864</v>
      </c>
      <c r="AW76" s="1">
        <f t="shared" si="29"/>
        <v>66864</v>
      </c>
      <c r="AX76" s="1">
        <f t="shared" si="29"/>
        <v>66864</v>
      </c>
      <c r="AY76" s="1">
        <f t="shared" si="29"/>
        <v>66864</v>
      </c>
      <c r="AZ76" s="11">
        <f t="shared" si="28"/>
        <v>1249236.8</v>
      </c>
    </row>
    <row r="77" spans="52:52">
      <c r="AZ77" s="11">
        <f t="shared" si="28"/>
        <v>0</v>
      </c>
    </row>
    <row r="78" spans="2:52">
      <c r="B78" s="1" t="s">
        <v>58</v>
      </c>
      <c r="C78" s="1" t="s">
        <v>98</v>
      </c>
      <c r="D78" s="14">
        <f>D75</f>
        <v>0.39</v>
      </c>
      <c r="E78" s="14">
        <f t="shared" ref="E78:AY78" si="30">E75</f>
        <v>0.39</v>
      </c>
      <c r="F78" s="14">
        <f t="shared" si="30"/>
        <v>0.39</v>
      </c>
      <c r="G78" s="14">
        <f t="shared" si="30"/>
        <v>0.39</v>
      </c>
      <c r="H78" s="14">
        <f t="shared" si="30"/>
        <v>0.39</v>
      </c>
      <c r="I78" s="14">
        <f t="shared" si="30"/>
        <v>0.39</v>
      </c>
      <c r="J78" s="14">
        <f t="shared" si="30"/>
        <v>0.39</v>
      </c>
      <c r="K78" s="14">
        <f t="shared" si="30"/>
        <v>0.39</v>
      </c>
      <c r="L78" s="14">
        <f t="shared" si="30"/>
        <v>0.39</v>
      </c>
      <c r="M78" s="14">
        <f t="shared" si="30"/>
        <v>0.39</v>
      </c>
      <c r="N78" s="14">
        <f t="shared" si="30"/>
        <v>0.39</v>
      </c>
      <c r="O78" s="14">
        <f t="shared" si="30"/>
        <v>0.39</v>
      </c>
      <c r="P78" s="14">
        <f t="shared" si="30"/>
        <v>0.2</v>
      </c>
      <c r="Q78" s="14">
        <f t="shared" si="30"/>
        <v>0.2</v>
      </c>
      <c r="R78" s="14">
        <f t="shared" si="30"/>
        <v>0.2</v>
      </c>
      <c r="S78" s="14">
        <f t="shared" si="30"/>
        <v>0.2</v>
      </c>
      <c r="T78" s="14">
        <f t="shared" si="30"/>
        <v>0.2</v>
      </c>
      <c r="U78" s="14">
        <f t="shared" si="30"/>
        <v>0.2</v>
      </c>
      <c r="V78" s="14">
        <f t="shared" si="30"/>
        <v>0.2</v>
      </c>
      <c r="W78" s="14">
        <f t="shared" si="30"/>
        <v>0.2</v>
      </c>
      <c r="X78" s="14">
        <f t="shared" si="30"/>
        <v>0.2</v>
      </c>
      <c r="Y78" s="14">
        <f t="shared" si="30"/>
        <v>0.2</v>
      </c>
      <c r="Z78" s="14">
        <f t="shared" si="30"/>
        <v>0.2</v>
      </c>
      <c r="AA78" s="14">
        <f t="shared" si="30"/>
        <v>0.2</v>
      </c>
      <c r="AB78" s="14">
        <f t="shared" si="30"/>
        <v>0.46</v>
      </c>
      <c r="AC78" s="14">
        <f t="shared" si="30"/>
        <v>0.46</v>
      </c>
      <c r="AD78" s="14">
        <f t="shared" si="30"/>
        <v>0.46</v>
      </c>
      <c r="AE78" s="14">
        <f t="shared" si="30"/>
        <v>0.46</v>
      </c>
      <c r="AF78" s="14">
        <f t="shared" si="30"/>
        <v>0.46</v>
      </c>
      <c r="AG78" s="14">
        <f t="shared" si="30"/>
        <v>0.46</v>
      </c>
      <c r="AH78" s="14">
        <f t="shared" si="30"/>
        <v>0.46</v>
      </c>
      <c r="AI78" s="14">
        <f t="shared" si="30"/>
        <v>0.46</v>
      </c>
      <c r="AJ78" s="14">
        <f t="shared" si="30"/>
        <v>0.46</v>
      </c>
      <c r="AK78" s="14">
        <f t="shared" si="30"/>
        <v>0.46</v>
      </c>
      <c r="AL78" s="14">
        <f t="shared" si="30"/>
        <v>0.46</v>
      </c>
      <c r="AM78" s="14">
        <f t="shared" si="30"/>
        <v>0.46</v>
      </c>
      <c r="AN78" s="14">
        <f t="shared" si="30"/>
        <v>0.4</v>
      </c>
      <c r="AO78" s="14">
        <f t="shared" si="30"/>
        <v>0.4</v>
      </c>
      <c r="AP78" s="14">
        <f t="shared" si="30"/>
        <v>0.4</v>
      </c>
      <c r="AQ78" s="14">
        <f t="shared" si="30"/>
        <v>0.4</v>
      </c>
      <c r="AR78" s="14">
        <f t="shared" si="30"/>
        <v>0.4</v>
      </c>
      <c r="AS78" s="14">
        <f t="shared" si="30"/>
        <v>0.4</v>
      </c>
      <c r="AT78" s="14">
        <f t="shared" si="30"/>
        <v>0.4</v>
      </c>
      <c r="AU78" s="14">
        <f t="shared" si="30"/>
        <v>0.4</v>
      </c>
      <c r="AV78" s="14">
        <f t="shared" si="30"/>
        <v>0.4</v>
      </c>
      <c r="AW78" s="14">
        <f t="shared" si="30"/>
        <v>0.4</v>
      </c>
      <c r="AX78" s="14">
        <f t="shared" si="30"/>
        <v>0.4</v>
      </c>
      <c r="AY78" s="14">
        <f t="shared" si="30"/>
        <v>0.4</v>
      </c>
      <c r="AZ78" s="11">
        <f t="shared" si="28"/>
        <v>17.4</v>
      </c>
    </row>
    <row r="79" spans="3:52">
      <c r="C79" s="1" t="s">
        <v>94</v>
      </c>
      <c r="D79" s="1">
        <f>D17*D78</f>
        <v>1747.2</v>
      </c>
      <c r="E79" s="1">
        <f t="shared" ref="E79:AY79" si="31">E17*E78</f>
        <v>1747.2</v>
      </c>
      <c r="F79" s="1">
        <f t="shared" si="31"/>
        <v>1747.2</v>
      </c>
      <c r="G79" s="1">
        <f t="shared" si="31"/>
        <v>1747.2</v>
      </c>
      <c r="H79" s="1">
        <f t="shared" si="31"/>
        <v>1747.2</v>
      </c>
      <c r="I79" s="1">
        <f t="shared" si="31"/>
        <v>1747.2</v>
      </c>
      <c r="J79" s="1">
        <f t="shared" si="31"/>
        <v>1747.2</v>
      </c>
      <c r="K79" s="1">
        <f t="shared" si="31"/>
        <v>1747.2</v>
      </c>
      <c r="L79" s="1">
        <f t="shared" si="31"/>
        <v>1747.2</v>
      </c>
      <c r="M79" s="1">
        <f t="shared" si="31"/>
        <v>1747.2</v>
      </c>
      <c r="N79" s="1">
        <f t="shared" si="31"/>
        <v>1747.2</v>
      </c>
      <c r="O79" s="1">
        <f t="shared" si="31"/>
        <v>1747.2</v>
      </c>
      <c r="P79" s="1">
        <f t="shared" si="31"/>
        <v>693</v>
      </c>
      <c r="Q79" s="1">
        <f t="shared" si="31"/>
        <v>693</v>
      </c>
      <c r="R79" s="1">
        <f t="shared" si="31"/>
        <v>693</v>
      </c>
      <c r="S79" s="1">
        <f t="shared" si="31"/>
        <v>693</v>
      </c>
      <c r="T79" s="1">
        <f t="shared" si="31"/>
        <v>693</v>
      </c>
      <c r="U79" s="1">
        <f t="shared" si="31"/>
        <v>693</v>
      </c>
      <c r="V79" s="1">
        <f t="shared" si="31"/>
        <v>693</v>
      </c>
      <c r="W79" s="1">
        <f t="shared" si="31"/>
        <v>693</v>
      </c>
      <c r="X79" s="1">
        <f t="shared" si="31"/>
        <v>693</v>
      </c>
      <c r="Y79" s="1">
        <f t="shared" si="31"/>
        <v>693</v>
      </c>
      <c r="Z79" s="1">
        <f t="shared" si="31"/>
        <v>693</v>
      </c>
      <c r="AA79" s="1">
        <f t="shared" si="31"/>
        <v>693</v>
      </c>
      <c r="AB79" s="1">
        <f t="shared" si="31"/>
        <v>3992.8</v>
      </c>
      <c r="AC79" s="1">
        <f t="shared" si="31"/>
        <v>3992.8</v>
      </c>
      <c r="AD79" s="1">
        <f t="shared" si="31"/>
        <v>3992.8</v>
      </c>
      <c r="AE79" s="1">
        <f t="shared" si="31"/>
        <v>3992.8</v>
      </c>
      <c r="AF79" s="1">
        <f t="shared" si="31"/>
        <v>3992.8</v>
      </c>
      <c r="AG79" s="1">
        <f t="shared" si="31"/>
        <v>3992.8</v>
      </c>
      <c r="AH79" s="1">
        <f t="shared" si="31"/>
        <v>15971.2</v>
      </c>
      <c r="AI79" s="1">
        <f t="shared" si="31"/>
        <v>15971.2</v>
      </c>
      <c r="AJ79" s="1">
        <f t="shared" si="31"/>
        <v>15971.2</v>
      </c>
      <c r="AK79" s="1">
        <f t="shared" si="31"/>
        <v>15971.2</v>
      </c>
      <c r="AL79" s="1">
        <f t="shared" si="31"/>
        <v>15971.2</v>
      </c>
      <c r="AM79" s="1">
        <f t="shared" si="31"/>
        <v>15971.2</v>
      </c>
      <c r="AN79" s="1">
        <f t="shared" si="31"/>
        <v>22288</v>
      </c>
      <c r="AO79" s="1">
        <f t="shared" si="31"/>
        <v>22288</v>
      </c>
      <c r="AP79" s="1">
        <f t="shared" si="31"/>
        <v>22288</v>
      </c>
      <c r="AQ79" s="1">
        <f t="shared" si="31"/>
        <v>22288</v>
      </c>
      <c r="AR79" s="1">
        <f t="shared" si="31"/>
        <v>22288</v>
      </c>
      <c r="AS79" s="1">
        <f t="shared" si="31"/>
        <v>22288</v>
      </c>
      <c r="AT79" s="1">
        <f t="shared" si="31"/>
        <v>22288</v>
      </c>
      <c r="AU79" s="1">
        <f t="shared" si="31"/>
        <v>22288</v>
      </c>
      <c r="AV79" s="1">
        <f t="shared" si="31"/>
        <v>22288</v>
      </c>
      <c r="AW79" s="1">
        <f t="shared" si="31"/>
        <v>22288</v>
      </c>
      <c r="AX79" s="1">
        <f t="shared" si="31"/>
        <v>22288</v>
      </c>
      <c r="AY79" s="1">
        <f t="shared" si="31"/>
        <v>22288</v>
      </c>
      <c r="AZ79" s="11">
        <f t="shared" si="28"/>
        <v>416522.4</v>
      </c>
    </row>
    <row r="80" spans="52:52">
      <c r="AZ80" s="11">
        <f t="shared" si="28"/>
        <v>0</v>
      </c>
    </row>
    <row r="81" spans="2:52">
      <c r="B81" s="1" t="s">
        <v>99</v>
      </c>
      <c r="C81" s="1" t="s">
        <v>98</v>
      </c>
      <c r="D81" s="14">
        <f>D75</f>
        <v>0.39</v>
      </c>
      <c r="E81" s="14">
        <f t="shared" ref="E81:AY81" si="32">E75</f>
        <v>0.39</v>
      </c>
      <c r="F81" s="14">
        <f t="shared" si="32"/>
        <v>0.39</v>
      </c>
      <c r="G81" s="14">
        <f t="shared" si="32"/>
        <v>0.39</v>
      </c>
      <c r="H81" s="14">
        <f t="shared" si="32"/>
        <v>0.39</v>
      </c>
      <c r="I81" s="14">
        <f t="shared" si="32"/>
        <v>0.39</v>
      </c>
      <c r="J81" s="14">
        <f t="shared" si="32"/>
        <v>0.39</v>
      </c>
      <c r="K81" s="14">
        <f t="shared" si="32"/>
        <v>0.39</v>
      </c>
      <c r="L81" s="14">
        <f t="shared" si="32"/>
        <v>0.39</v>
      </c>
      <c r="M81" s="14">
        <f t="shared" si="32"/>
        <v>0.39</v>
      </c>
      <c r="N81" s="14">
        <f t="shared" si="32"/>
        <v>0.39</v>
      </c>
      <c r="O81" s="14">
        <f t="shared" si="32"/>
        <v>0.39</v>
      </c>
      <c r="P81" s="14">
        <f t="shared" si="32"/>
        <v>0.2</v>
      </c>
      <c r="Q81" s="14">
        <f t="shared" si="32"/>
        <v>0.2</v>
      </c>
      <c r="R81" s="14">
        <f t="shared" si="32"/>
        <v>0.2</v>
      </c>
      <c r="S81" s="14">
        <f t="shared" si="32"/>
        <v>0.2</v>
      </c>
      <c r="T81" s="14">
        <f t="shared" si="32"/>
        <v>0.2</v>
      </c>
      <c r="U81" s="14">
        <f t="shared" si="32"/>
        <v>0.2</v>
      </c>
      <c r="V81" s="14">
        <f t="shared" si="32"/>
        <v>0.2</v>
      </c>
      <c r="W81" s="14">
        <f t="shared" si="32"/>
        <v>0.2</v>
      </c>
      <c r="X81" s="14">
        <f t="shared" si="32"/>
        <v>0.2</v>
      </c>
      <c r="Y81" s="14">
        <f t="shared" si="32"/>
        <v>0.2</v>
      </c>
      <c r="Z81" s="14">
        <f t="shared" si="32"/>
        <v>0.2</v>
      </c>
      <c r="AA81" s="14">
        <f t="shared" si="32"/>
        <v>0.2</v>
      </c>
      <c r="AB81" s="14">
        <f t="shared" si="32"/>
        <v>0.46</v>
      </c>
      <c r="AC81" s="14">
        <f t="shared" si="32"/>
        <v>0.46</v>
      </c>
      <c r="AD81" s="14">
        <f t="shared" si="32"/>
        <v>0.46</v>
      </c>
      <c r="AE81" s="14">
        <f t="shared" si="32"/>
        <v>0.46</v>
      </c>
      <c r="AF81" s="14">
        <f t="shared" si="32"/>
        <v>0.46</v>
      </c>
      <c r="AG81" s="14">
        <f t="shared" si="32"/>
        <v>0.46</v>
      </c>
      <c r="AH81" s="14">
        <f t="shared" si="32"/>
        <v>0.46</v>
      </c>
      <c r="AI81" s="14">
        <f t="shared" si="32"/>
        <v>0.46</v>
      </c>
      <c r="AJ81" s="14">
        <f t="shared" si="32"/>
        <v>0.46</v>
      </c>
      <c r="AK81" s="14">
        <f t="shared" si="32"/>
        <v>0.46</v>
      </c>
      <c r="AL81" s="14">
        <f t="shared" si="32"/>
        <v>0.46</v>
      </c>
      <c r="AM81" s="14">
        <f t="shared" si="32"/>
        <v>0.46</v>
      </c>
      <c r="AN81" s="14">
        <f t="shared" si="32"/>
        <v>0.4</v>
      </c>
      <c r="AO81" s="14">
        <f t="shared" si="32"/>
        <v>0.4</v>
      </c>
      <c r="AP81" s="14">
        <f t="shared" si="32"/>
        <v>0.4</v>
      </c>
      <c r="AQ81" s="14">
        <f t="shared" si="32"/>
        <v>0.4</v>
      </c>
      <c r="AR81" s="14">
        <f t="shared" si="32"/>
        <v>0.4</v>
      </c>
      <c r="AS81" s="14">
        <f t="shared" si="32"/>
        <v>0.4</v>
      </c>
      <c r="AT81" s="14">
        <f t="shared" si="32"/>
        <v>0.4</v>
      </c>
      <c r="AU81" s="14">
        <f t="shared" si="32"/>
        <v>0.4</v>
      </c>
      <c r="AV81" s="14">
        <f t="shared" si="32"/>
        <v>0.4</v>
      </c>
      <c r="AW81" s="14">
        <f t="shared" si="32"/>
        <v>0.4</v>
      </c>
      <c r="AX81" s="14">
        <f t="shared" si="32"/>
        <v>0.4</v>
      </c>
      <c r="AY81" s="14">
        <f t="shared" si="32"/>
        <v>0.4</v>
      </c>
      <c r="AZ81" s="11">
        <f t="shared" si="28"/>
        <v>17.4</v>
      </c>
    </row>
    <row r="82" spans="3:52">
      <c r="C82" s="1" t="s">
        <v>94</v>
      </c>
      <c r="D82" s="1">
        <f>D22*D81</f>
        <v>3494.4</v>
      </c>
      <c r="E82" s="1">
        <f t="shared" ref="E82:AY82" si="33">E22*E81</f>
        <v>3494.4</v>
      </c>
      <c r="F82" s="1">
        <f t="shared" si="33"/>
        <v>3494.4</v>
      </c>
      <c r="G82" s="1">
        <f t="shared" si="33"/>
        <v>3494.4</v>
      </c>
      <c r="H82" s="1">
        <f t="shared" si="33"/>
        <v>3494.4</v>
      </c>
      <c r="I82" s="1">
        <f t="shared" si="33"/>
        <v>3494.4</v>
      </c>
      <c r="J82" s="1">
        <f t="shared" si="33"/>
        <v>3494.4</v>
      </c>
      <c r="K82" s="1">
        <f t="shared" si="33"/>
        <v>3494.4</v>
      </c>
      <c r="L82" s="1">
        <f t="shared" si="33"/>
        <v>3494.4</v>
      </c>
      <c r="M82" s="1">
        <f t="shared" si="33"/>
        <v>3494.4</v>
      </c>
      <c r="N82" s="1">
        <f t="shared" si="33"/>
        <v>3494.4</v>
      </c>
      <c r="O82" s="1">
        <f t="shared" si="33"/>
        <v>3494.4</v>
      </c>
      <c r="P82" s="1">
        <f t="shared" si="33"/>
        <v>1940.4</v>
      </c>
      <c r="Q82" s="1">
        <f t="shared" si="33"/>
        <v>1940.4</v>
      </c>
      <c r="R82" s="1">
        <f t="shared" si="33"/>
        <v>1940.4</v>
      </c>
      <c r="S82" s="1">
        <f t="shared" si="33"/>
        <v>1940.4</v>
      </c>
      <c r="T82" s="1">
        <f t="shared" si="33"/>
        <v>1940.4</v>
      </c>
      <c r="U82" s="1">
        <f t="shared" si="33"/>
        <v>1940.4</v>
      </c>
      <c r="V82" s="1">
        <f t="shared" si="33"/>
        <v>1940.4</v>
      </c>
      <c r="W82" s="1">
        <f t="shared" si="33"/>
        <v>1940.4</v>
      </c>
      <c r="X82" s="1">
        <f t="shared" si="33"/>
        <v>1940.4</v>
      </c>
      <c r="Y82" s="1">
        <f t="shared" si="33"/>
        <v>1940.4</v>
      </c>
      <c r="Z82" s="1">
        <f t="shared" si="33"/>
        <v>1940.4</v>
      </c>
      <c r="AA82" s="1">
        <f t="shared" si="33"/>
        <v>1940.4</v>
      </c>
      <c r="AB82" s="1">
        <f t="shared" si="33"/>
        <v>7985.6</v>
      </c>
      <c r="AC82" s="1">
        <f t="shared" si="33"/>
        <v>7985.6</v>
      </c>
      <c r="AD82" s="1">
        <f t="shared" si="33"/>
        <v>7985.6</v>
      </c>
      <c r="AE82" s="1">
        <f t="shared" si="33"/>
        <v>7985.6</v>
      </c>
      <c r="AF82" s="1">
        <f t="shared" si="33"/>
        <v>7985.6</v>
      </c>
      <c r="AG82" s="1">
        <f t="shared" si="33"/>
        <v>7985.6</v>
      </c>
      <c r="AH82" s="1">
        <f t="shared" si="33"/>
        <v>22359.68</v>
      </c>
      <c r="AI82" s="1">
        <f t="shared" si="33"/>
        <v>22359.68</v>
      </c>
      <c r="AJ82" s="1">
        <f t="shared" si="33"/>
        <v>22359.68</v>
      </c>
      <c r="AK82" s="1">
        <f t="shared" si="33"/>
        <v>22359.68</v>
      </c>
      <c r="AL82" s="1">
        <f t="shared" si="33"/>
        <v>22359.68</v>
      </c>
      <c r="AM82" s="1">
        <f t="shared" si="33"/>
        <v>22359.68</v>
      </c>
      <c r="AN82" s="1">
        <f t="shared" si="33"/>
        <v>31203.2</v>
      </c>
      <c r="AO82" s="1">
        <f t="shared" si="33"/>
        <v>31203.2</v>
      </c>
      <c r="AP82" s="1">
        <f t="shared" si="33"/>
        <v>35660.8</v>
      </c>
      <c r="AQ82" s="1">
        <f t="shared" si="33"/>
        <v>35660.8</v>
      </c>
      <c r="AR82" s="1">
        <f t="shared" si="33"/>
        <v>35660.8</v>
      </c>
      <c r="AS82" s="1">
        <f t="shared" si="33"/>
        <v>35660.8</v>
      </c>
      <c r="AT82" s="1">
        <f t="shared" si="33"/>
        <v>35660.8</v>
      </c>
      <c r="AU82" s="1">
        <f t="shared" si="33"/>
        <v>35660.8</v>
      </c>
      <c r="AV82" s="1">
        <f t="shared" si="33"/>
        <v>35660.8</v>
      </c>
      <c r="AW82" s="1">
        <f t="shared" si="33"/>
        <v>35660.8</v>
      </c>
      <c r="AX82" s="1">
        <f t="shared" si="33"/>
        <v>35660.8</v>
      </c>
      <c r="AY82" s="1">
        <f t="shared" si="33"/>
        <v>35660.8</v>
      </c>
      <c r="AZ82" s="11">
        <f t="shared" si="28"/>
        <v>666303.68</v>
      </c>
    </row>
    <row r="83" spans="52:52">
      <c r="AZ83" s="11">
        <f t="shared" si="28"/>
        <v>0</v>
      </c>
    </row>
    <row r="84" spans="1:52">
      <c r="A84" s="9" t="s">
        <v>100</v>
      </c>
      <c r="AZ84" s="11">
        <f t="shared" si="28"/>
        <v>0</v>
      </c>
    </row>
    <row r="85" spans="52:52">
      <c r="AZ85" s="11">
        <f t="shared" si="28"/>
        <v>0</v>
      </c>
    </row>
    <row r="86" spans="2:52">
      <c r="B86" s="1" t="s">
        <v>101</v>
      </c>
      <c r="C86" s="1" t="s">
        <v>98</v>
      </c>
      <c r="D86" s="14">
        <v>0.5</v>
      </c>
      <c r="E86" s="14">
        <v>0.5</v>
      </c>
      <c r="F86" s="14">
        <v>0.5</v>
      </c>
      <c r="G86" s="14">
        <v>0.5</v>
      </c>
      <c r="H86" s="14">
        <v>0.5</v>
      </c>
      <c r="I86" s="14">
        <v>0.5</v>
      </c>
      <c r="J86" s="14">
        <v>0.5</v>
      </c>
      <c r="K86" s="14">
        <v>0.5</v>
      </c>
      <c r="L86" s="14">
        <v>0.5</v>
      </c>
      <c r="M86" s="14">
        <v>0.5</v>
      </c>
      <c r="N86" s="14">
        <v>0.5</v>
      </c>
      <c r="O86" s="14">
        <v>0.5</v>
      </c>
      <c r="P86" s="14">
        <v>0.5</v>
      </c>
      <c r="Q86" s="14">
        <v>0.5</v>
      </c>
      <c r="R86" s="14">
        <v>0.5</v>
      </c>
      <c r="S86" s="14">
        <v>0.5</v>
      </c>
      <c r="T86" s="14">
        <v>0.5</v>
      </c>
      <c r="U86" s="14">
        <v>0.5</v>
      </c>
      <c r="V86" s="14">
        <v>0.5</v>
      </c>
      <c r="W86" s="14">
        <v>0.5</v>
      </c>
      <c r="X86" s="14">
        <v>0.5</v>
      </c>
      <c r="Y86" s="14">
        <v>0.5</v>
      </c>
      <c r="Z86" s="14">
        <v>0.5</v>
      </c>
      <c r="AA86" s="14">
        <v>0.5</v>
      </c>
      <c r="AB86" s="14">
        <v>0.5</v>
      </c>
      <c r="AC86" s="14">
        <v>0.5</v>
      </c>
      <c r="AD86" s="14">
        <v>0.5</v>
      </c>
      <c r="AE86" s="14">
        <v>0.5</v>
      </c>
      <c r="AF86" s="14">
        <v>0.5</v>
      </c>
      <c r="AG86" s="14">
        <v>0.5</v>
      </c>
      <c r="AH86" s="14">
        <v>0.5</v>
      </c>
      <c r="AI86" s="14">
        <v>0.5</v>
      </c>
      <c r="AJ86" s="14">
        <v>0.5</v>
      </c>
      <c r="AK86" s="14">
        <v>0.5</v>
      </c>
      <c r="AL86" s="14">
        <v>0.5</v>
      </c>
      <c r="AM86" s="14">
        <v>0.5</v>
      </c>
      <c r="AN86" s="14">
        <v>0.5</v>
      </c>
      <c r="AO86" s="14">
        <v>0.5</v>
      </c>
      <c r="AP86" s="14">
        <v>0.5</v>
      </c>
      <c r="AQ86" s="14">
        <v>0.5</v>
      </c>
      <c r="AR86" s="14">
        <v>0.5</v>
      </c>
      <c r="AS86" s="14">
        <v>0.5</v>
      </c>
      <c r="AT86" s="14">
        <v>0.5</v>
      </c>
      <c r="AU86" s="14">
        <v>0.5</v>
      </c>
      <c r="AV86" s="14">
        <v>0.5</v>
      </c>
      <c r="AW86" s="14">
        <v>0.5</v>
      </c>
      <c r="AX86" s="14">
        <v>0.5</v>
      </c>
      <c r="AY86" s="14">
        <v>0.5</v>
      </c>
      <c r="AZ86" s="11">
        <f t="shared" si="28"/>
        <v>24</v>
      </c>
    </row>
    <row r="87" spans="3:52">
      <c r="C87" s="1" t="s">
        <v>94</v>
      </c>
      <c r="D87" s="1">
        <f>D30*D86</f>
        <v>3465</v>
      </c>
      <c r="E87" s="1">
        <f t="shared" ref="E87:AY87" si="34">E30*E86</f>
        <v>6930</v>
      </c>
      <c r="F87" s="1">
        <f t="shared" si="34"/>
        <v>10395</v>
      </c>
      <c r="G87" s="1">
        <f t="shared" si="34"/>
        <v>13860</v>
      </c>
      <c r="H87" s="1">
        <f t="shared" si="34"/>
        <v>17325</v>
      </c>
      <c r="I87" s="1">
        <f t="shared" si="34"/>
        <v>20790</v>
      </c>
      <c r="J87" s="1">
        <f t="shared" si="34"/>
        <v>24255</v>
      </c>
      <c r="K87" s="1">
        <f t="shared" si="34"/>
        <v>27720</v>
      </c>
      <c r="L87" s="1">
        <f t="shared" si="34"/>
        <v>31185</v>
      </c>
      <c r="M87" s="1">
        <f t="shared" si="34"/>
        <v>34650</v>
      </c>
      <c r="N87" s="1">
        <f t="shared" si="34"/>
        <v>31185</v>
      </c>
      <c r="O87" s="1">
        <f t="shared" si="34"/>
        <v>27720</v>
      </c>
      <c r="P87" s="1">
        <f t="shared" si="34"/>
        <v>24255</v>
      </c>
      <c r="Q87" s="1">
        <f t="shared" si="34"/>
        <v>20790</v>
      </c>
      <c r="R87" s="1">
        <f t="shared" si="34"/>
        <v>17325</v>
      </c>
      <c r="S87" s="1">
        <f t="shared" si="34"/>
        <v>13860</v>
      </c>
      <c r="T87" s="1">
        <f t="shared" si="34"/>
        <v>0</v>
      </c>
      <c r="U87" s="1">
        <f t="shared" si="34"/>
        <v>0</v>
      </c>
      <c r="V87" s="1">
        <f t="shared" si="34"/>
        <v>0</v>
      </c>
      <c r="W87" s="1">
        <f t="shared" si="34"/>
        <v>0</v>
      </c>
      <c r="X87" s="1">
        <f t="shared" si="34"/>
        <v>0</v>
      </c>
      <c r="Y87" s="1">
        <f t="shared" si="34"/>
        <v>0</v>
      </c>
      <c r="Z87" s="1">
        <f t="shared" si="34"/>
        <v>0</v>
      </c>
      <c r="AA87" s="1">
        <f t="shared" si="34"/>
        <v>0</v>
      </c>
      <c r="AB87" s="1">
        <f t="shared" si="34"/>
        <v>0</v>
      </c>
      <c r="AC87" s="1">
        <f t="shared" si="34"/>
        <v>0</v>
      </c>
      <c r="AD87" s="1">
        <f t="shared" si="34"/>
        <v>0</v>
      </c>
      <c r="AE87" s="1">
        <f t="shared" si="34"/>
        <v>0</v>
      </c>
      <c r="AF87" s="1">
        <f t="shared" si="34"/>
        <v>0</v>
      </c>
      <c r="AG87" s="1">
        <f t="shared" si="34"/>
        <v>0</v>
      </c>
      <c r="AH87" s="1">
        <f t="shared" si="34"/>
        <v>0</v>
      </c>
      <c r="AI87" s="1">
        <f t="shared" si="34"/>
        <v>0</v>
      </c>
      <c r="AJ87" s="1">
        <f t="shared" si="34"/>
        <v>0</v>
      </c>
      <c r="AK87" s="1">
        <f t="shared" si="34"/>
        <v>0</v>
      </c>
      <c r="AL87" s="1">
        <f t="shared" si="34"/>
        <v>0</v>
      </c>
      <c r="AM87" s="1">
        <f t="shared" si="34"/>
        <v>0</v>
      </c>
      <c r="AN87" s="1">
        <f t="shared" si="34"/>
        <v>0</v>
      </c>
      <c r="AO87" s="1">
        <f t="shared" si="34"/>
        <v>0</v>
      </c>
      <c r="AP87" s="1">
        <f t="shared" si="34"/>
        <v>0</v>
      </c>
      <c r="AQ87" s="1">
        <f t="shared" si="34"/>
        <v>0</v>
      </c>
      <c r="AR87" s="1">
        <f t="shared" si="34"/>
        <v>0</v>
      </c>
      <c r="AS87" s="1">
        <f t="shared" si="34"/>
        <v>0</v>
      </c>
      <c r="AT87" s="1">
        <f t="shared" si="34"/>
        <v>0</v>
      </c>
      <c r="AU87" s="1">
        <f t="shared" si="34"/>
        <v>0</v>
      </c>
      <c r="AV87" s="1">
        <f t="shared" si="34"/>
        <v>0</v>
      </c>
      <c r="AW87" s="1">
        <f t="shared" si="34"/>
        <v>0</v>
      </c>
      <c r="AX87" s="1">
        <f t="shared" si="34"/>
        <v>0</v>
      </c>
      <c r="AY87" s="1">
        <f t="shared" si="34"/>
        <v>0</v>
      </c>
      <c r="AZ87" s="11">
        <f t="shared" si="28"/>
        <v>325710</v>
      </c>
    </row>
    <row r="88" spans="52:52">
      <c r="AZ88" s="11">
        <f t="shared" si="28"/>
        <v>0</v>
      </c>
    </row>
    <row r="89" spans="2:52">
      <c r="B89" s="1" t="s">
        <v>102</v>
      </c>
      <c r="C89" s="1" t="s">
        <v>98</v>
      </c>
      <c r="D89" s="14">
        <v>0.47</v>
      </c>
      <c r="E89" s="14">
        <v>0.47</v>
      </c>
      <c r="F89" s="14">
        <v>0.47</v>
      </c>
      <c r="G89" s="14">
        <v>0.47</v>
      </c>
      <c r="H89" s="14">
        <v>0.47</v>
      </c>
      <c r="I89" s="14">
        <v>0.47</v>
      </c>
      <c r="J89" s="14">
        <v>0.47</v>
      </c>
      <c r="K89" s="14">
        <v>0.47</v>
      </c>
      <c r="L89" s="14">
        <v>0.47</v>
      </c>
      <c r="M89" s="14">
        <v>0.47</v>
      </c>
      <c r="N89" s="14">
        <v>0.47</v>
      </c>
      <c r="O89" s="14">
        <v>0.47</v>
      </c>
      <c r="P89" s="14">
        <v>0.47</v>
      </c>
      <c r="Q89" s="14">
        <v>0.47</v>
      </c>
      <c r="R89" s="14">
        <v>0.47</v>
      </c>
      <c r="S89" s="14">
        <v>0.47</v>
      </c>
      <c r="T89" s="14">
        <v>0.47</v>
      </c>
      <c r="U89" s="14">
        <v>0.47</v>
      </c>
      <c r="V89" s="14">
        <v>0.47</v>
      </c>
      <c r="W89" s="14">
        <v>0.47</v>
      </c>
      <c r="X89" s="14">
        <v>0.47</v>
      </c>
      <c r="Y89" s="14">
        <v>0.47</v>
      </c>
      <c r="Z89" s="14">
        <v>0.47</v>
      </c>
      <c r="AA89" s="14">
        <v>0.47</v>
      </c>
      <c r="AB89" s="14">
        <v>0.47</v>
      </c>
      <c r="AC89" s="14">
        <v>0.47</v>
      </c>
      <c r="AD89" s="14">
        <v>0.47</v>
      </c>
      <c r="AE89" s="14">
        <v>0.47</v>
      </c>
      <c r="AF89" s="14">
        <v>0.47</v>
      </c>
      <c r="AG89" s="14">
        <v>0.47</v>
      </c>
      <c r="AH89" s="14">
        <v>0.47</v>
      </c>
      <c r="AI89" s="14">
        <v>0.47</v>
      </c>
      <c r="AJ89" s="14">
        <v>0.47</v>
      </c>
      <c r="AK89" s="14">
        <v>0.47</v>
      </c>
      <c r="AL89" s="14">
        <v>0.47</v>
      </c>
      <c r="AM89" s="14">
        <v>0.47</v>
      </c>
      <c r="AN89" s="14">
        <v>0.47</v>
      </c>
      <c r="AO89" s="14">
        <v>0.47</v>
      </c>
      <c r="AP89" s="14">
        <v>0.47</v>
      </c>
      <c r="AQ89" s="14">
        <v>0.47</v>
      </c>
      <c r="AR89" s="14">
        <v>0.47</v>
      </c>
      <c r="AS89" s="14">
        <v>0.47</v>
      </c>
      <c r="AT89" s="14">
        <v>0.47</v>
      </c>
      <c r="AU89" s="14">
        <v>0.47</v>
      </c>
      <c r="AV89" s="14">
        <v>0.47</v>
      </c>
      <c r="AW89" s="14">
        <v>0.47</v>
      </c>
      <c r="AX89" s="14">
        <v>0.47</v>
      </c>
      <c r="AY89" s="14">
        <v>0.47</v>
      </c>
      <c r="AZ89" s="11">
        <f t="shared" si="28"/>
        <v>22.56</v>
      </c>
    </row>
    <row r="90" spans="3:52">
      <c r="C90" s="1" t="s">
        <v>94</v>
      </c>
      <c r="D90" s="1">
        <f>D34*D89</f>
        <v>0</v>
      </c>
      <c r="E90" s="1">
        <f t="shared" ref="E90:AY90" si="35">E34*E89</f>
        <v>0</v>
      </c>
      <c r="F90" s="1">
        <f t="shared" si="35"/>
        <v>0</v>
      </c>
      <c r="G90" s="1">
        <f t="shared" si="35"/>
        <v>0</v>
      </c>
      <c r="H90" s="1">
        <f t="shared" si="35"/>
        <v>0</v>
      </c>
      <c r="I90" s="1">
        <f t="shared" si="35"/>
        <v>4211.2</v>
      </c>
      <c r="J90" s="1">
        <f t="shared" si="35"/>
        <v>8422.4</v>
      </c>
      <c r="K90" s="1">
        <f t="shared" si="35"/>
        <v>12633.6</v>
      </c>
      <c r="L90" s="1">
        <f t="shared" si="35"/>
        <v>16844.8</v>
      </c>
      <c r="M90" s="1">
        <f t="shared" si="35"/>
        <v>21056</v>
      </c>
      <c r="N90" s="1">
        <f t="shared" si="35"/>
        <v>25267.2</v>
      </c>
      <c r="O90" s="1">
        <f t="shared" si="35"/>
        <v>29478.4</v>
      </c>
      <c r="P90" s="1">
        <f t="shared" si="35"/>
        <v>33689.6</v>
      </c>
      <c r="Q90" s="1">
        <f t="shared" si="35"/>
        <v>37900.8</v>
      </c>
      <c r="R90" s="1">
        <f t="shared" si="35"/>
        <v>42112</v>
      </c>
      <c r="S90" s="1">
        <f t="shared" si="35"/>
        <v>46323.2</v>
      </c>
      <c r="T90" s="1">
        <f t="shared" si="35"/>
        <v>50534.4</v>
      </c>
      <c r="U90" s="1">
        <f t="shared" si="35"/>
        <v>54745.6</v>
      </c>
      <c r="V90" s="1">
        <f t="shared" si="35"/>
        <v>58956.8</v>
      </c>
      <c r="W90" s="1">
        <f t="shared" si="35"/>
        <v>63168</v>
      </c>
      <c r="X90" s="1">
        <f t="shared" si="35"/>
        <v>67379.2</v>
      </c>
      <c r="Y90" s="1">
        <f t="shared" si="35"/>
        <v>71590.4</v>
      </c>
      <c r="Z90" s="1">
        <f t="shared" si="35"/>
        <v>75801.6</v>
      </c>
      <c r="AA90" s="1">
        <f t="shared" si="35"/>
        <v>71590.4</v>
      </c>
      <c r="AB90" s="1">
        <f t="shared" si="35"/>
        <v>67379.2</v>
      </c>
      <c r="AC90" s="1">
        <f t="shared" si="35"/>
        <v>63168</v>
      </c>
      <c r="AD90" s="1">
        <f t="shared" si="35"/>
        <v>58956.8</v>
      </c>
      <c r="AE90" s="1">
        <f t="shared" si="35"/>
        <v>54745.6</v>
      </c>
      <c r="AF90" s="1">
        <f t="shared" si="35"/>
        <v>50534.4</v>
      </c>
      <c r="AG90" s="1">
        <f t="shared" si="35"/>
        <v>46323.2</v>
      </c>
      <c r="AH90" s="1">
        <f t="shared" si="35"/>
        <v>0</v>
      </c>
      <c r="AI90" s="1">
        <f t="shared" si="35"/>
        <v>0</v>
      </c>
      <c r="AJ90" s="1">
        <f t="shared" si="35"/>
        <v>0</v>
      </c>
      <c r="AK90" s="1">
        <f t="shared" si="35"/>
        <v>0</v>
      </c>
      <c r="AL90" s="1">
        <f t="shared" si="35"/>
        <v>0</v>
      </c>
      <c r="AM90" s="1">
        <f t="shared" si="35"/>
        <v>0</v>
      </c>
      <c r="AN90" s="1">
        <f t="shared" si="35"/>
        <v>0</v>
      </c>
      <c r="AO90" s="1">
        <f t="shared" si="35"/>
        <v>0</v>
      </c>
      <c r="AP90" s="1">
        <f t="shared" si="35"/>
        <v>0</v>
      </c>
      <c r="AQ90" s="1">
        <f t="shared" si="35"/>
        <v>0</v>
      </c>
      <c r="AR90" s="1">
        <f t="shared" si="35"/>
        <v>0</v>
      </c>
      <c r="AS90" s="1">
        <f t="shared" si="35"/>
        <v>0</v>
      </c>
      <c r="AT90" s="1">
        <f t="shared" si="35"/>
        <v>0</v>
      </c>
      <c r="AU90" s="1">
        <f t="shared" si="35"/>
        <v>0</v>
      </c>
      <c r="AV90" s="1">
        <f t="shared" si="35"/>
        <v>0</v>
      </c>
      <c r="AW90" s="1">
        <f t="shared" si="35"/>
        <v>0</v>
      </c>
      <c r="AX90" s="1">
        <f t="shared" si="35"/>
        <v>0</v>
      </c>
      <c r="AY90" s="1">
        <f t="shared" si="35"/>
        <v>0</v>
      </c>
      <c r="AZ90" s="11">
        <f t="shared" si="28"/>
        <v>1132812.8</v>
      </c>
    </row>
    <row r="91" spans="52:52">
      <c r="AZ91" s="11">
        <f t="shared" si="28"/>
        <v>0</v>
      </c>
    </row>
    <row r="92" spans="2:52">
      <c r="B92" s="1" t="s">
        <v>103</v>
      </c>
      <c r="C92" s="1" t="s">
        <v>98</v>
      </c>
      <c r="D92" s="14">
        <v>0.61</v>
      </c>
      <c r="E92" s="14">
        <v>0.61</v>
      </c>
      <c r="F92" s="14">
        <v>0.61</v>
      </c>
      <c r="G92" s="14">
        <v>0.61</v>
      </c>
      <c r="H92" s="14">
        <v>0.61</v>
      </c>
      <c r="I92" s="14">
        <v>0.61</v>
      </c>
      <c r="J92" s="14">
        <v>0.61</v>
      </c>
      <c r="K92" s="14">
        <v>0.61</v>
      </c>
      <c r="L92" s="14">
        <v>0.61</v>
      </c>
      <c r="M92" s="14">
        <v>0.61</v>
      </c>
      <c r="N92" s="14">
        <v>0.61</v>
      </c>
      <c r="O92" s="14">
        <v>0.61</v>
      </c>
      <c r="P92" s="14">
        <v>0.61</v>
      </c>
      <c r="Q92" s="14">
        <v>0.61</v>
      </c>
      <c r="R92" s="14">
        <v>0.61</v>
      </c>
      <c r="S92" s="14">
        <v>0.61</v>
      </c>
      <c r="T92" s="14">
        <v>0.61</v>
      </c>
      <c r="U92" s="14">
        <v>0.61</v>
      </c>
      <c r="V92" s="14">
        <v>0.61</v>
      </c>
      <c r="W92" s="14">
        <v>0.61</v>
      </c>
      <c r="X92" s="14">
        <v>0.61</v>
      </c>
      <c r="Y92" s="14">
        <v>0.61</v>
      </c>
      <c r="Z92" s="14">
        <v>0.61</v>
      </c>
      <c r="AA92" s="14">
        <v>0.61</v>
      </c>
      <c r="AB92" s="14">
        <v>0.61</v>
      </c>
      <c r="AC92" s="14">
        <v>0.61</v>
      </c>
      <c r="AD92" s="14">
        <v>0.61</v>
      </c>
      <c r="AE92" s="14">
        <v>0.61</v>
      </c>
      <c r="AF92" s="14">
        <v>0.61</v>
      </c>
      <c r="AG92" s="14">
        <v>0.61</v>
      </c>
      <c r="AH92" s="14">
        <v>0.61</v>
      </c>
      <c r="AI92" s="14">
        <v>0.61</v>
      </c>
      <c r="AJ92" s="14">
        <v>0.61</v>
      </c>
      <c r="AK92" s="14">
        <v>0.61</v>
      </c>
      <c r="AL92" s="14">
        <v>0.61</v>
      </c>
      <c r="AM92" s="14">
        <v>0.61</v>
      </c>
      <c r="AN92" s="14">
        <v>0.61</v>
      </c>
      <c r="AO92" s="14">
        <v>0.61</v>
      </c>
      <c r="AP92" s="14">
        <v>0.61</v>
      </c>
      <c r="AQ92" s="14">
        <v>0.61</v>
      </c>
      <c r="AR92" s="14">
        <v>0.61</v>
      </c>
      <c r="AS92" s="14">
        <v>0.61</v>
      </c>
      <c r="AT92" s="14">
        <v>0.61</v>
      </c>
      <c r="AU92" s="14">
        <v>0.61</v>
      </c>
      <c r="AV92" s="14">
        <v>0.61</v>
      </c>
      <c r="AW92" s="14">
        <v>0.61</v>
      </c>
      <c r="AX92" s="14">
        <v>0.61</v>
      </c>
      <c r="AY92" s="14">
        <v>0.61</v>
      </c>
      <c r="AZ92" s="11">
        <f t="shared" si="28"/>
        <v>29.28</v>
      </c>
    </row>
    <row r="93" spans="3:52">
      <c r="C93" s="1" t="s">
        <v>94</v>
      </c>
      <c r="D93" s="1">
        <f>D38*D92</f>
        <v>0</v>
      </c>
      <c r="E93" s="1">
        <f t="shared" ref="E93:AY93" si="36">E38*E92</f>
        <v>0</v>
      </c>
      <c r="F93" s="1">
        <f t="shared" si="36"/>
        <v>0</v>
      </c>
      <c r="G93" s="1">
        <f t="shared" si="36"/>
        <v>0</v>
      </c>
      <c r="H93" s="1">
        <f t="shared" si="36"/>
        <v>0</v>
      </c>
      <c r="I93" s="1">
        <f t="shared" si="36"/>
        <v>0</v>
      </c>
      <c r="J93" s="1">
        <f t="shared" si="36"/>
        <v>0</v>
      </c>
      <c r="K93" s="1">
        <f t="shared" si="36"/>
        <v>0</v>
      </c>
      <c r="L93" s="1">
        <f t="shared" si="36"/>
        <v>0</v>
      </c>
      <c r="M93" s="1">
        <f t="shared" si="36"/>
        <v>0</v>
      </c>
      <c r="N93" s="1">
        <f t="shared" si="36"/>
        <v>0</v>
      </c>
      <c r="O93" s="1">
        <f t="shared" si="36"/>
        <v>0</v>
      </c>
      <c r="P93" s="1">
        <f t="shared" si="36"/>
        <v>0</v>
      </c>
      <c r="Q93" s="1">
        <f t="shared" si="36"/>
        <v>0</v>
      </c>
      <c r="R93" s="1">
        <f t="shared" si="36"/>
        <v>0</v>
      </c>
      <c r="S93" s="1">
        <f t="shared" si="36"/>
        <v>0</v>
      </c>
      <c r="T93" s="1">
        <f t="shared" si="36"/>
        <v>0</v>
      </c>
      <c r="U93" s="1">
        <f t="shared" si="36"/>
        <v>0</v>
      </c>
      <c r="V93" s="1">
        <f t="shared" si="36"/>
        <v>0</v>
      </c>
      <c r="W93" s="1">
        <f t="shared" si="36"/>
        <v>0</v>
      </c>
      <c r="X93" s="1">
        <f t="shared" si="36"/>
        <v>0</v>
      </c>
      <c r="Y93" s="1">
        <f t="shared" si="36"/>
        <v>0</v>
      </c>
      <c r="Z93" s="1">
        <f t="shared" si="36"/>
        <v>0</v>
      </c>
      <c r="AA93" s="1">
        <f t="shared" si="36"/>
        <v>0</v>
      </c>
      <c r="AB93" s="1">
        <f t="shared" si="36"/>
        <v>0</v>
      </c>
      <c r="AC93" s="1">
        <f t="shared" si="36"/>
        <v>0</v>
      </c>
      <c r="AD93" s="1">
        <f t="shared" si="36"/>
        <v>0</v>
      </c>
      <c r="AE93" s="1">
        <f t="shared" si="36"/>
        <v>0</v>
      </c>
      <c r="AF93" s="1">
        <f t="shared" si="36"/>
        <v>0</v>
      </c>
      <c r="AG93" s="1">
        <f t="shared" si="36"/>
        <v>0</v>
      </c>
      <c r="AH93" s="1">
        <f t="shared" si="36"/>
        <v>9735.6</v>
      </c>
      <c r="AI93" s="1">
        <f t="shared" si="36"/>
        <v>19471.2</v>
      </c>
      <c r="AJ93" s="1">
        <f t="shared" si="36"/>
        <v>29206.8</v>
      </c>
      <c r="AK93" s="1">
        <f t="shared" si="36"/>
        <v>38942.4</v>
      </c>
      <c r="AL93" s="1">
        <f t="shared" si="36"/>
        <v>48678</v>
      </c>
      <c r="AM93" s="1">
        <f t="shared" si="36"/>
        <v>58413.6</v>
      </c>
      <c r="AN93" s="1">
        <f t="shared" si="36"/>
        <v>68149.2</v>
      </c>
      <c r="AO93" s="1">
        <f t="shared" si="36"/>
        <v>77884.8</v>
      </c>
      <c r="AP93" s="1">
        <f t="shared" si="36"/>
        <v>87620.4</v>
      </c>
      <c r="AQ93" s="1">
        <f t="shared" si="36"/>
        <v>97356</v>
      </c>
      <c r="AR93" s="1">
        <f t="shared" si="36"/>
        <v>107091.6</v>
      </c>
      <c r="AS93" s="1">
        <f t="shared" si="36"/>
        <v>116827.2</v>
      </c>
      <c r="AT93" s="1">
        <f t="shared" si="36"/>
        <v>126562.8</v>
      </c>
      <c r="AU93" s="1">
        <f t="shared" si="36"/>
        <v>136298.4</v>
      </c>
      <c r="AV93" s="1">
        <f t="shared" si="36"/>
        <v>126562.8</v>
      </c>
      <c r="AW93" s="1">
        <f t="shared" si="36"/>
        <v>116827.2</v>
      </c>
      <c r="AX93" s="1">
        <f t="shared" si="36"/>
        <v>107091.6</v>
      </c>
      <c r="AY93" s="1">
        <f t="shared" si="36"/>
        <v>97356</v>
      </c>
      <c r="AZ93" s="11">
        <f t="shared" si="28"/>
        <v>1470075.6</v>
      </c>
    </row>
    <row r="94" spans="52:52">
      <c r="AZ94" s="11">
        <f t="shared" si="28"/>
        <v>0</v>
      </c>
    </row>
    <row r="95" spans="2:52">
      <c r="B95" s="1" t="s">
        <v>104</v>
      </c>
      <c r="C95" s="1" t="s">
        <v>98</v>
      </c>
      <c r="D95" s="14">
        <v>0.4</v>
      </c>
      <c r="E95" s="14">
        <v>0.4</v>
      </c>
      <c r="F95" s="14">
        <v>0.4</v>
      </c>
      <c r="G95" s="14">
        <v>0.4</v>
      </c>
      <c r="H95" s="14">
        <v>0.4</v>
      </c>
      <c r="I95" s="14">
        <v>0.4</v>
      </c>
      <c r="J95" s="14">
        <v>0.4</v>
      </c>
      <c r="K95" s="14">
        <v>0.4</v>
      </c>
      <c r="L95" s="14">
        <v>0.4</v>
      </c>
      <c r="M95" s="14">
        <v>0.4</v>
      </c>
      <c r="N95" s="14">
        <v>0.4</v>
      </c>
      <c r="O95" s="14">
        <v>0.4</v>
      </c>
      <c r="P95" s="14">
        <v>0.4</v>
      </c>
      <c r="Q95" s="14">
        <v>0.4</v>
      </c>
      <c r="R95" s="14">
        <v>0.4</v>
      </c>
      <c r="S95" s="14">
        <v>0.4</v>
      </c>
      <c r="T95" s="14">
        <v>0.4</v>
      </c>
      <c r="U95" s="14">
        <v>0.4</v>
      </c>
      <c r="V95" s="14">
        <v>0.4</v>
      </c>
      <c r="W95" s="14">
        <v>0.4</v>
      </c>
      <c r="X95" s="14">
        <v>0.4</v>
      </c>
      <c r="Y95" s="14">
        <v>0.4</v>
      </c>
      <c r="Z95" s="14">
        <v>0.4</v>
      </c>
      <c r="AA95" s="14">
        <v>0.4</v>
      </c>
      <c r="AB95" s="14">
        <v>0.4</v>
      </c>
      <c r="AC95" s="14">
        <v>0.4</v>
      </c>
      <c r="AD95" s="14">
        <v>0.4</v>
      </c>
      <c r="AE95" s="14">
        <v>0.4</v>
      </c>
      <c r="AF95" s="14">
        <v>0.4</v>
      </c>
      <c r="AG95" s="14">
        <v>0.4</v>
      </c>
      <c r="AH95" s="14">
        <v>0.4</v>
      </c>
      <c r="AI95" s="14">
        <v>0.4</v>
      </c>
      <c r="AJ95" s="14">
        <v>0.4</v>
      </c>
      <c r="AK95" s="14">
        <v>0.4</v>
      </c>
      <c r="AL95" s="14">
        <v>0.4</v>
      </c>
      <c r="AM95" s="14">
        <v>0.4</v>
      </c>
      <c r="AN95" s="14">
        <v>0.4</v>
      </c>
      <c r="AO95" s="14">
        <v>0.4</v>
      </c>
      <c r="AP95" s="14">
        <v>0.4</v>
      </c>
      <c r="AQ95" s="14">
        <v>0.4</v>
      </c>
      <c r="AR95" s="14">
        <v>0.4</v>
      </c>
      <c r="AS95" s="14">
        <v>0.4</v>
      </c>
      <c r="AT95" s="14">
        <v>0.4</v>
      </c>
      <c r="AU95" s="14">
        <v>0.4</v>
      </c>
      <c r="AV95" s="14">
        <v>0.4</v>
      </c>
      <c r="AW95" s="14">
        <v>0.4</v>
      </c>
      <c r="AX95" s="14">
        <v>0.4</v>
      </c>
      <c r="AY95" s="14">
        <v>0.4</v>
      </c>
      <c r="AZ95" s="11">
        <f t="shared" si="28"/>
        <v>19.2</v>
      </c>
    </row>
    <row r="96" spans="3:52">
      <c r="C96" s="1" t="s">
        <v>94</v>
      </c>
      <c r="D96" s="1">
        <f>D42*D95</f>
        <v>0</v>
      </c>
      <c r="E96" s="1">
        <f t="shared" ref="E96:AY96" si="37">E42*E95</f>
        <v>0</v>
      </c>
      <c r="F96" s="1">
        <f t="shared" si="37"/>
        <v>0</v>
      </c>
      <c r="G96" s="1">
        <f t="shared" si="37"/>
        <v>0</v>
      </c>
      <c r="H96" s="1">
        <f t="shared" si="37"/>
        <v>0</v>
      </c>
      <c r="I96" s="1">
        <f t="shared" si="37"/>
        <v>0</v>
      </c>
      <c r="J96" s="1">
        <f t="shared" si="37"/>
        <v>0</v>
      </c>
      <c r="K96" s="1">
        <f t="shared" si="37"/>
        <v>0</v>
      </c>
      <c r="L96" s="1">
        <f t="shared" si="37"/>
        <v>0</v>
      </c>
      <c r="M96" s="1">
        <f t="shared" si="37"/>
        <v>0</v>
      </c>
      <c r="N96" s="1">
        <f t="shared" si="37"/>
        <v>0</v>
      </c>
      <c r="O96" s="1">
        <f t="shared" si="37"/>
        <v>0</v>
      </c>
      <c r="P96" s="1">
        <f t="shared" si="37"/>
        <v>0</v>
      </c>
      <c r="Q96" s="1">
        <f t="shared" si="37"/>
        <v>0</v>
      </c>
      <c r="R96" s="1">
        <f t="shared" si="37"/>
        <v>0</v>
      </c>
      <c r="S96" s="1">
        <f t="shared" si="37"/>
        <v>0</v>
      </c>
      <c r="T96" s="1">
        <f t="shared" si="37"/>
        <v>0</v>
      </c>
      <c r="U96" s="1">
        <f t="shared" si="37"/>
        <v>0</v>
      </c>
      <c r="V96" s="1">
        <f t="shared" si="37"/>
        <v>0</v>
      </c>
      <c r="W96" s="1">
        <f t="shared" si="37"/>
        <v>0</v>
      </c>
      <c r="X96" s="1">
        <f t="shared" si="37"/>
        <v>0</v>
      </c>
      <c r="Y96" s="1">
        <f t="shared" si="37"/>
        <v>0</v>
      </c>
      <c r="Z96" s="1">
        <f t="shared" si="37"/>
        <v>0</v>
      </c>
      <c r="AA96" s="1">
        <f t="shared" si="37"/>
        <v>0</v>
      </c>
      <c r="AB96" s="1">
        <f t="shared" si="37"/>
        <v>0</v>
      </c>
      <c r="AC96" s="1">
        <f t="shared" si="37"/>
        <v>0</v>
      </c>
      <c r="AD96" s="1">
        <f t="shared" si="37"/>
        <v>0</v>
      </c>
      <c r="AE96" s="1">
        <f t="shared" si="37"/>
        <v>0</v>
      </c>
      <c r="AF96" s="1">
        <f t="shared" si="37"/>
        <v>0</v>
      </c>
      <c r="AG96" s="1">
        <f t="shared" si="37"/>
        <v>0</v>
      </c>
      <c r="AH96" s="1">
        <f t="shared" si="37"/>
        <v>0</v>
      </c>
      <c r="AI96" s="1">
        <f t="shared" si="37"/>
        <v>0</v>
      </c>
      <c r="AJ96" s="1">
        <f t="shared" si="37"/>
        <v>0</v>
      </c>
      <c r="AK96" s="1">
        <f t="shared" si="37"/>
        <v>0</v>
      </c>
      <c r="AL96" s="1">
        <f t="shared" si="37"/>
        <v>11144</v>
      </c>
      <c r="AM96" s="1">
        <f t="shared" si="37"/>
        <v>22288</v>
      </c>
      <c r="AN96" s="1">
        <f t="shared" si="37"/>
        <v>44576</v>
      </c>
      <c r="AO96" s="1">
        <f t="shared" si="37"/>
        <v>89152</v>
      </c>
      <c r="AP96" s="1">
        <f t="shared" si="37"/>
        <v>133728</v>
      </c>
      <c r="AQ96" s="1">
        <f t="shared" si="37"/>
        <v>178304</v>
      </c>
      <c r="AR96" s="1">
        <f t="shared" si="37"/>
        <v>178304</v>
      </c>
      <c r="AS96" s="1">
        <f t="shared" si="37"/>
        <v>178304</v>
      </c>
      <c r="AT96" s="1">
        <f t="shared" si="37"/>
        <v>178304</v>
      </c>
      <c r="AU96" s="1">
        <f t="shared" si="37"/>
        <v>178304</v>
      </c>
      <c r="AV96" s="1">
        <f t="shared" si="37"/>
        <v>178304</v>
      </c>
      <c r="AW96" s="1">
        <f t="shared" si="37"/>
        <v>178304</v>
      </c>
      <c r="AX96" s="1">
        <f t="shared" si="37"/>
        <v>133728</v>
      </c>
      <c r="AY96" s="1">
        <f t="shared" si="37"/>
        <v>89152</v>
      </c>
      <c r="AZ96" s="11">
        <f t="shared" si="28"/>
        <v>1771896</v>
      </c>
    </row>
    <row r="97" spans="52:52">
      <c r="AZ97" s="11">
        <f t="shared" si="28"/>
        <v>0</v>
      </c>
    </row>
    <row r="98" spans="2:52">
      <c r="B98" s="1" t="s">
        <v>105</v>
      </c>
      <c r="C98" s="1" t="s">
        <v>98</v>
      </c>
      <c r="D98" s="14">
        <f>D86</f>
        <v>0.5</v>
      </c>
      <c r="E98" s="14">
        <f t="shared" ref="E98:AY98" si="38">E86</f>
        <v>0.5</v>
      </c>
      <c r="F98" s="14">
        <f t="shared" si="38"/>
        <v>0.5</v>
      </c>
      <c r="G98" s="14">
        <f t="shared" si="38"/>
        <v>0.5</v>
      </c>
      <c r="H98" s="14">
        <f t="shared" si="38"/>
        <v>0.5</v>
      </c>
      <c r="I98" s="14">
        <f t="shared" si="38"/>
        <v>0.5</v>
      </c>
      <c r="J98" s="14">
        <f t="shared" si="38"/>
        <v>0.5</v>
      </c>
      <c r="K98" s="14">
        <f t="shared" si="38"/>
        <v>0.5</v>
      </c>
      <c r="L98" s="14">
        <f t="shared" si="38"/>
        <v>0.5</v>
      </c>
      <c r="M98" s="14">
        <f t="shared" si="38"/>
        <v>0.5</v>
      </c>
      <c r="N98" s="14">
        <f t="shared" si="38"/>
        <v>0.5</v>
      </c>
      <c r="O98" s="14">
        <f t="shared" si="38"/>
        <v>0.5</v>
      </c>
      <c r="P98" s="14">
        <f t="shared" si="38"/>
        <v>0.5</v>
      </c>
      <c r="Q98" s="14">
        <f t="shared" si="38"/>
        <v>0.5</v>
      </c>
      <c r="R98" s="14">
        <f t="shared" si="38"/>
        <v>0.5</v>
      </c>
      <c r="S98" s="14">
        <f t="shared" si="38"/>
        <v>0.5</v>
      </c>
      <c r="T98" s="14">
        <f t="shared" si="38"/>
        <v>0.5</v>
      </c>
      <c r="U98" s="14">
        <f t="shared" si="38"/>
        <v>0.5</v>
      </c>
      <c r="V98" s="14">
        <f t="shared" si="38"/>
        <v>0.5</v>
      </c>
      <c r="W98" s="14">
        <f t="shared" si="38"/>
        <v>0.5</v>
      </c>
      <c r="X98" s="14">
        <f t="shared" si="38"/>
        <v>0.5</v>
      </c>
      <c r="Y98" s="14">
        <f t="shared" si="38"/>
        <v>0.5</v>
      </c>
      <c r="Z98" s="14">
        <f t="shared" si="38"/>
        <v>0.5</v>
      </c>
      <c r="AA98" s="14">
        <f t="shared" si="38"/>
        <v>0.5</v>
      </c>
      <c r="AB98" s="14">
        <f t="shared" si="38"/>
        <v>0.5</v>
      </c>
      <c r="AC98" s="14">
        <f t="shared" si="38"/>
        <v>0.5</v>
      </c>
      <c r="AD98" s="14">
        <f t="shared" si="38"/>
        <v>0.5</v>
      </c>
      <c r="AE98" s="14">
        <f t="shared" si="38"/>
        <v>0.5</v>
      </c>
      <c r="AF98" s="14">
        <f t="shared" si="38"/>
        <v>0.5</v>
      </c>
      <c r="AG98" s="14">
        <f t="shared" si="38"/>
        <v>0.5</v>
      </c>
      <c r="AH98" s="14">
        <f t="shared" si="38"/>
        <v>0.5</v>
      </c>
      <c r="AI98" s="14">
        <f t="shared" si="38"/>
        <v>0.5</v>
      </c>
      <c r="AJ98" s="14">
        <f t="shared" si="38"/>
        <v>0.5</v>
      </c>
      <c r="AK98" s="14">
        <f t="shared" si="38"/>
        <v>0.5</v>
      </c>
      <c r="AL98" s="14">
        <f t="shared" si="38"/>
        <v>0.5</v>
      </c>
      <c r="AM98" s="14">
        <f t="shared" si="38"/>
        <v>0.5</v>
      </c>
      <c r="AN98" s="14">
        <f t="shared" si="38"/>
        <v>0.5</v>
      </c>
      <c r="AO98" s="14">
        <f t="shared" si="38"/>
        <v>0.5</v>
      </c>
      <c r="AP98" s="14">
        <f t="shared" si="38"/>
        <v>0.5</v>
      </c>
      <c r="AQ98" s="14">
        <f t="shared" si="38"/>
        <v>0.5</v>
      </c>
      <c r="AR98" s="14">
        <f t="shared" si="38"/>
        <v>0.5</v>
      </c>
      <c r="AS98" s="14">
        <f t="shared" si="38"/>
        <v>0.5</v>
      </c>
      <c r="AT98" s="14">
        <f t="shared" si="38"/>
        <v>0.5</v>
      </c>
      <c r="AU98" s="14">
        <f t="shared" si="38"/>
        <v>0.5</v>
      </c>
      <c r="AV98" s="14">
        <f t="shared" si="38"/>
        <v>0.5</v>
      </c>
      <c r="AW98" s="14">
        <f t="shared" si="38"/>
        <v>0.5</v>
      </c>
      <c r="AX98" s="14">
        <f t="shared" si="38"/>
        <v>0.5</v>
      </c>
      <c r="AY98" s="14">
        <f t="shared" si="38"/>
        <v>0.5</v>
      </c>
      <c r="AZ98" s="11">
        <f t="shared" si="28"/>
        <v>24</v>
      </c>
    </row>
    <row r="99" spans="3:52">
      <c r="C99" s="1" t="s">
        <v>94</v>
      </c>
      <c r="D99" s="1">
        <f>D46*D98</f>
        <v>1386</v>
      </c>
      <c r="E99" s="1">
        <f t="shared" ref="E99:AY99" si="39">E46*E98</f>
        <v>2772</v>
      </c>
      <c r="F99" s="1">
        <f t="shared" si="39"/>
        <v>4158</v>
      </c>
      <c r="G99" s="1">
        <f t="shared" si="39"/>
        <v>5544</v>
      </c>
      <c r="H99" s="1">
        <f t="shared" si="39"/>
        <v>6930</v>
      </c>
      <c r="I99" s="1">
        <f t="shared" si="39"/>
        <v>8316</v>
      </c>
      <c r="J99" s="1">
        <f t="shared" si="39"/>
        <v>9702</v>
      </c>
      <c r="K99" s="1">
        <f t="shared" si="39"/>
        <v>11088</v>
      </c>
      <c r="L99" s="1">
        <f t="shared" si="39"/>
        <v>12474</v>
      </c>
      <c r="M99" s="1">
        <f t="shared" si="39"/>
        <v>13860</v>
      </c>
      <c r="N99" s="1">
        <f t="shared" si="39"/>
        <v>12474</v>
      </c>
      <c r="O99" s="1">
        <f t="shared" si="39"/>
        <v>11088</v>
      </c>
      <c r="P99" s="1">
        <f t="shared" si="39"/>
        <v>9702</v>
      </c>
      <c r="Q99" s="1">
        <f t="shared" si="39"/>
        <v>8316</v>
      </c>
      <c r="R99" s="1">
        <f t="shared" si="39"/>
        <v>6930</v>
      </c>
      <c r="S99" s="1">
        <f t="shared" si="39"/>
        <v>5544</v>
      </c>
      <c r="T99" s="1">
        <f t="shared" si="39"/>
        <v>0</v>
      </c>
      <c r="U99" s="1">
        <f t="shared" si="39"/>
        <v>0</v>
      </c>
      <c r="V99" s="1">
        <f t="shared" si="39"/>
        <v>0</v>
      </c>
      <c r="W99" s="1">
        <f t="shared" si="39"/>
        <v>0</v>
      </c>
      <c r="X99" s="1">
        <f t="shared" si="39"/>
        <v>0</v>
      </c>
      <c r="Y99" s="1">
        <f t="shared" si="39"/>
        <v>0</v>
      </c>
      <c r="Z99" s="1">
        <f t="shared" si="39"/>
        <v>0</v>
      </c>
      <c r="AA99" s="1">
        <f t="shared" si="39"/>
        <v>0</v>
      </c>
      <c r="AB99" s="1">
        <f t="shared" si="39"/>
        <v>0</v>
      </c>
      <c r="AC99" s="1">
        <f t="shared" si="39"/>
        <v>0</v>
      </c>
      <c r="AD99" s="1">
        <f t="shared" si="39"/>
        <v>0</v>
      </c>
      <c r="AE99" s="1">
        <f t="shared" si="39"/>
        <v>0</v>
      </c>
      <c r="AF99" s="1">
        <f t="shared" si="39"/>
        <v>0</v>
      </c>
      <c r="AG99" s="1">
        <f t="shared" si="39"/>
        <v>0</v>
      </c>
      <c r="AH99" s="1">
        <f t="shared" si="39"/>
        <v>0</v>
      </c>
      <c r="AI99" s="1">
        <f t="shared" si="39"/>
        <v>0</v>
      </c>
      <c r="AJ99" s="1">
        <f t="shared" si="39"/>
        <v>0</v>
      </c>
      <c r="AK99" s="1">
        <f t="shared" si="39"/>
        <v>0</v>
      </c>
      <c r="AL99" s="1">
        <f t="shared" si="39"/>
        <v>0</v>
      </c>
      <c r="AM99" s="1">
        <f t="shared" si="39"/>
        <v>0</v>
      </c>
      <c r="AN99" s="1">
        <f t="shared" si="39"/>
        <v>0</v>
      </c>
      <c r="AO99" s="1">
        <f t="shared" si="39"/>
        <v>0</v>
      </c>
      <c r="AP99" s="1">
        <f t="shared" si="39"/>
        <v>0</v>
      </c>
      <c r="AQ99" s="1">
        <f t="shared" si="39"/>
        <v>0</v>
      </c>
      <c r="AR99" s="1">
        <f t="shared" si="39"/>
        <v>0</v>
      </c>
      <c r="AS99" s="1">
        <f t="shared" si="39"/>
        <v>0</v>
      </c>
      <c r="AT99" s="1">
        <f t="shared" si="39"/>
        <v>0</v>
      </c>
      <c r="AU99" s="1">
        <f t="shared" si="39"/>
        <v>0</v>
      </c>
      <c r="AV99" s="1">
        <f t="shared" si="39"/>
        <v>0</v>
      </c>
      <c r="AW99" s="1">
        <f t="shared" si="39"/>
        <v>0</v>
      </c>
      <c r="AX99" s="1">
        <f t="shared" si="39"/>
        <v>0</v>
      </c>
      <c r="AY99" s="1">
        <f t="shared" si="39"/>
        <v>0</v>
      </c>
      <c r="AZ99" s="11">
        <f t="shared" si="28"/>
        <v>130284</v>
      </c>
    </row>
    <row r="100" spans="52:52">
      <c r="AZ100" s="11">
        <f t="shared" si="28"/>
        <v>0</v>
      </c>
    </row>
    <row r="101" spans="2:52">
      <c r="B101" s="1" t="s">
        <v>106</v>
      </c>
      <c r="C101" s="1" t="s">
        <v>98</v>
      </c>
      <c r="D101" s="14">
        <f>D89</f>
        <v>0.47</v>
      </c>
      <c r="E101" s="14">
        <f t="shared" ref="E101:AY101" si="40">E89</f>
        <v>0.47</v>
      </c>
      <c r="F101" s="14">
        <f t="shared" si="40"/>
        <v>0.47</v>
      </c>
      <c r="G101" s="14">
        <f t="shared" si="40"/>
        <v>0.47</v>
      </c>
      <c r="H101" s="14">
        <f t="shared" si="40"/>
        <v>0.47</v>
      </c>
      <c r="I101" s="14">
        <f t="shared" si="40"/>
        <v>0.47</v>
      </c>
      <c r="J101" s="14">
        <f t="shared" si="40"/>
        <v>0.47</v>
      </c>
      <c r="K101" s="14">
        <f t="shared" si="40"/>
        <v>0.47</v>
      </c>
      <c r="L101" s="14">
        <f t="shared" si="40"/>
        <v>0.47</v>
      </c>
      <c r="M101" s="14">
        <f t="shared" si="40"/>
        <v>0.47</v>
      </c>
      <c r="N101" s="14">
        <f t="shared" si="40"/>
        <v>0.47</v>
      </c>
      <c r="O101" s="14">
        <f t="shared" si="40"/>
        <v>0.47</v>
      </c>
      <c r="P101" s="14">
        <f t="shared" si="40"/>
        <v>0.47</v>
      </c>
      <c r="Q101" s="14">
        <f t="shared" si="40"/>
        <v>0.47</v>
      </c>
      <c r="R101" s="14">
        <f t="shared" si="40"/>
        <v>0.47</v>
      </c>
      <c r="S101" s="14">
        <f t="shared" si="40"/>
        <v>0.47</v>
      </c>
      <c r="T101" s="14">
        <f t="shared" si="40"/>
        <v>0.47</v>
      </c>
      <c r="U101" s="14">
        <f t="shared" si="40"/>
        <v>0.47</v>
      </c>
      <c r="V101" s="14">
        <f t="shared" si="40"/>
        <v>0.47</v>
      </c>
      <c r="W101" s="14">
        <f t="shared" si="40"/>
        <v>0.47</v>
      </c>
      <c r="X101" s="14">
        <f t="shared" si="40"/>
        <v>0.47</v>
      </c>
      <c r="Y101" s="14">
        <f t="shared" si="40"/>
        <v>0.47</v>
      </c>
      <c r="Z101" s="14">
        <f t="shared" si="40"/>
        <v>0.47</v>
      </c>
      <c r="AA101" s="14">
        <f t="shared" si="40"/>
        <v>0.47</v>
      </c>
      <c r="AB101" s="14">
        <f t="shared" si="40"/>
        <v>0.47</v>
      </c>
      <c r="AC101" s="14">
        <f t="shared" si="40"/>
        <v>0.47</v>
      </c>
      <c r="AD101" s="14">
        <f t="shared" si="40"/>
        <v>0.47</v>
      </c>
      <c r="AE101" s="14">
        <f t="shared" si="40"/>
        <v>0.47</v>
      </c>
      <c r="AF101" s="14">
        <f t="shared" si="40"/>
        <v>0.47</v>
      </c>
      <c r="AG101" s="14">
        <f t="shared" si="40"/>
        <v>0.47</v>
      </c>
      <c r="AH101" s="14">
        <f t="shared" si="40"/>
        <v>0.47</v>
      </c>
      <c r="AI101" s="14">
        <f t="shared" si="40"/>
        <v>0.47</v>
      </c>
      <c r="AJ101" s="14">
        <f t="shared" si="40"/>
        <v>0.47</v>
      </c>
      <c r="AK101" s="14">
        <f t="shared" si="40"/>
        <v>0.47</v>
      </c>
      <c r="AL101" s="14">
        <f t="shared" si="40"/>
        <v>0.47</v>
      </c>
      <c r="AM101" s="14">
        <f t="shared" si="40"/>
        <v>0.47</v>
      </c>
      <c r="AN101" s="14">
        <f t="shared" si="40"/>
        <v>0.47</v>
      </c>
      <c r="AO101" s="14">
        <f t="shared" si="40"/>
        <v>0.47</v>
      </c>
      <c r="AP101" s="14">
        <f t="shared" si="40"/>
        <v>0.47</v>
      </c>
      <c r="AQ101" s="14">
        <f t="shared" si="40"/>
        <v>0.47</v>
      </c>
      <c r="AR101" s="14">
        <f t="shared" si="40"/>
        <v>0.47</v>
      </c>
      <c r="AS101" s="14">
        <f t="shared" si="40"/>
        <v>0.47</v>
      </c>
      <c r="AT101" s="14">
        <f t="shared" si="40"/>
        <v>0.47</v>
      </c>
      <c r="AU101" s="14">
        <f t="shared" si="40"/>
        <v>0.47</v>
      </c>
      <c r="AV101" s="14">
        <f t="shared" si="40"/>
        <v>0.47</v>
      </c>
      <c r="AW101" s="14">
        <f t="shared" si="40"/>
        <v>0.47</v>
      </c>
      <c r="AX101" s="14">
        <f t="shared" si="40"/>
        <v>0.47</v>
      </c>
      <c r="AY101" s="14">
        <f t="shared" si="40"/>
        <v>0.47</v>
      </c>
      <c r="AZ101" s="11">
        <f t="shared" si="28"/>
        <v>22.56</v>
      </c>
    </row>
    <row r="102" spans="3:52">
      <c r="C102" s="1" t="s">
        <v>94</v>
      </c>
      <c r="D102" s="1">
        <f>D50*D101</f>
        <v>0</v>
      </c>
      <c r="E102" s="1">
        <f t="shared" ref="E102:AY102" si="41">E50*E101</f>
        <v>0</v>
      </c>
      <c r="F102" s="1">
        <f t="shared" si="41"/>
        <v>0</v>
      </c>
      <c r="G102" s="1">
        <f t="shared" si="41"/>
        <v>0</v>
      </c>
      <c r="H102" s="1">
        <f t="shared" si="41"/>
        <v>0</v>
      </c>
      <c r="I102" s="1">
        <f t="shared" si="41"/>
        <v>1684.48</v>
      </c>
      <c r="J102" s="1">
        <f t="shared" si="41"/>
        <v>3368.96</v>
      </c>
      <c r="K102" s="1">
        <f t="shared" si="41"/>
        <v>5053.44</v>
      </c>
      <c r="L102" s="1">
        <f t="shared" si="41"/>
        <v>6737.92</v>
      </c>
      <c r="M102" s="1">
        <f t="shared" si="41"/>
        <v>8422.4</v>
      </c>
      <c r="N102" s="1">
        <f t="shared" si="41"/>
        <v>10106.88</v>
      </c>
      <c r="O102" s="1">
        <f t="shared" si="41"/>
        <v>11791.36</v>
      </c>
      <c r="P102" s="1">
        <f t="shared" si="41"/>
        <v>13475.84</v>
      </c>
      <c r="Q102" s="1">
        <f t="shared" si="41"/>
        <v>15160.32</v>
      </c>
      <c r="R102" s="1">
        <f t="shared" si="41"/>
        <v>16844.8</v>
      </c>
      <c r="S102" s="1">
        <f t="shared" si="41"/>
        <v>18529.28</v>
      </c>
      <c r="T102" s="1">
        <f t="shared" si="41"/>
        <v>20213.76</v>
      </c>
      <c r="U102" s="1">
        <f t="shared" si="41"/>
        <v>21898.24</v>
      </c>
      <c r="V102" s="1">
        <f t="shared" si="41"/>
        <v>23582.72</v>
      </c>
      <c r="W102" s="1">
        <f t="shared" si="41"/>
        <v>25267.2</v>
      </c>
      <c r="X102" s="1">
        <f t="shared" si="41"/>
        <v>26951.68</v>
      </c>
      <c r="Y102" s="1">
        <f t="shared" si="41"/>
        <v>28636.16</v>
      </c>
      <c r="Z102" s="1">
        <f t="shared" si="41"/>
        <v>30320.64</v>
      </c>
      <c r="AA102" s="1">
        <f t="shared" si="41"/>
        <v>28636.16</v>
      </c>
      <c r="AB102" s="1">
        <f t="shared" si="41"/>
        <v>26951.68</v>
      </c>
      <c r="AC102" s="1">
        <f t="shared" si="41"/>
        <v>25267.2</v>
      </c>
      <c r="AD102" s="1">
        <f t="shared" si="41"/>
        <v>23582.72</v>
      </c>
      <c r="AE102" s="1">
        <f t="shared" si="41"/>
        <v>21898.24</v>
      </c>
      <c r="AF102" s="1">
        <f t="shared" si="41"/>
        <v>20213.76</v>
      </c>
      <c r="AG102" s="1">
        <f t="shared" si="41"/>
        <v>18529.28</v>
      </c>
      <c r="AH102" s="1">
        <f t="shared" si="41"/>
        <v>0</v>
      </c>
      <c r="AI102" s="1">
        <f t="shared" si="41"/>
        <v>0</v>
      </c>
      <c r="AJ102" s="1">
        <f t="shared" si="41"/>
        <v>0</v>
      </c>
      <c r="AK102" s="1">
        <f t="shared" si="41"/>
        <v>0</v>
      </c>
      <c r="AL102" s="1">
        <f t="shared" si="41"/>
        <v>0</v>
      </c>
      <c r="AM102" s="1">
        <f t="shared" si="41"/>
        <v>0</v>
      </c>
      <c r="AN102" s="1">
        <f t="shared" si="41"/>
        <v>0</v>
      </c>
      <c r="AO102" s="1">
        <f t="shared" si="41"/>
        <v>0</v>
      </c>
      <c r="AP102" s="1">
        <f t="shared" si="41"/>
        <v>0</v>
      </c>
      <c r="AQ102" s="1">
        <f t="shared" si="41"/>
        <v>0</v>
      </c>
      <c r="AR102" s="1">
        <f t="shared" si="41"/>
        <v>0</v>
      </c>
      <c r="AS102" s="1">
        <f t="shared" si="41"/>
        <v>0</v>
      </c>
      <c r="AT102" s="1">
        <f t="shared" si="41"/>
        <v>0</v>
      </c>
      <c r="AU102" s="1">
        <f t="shared" si="41"/>
        <v>0</v>
      </c>
      <c r="AV102" s="1">
        <f t="shared" si="41"/>
        <v>0</v>
      </c>
      <c r="AW102" s="1">
        <f t="shared" si="41"/>
        <v>0</v>
      </c>
      <c r="AX102" s="1">
        <f t="shared" si="41"/>
        <v>0</v>
      </c>
      <c r="AY102" s="1">
        <f t="shared" si="41"/>
        <v>0</v>
      </c>
      <c r="AZ102" s="11">
        <f t="shared" si="28"/>
        <v>453125.12</v>
      </c>
    </row>
    <row r="103" spans="52:52">
      <c r="AZ103" s="11">
        <f t="shared" si="28"/>
        <v>0</v>
      </c>
    </row>
    <row r="104" spans="2:52">
      <c r="B104" s="1" t="s">
        <v>107</v>
      </c>
      <c r="C104" s="1" t="s">
        <v>98</v>
      </c>
      <c r="D104" s="14">
        <f>D92</f>
        <v>0.61</v>
      </c>
      <c r="E104" s="14">
        <f t="shared" ref="E104:AY104" si="42">E92</f>
        <v>0.61</v>
      </c>
      <c r="F104" s="14">
        <f t="shared" si="42"/>
        <v>0.61</v>
      </c>
      <c r="G104" s="14">
        <f t="shared" si="42"/>
        <v>0.61</v>
      </c>
      <c r="H104" s="14">
        <f t="shared" si="42"/>
        <v>0.61</v>
      </c>
      <c r="I104" s="14">
        <f t="shared" si="42"/>
        <v>0.61</v>
      </c>
      <c r="J104" s="14">
        <f t="shared" si="42"/>
        <v>0.61</v>
      </c>
      <c r="K104" s="14">
        <f t="shared" si="42"/>
        <v>0.61</v>
      </c>
      <c r="L104" s="14">
        <f t="shared" si="42"/>
        <v>0.61</v>
      </c>
      <c r="M104" s="14">
        <f t="shared" si="42"/>
        <v>0.61</v>
      </c>
      <c r="N104" s="14">
        <f t="shared" si="42"/>
        <v>0.61</v>
      </c>
      <c r="O104" s="14">
        <f t="shared" si="42"/>
        <v>0.61</v>
      </c>
      <c r="P104" s="14">
        <f t="shared" si="42"/>
        <v>0.61</v>
      </c>
      <c r="Q104" s="14">
        <f t="shared" si="42"/>
        <v>0.61</v>
      </c>
      <c r="R104" s="14">
        <f t="shared" si="42"/>
        <v>0.61</v>
      </c>
      <c r="S104" s="14">
        <f t="shared" si="42"/>
        <v>0.61</v>
      </c>
      <c r="T104" s="14">
        <f t="shared" si="42"/>
        <v>0.61</v>
      </c>
      <c r="U104" s="14">
        <f t="shared" si="42"/>
        <v>0.61</v>
      </c>
      <c r="V104" s="14">
        <f t="shared" si="42"/>
        <v>0.61</v>
      </c>
      <c r="W104" s="14">
        <f t="shared" si="42"/>
        <v>0.61</v>
      </c>
      <c r="X104" s="14">
        <f t="shared" si="42"/>
        <v>0.61</v>
      </c>
      <c r="Y104" s="14">
        <f t="shared" si="42"/>
        <v>0.61</v>
      </c>
      <c r="Z104" s="14">
        <f t="shared" si="42"/>
        <v>0.61</v>
      </c>
      <c r="AA104" s="14">
        <f t="shared" si="42"/>
        <v>0.61</v>
      </c>
      <c r="AB104" s="14">
        <f t="shared" si="42"/>
        <v>0.61</v>
      </c>
      <c r="AC104" s="14">
        <f t="shared" si="42"/>
        <v>0.61</v>
      </c>
      <c r="AD104" s="14">
        <f t="shared" si="42"/>
        <v>0.61</v>
      </c>
      <c r="AE104" s="14">
        <f t="shared" si="42"/>
        <v>0.61</v>
      </c>
      <c r="AF104" s="14">
        <f t="shared" si="42"/>
        <v>0.61</v>
      </c>
      <c r="AG104" s="14">
        <f t="shared" si="42"/>
        <v>0.61</v>
      </c>
      <c r="AH104" s="14">
        <f t="shared" si="42"/>
        <v>0.61</v>
      </c>
      <c r="AI104" s="14">
        <f t="shared" si="42"/>
        <v>0.61</v>
      </c>
      <c r="AJ104" s="14">
        <f t="shared" si="42"/>
        <v>0.61</v>
      </c>
      <c r="AK104" s="14">
        <f t="shared" si="42"/>
        <v>0.61</v>
      </c>
      <c r="AL104" s="14">
        <f t="shared" si="42"/>
        <v>0.61</v>
      </c>
      <c r="AM104" s="14">
        <f t="shared" si="42"/>
        <v>0.61</v>
      </c>
      <c r="AN104" s="14">
        <f t="shared" si="42"/>
        <v>0.61</v>
      </c>
      <c r="AO104" s="14">
        <f t="shared" si="42"/>
        <v>0.61</v>
      </c>
      <c r="AP104" s="14">
        <f t="shared" si="42"/>
        <v>0.61</v>
      </c>
      <c r="AQ104" s="14">
        <f t="shared" si="42"/>
        <v>0.61</v>
      </c>
      <c r="AR104" s="14">
        <f t="shared" si="42"/>
        <v>0.61</v>
      </c>
      <c r="AS104" s="14">
        <f t="shared" si="42"/>
        <v>0.61</v>
      </c>
      <c r="AT104" s="14">
        <f t="shared" si="42"/>
        <v>0.61</v>
      </c>
      <c r="AU104" s="14">
        <f t="shared" si="42"/>
        <v>0.61</v>
      </c>
      <c r="AV104" s="14">
        <f t="shared" si="42"/>
        <v>0.61</v>
      </c>
      <c r="AW104" s="14">
        <f t="shared" si="42"/>
        <v>0.61</v>
      </c>
      <c r="AX104" s="14">
        <f t="shared" si="42"/>
        <v>0.61</v>
      </c>
      <c r="AY104" s="14">
        <f t="shared" si="42"/>
        <v>0.61</v>
      </c>
      <c r="AZ104" s="11">
        <f t="shared" si="28"/>
        <v>29.28</v>
      </c>
    </row>
    <row r="105" spans="3:52">
      <c r="C105" s="1" t="s">
        <v>94</v>
      </c>
      <c r="D105" s="1">
        <f>D54*D104</f>
        <v>0</v>
      </c>
      <c r="E105" s="1">
        <f t="shared" ref="E105:AY105" si="43">E54*E104</f>
        <v>0</v>
      </c>
      <c r="F105" s="1">
        <f t="shared" si="43"/>
        <v>0</v>
      </c>
      <c r="G105" s="1">
        <f t="shared" si="43"/>
        <v>0</v>
      </c>
      <c r="H105" s="1">
        <f t="shared" si="43"/>
        <v>0</v>
      </c>
      <c r="I105" s="1">
        <f t="shared" si="43"/>
        <v>0</v>
      </c>
      <c r="J105" s="1">
        <f t="shared" si="43"/>
        <v>0</v>
      </c>
      <c r="K105" s="1">
        <f t="shared" si="43"/>
        <v>0</v>
      </c>
      <c r="L105" s="1">
        <f t="shared" si="43"/>
        <v>0</v>
      </c>
      <c r="M105" s="1">
        <f t="shared" si="43"/>
        <v>0</v>
      </c>
      <c r="N105" s="1">
        <f t="shared" si="43"/>
        <v>0</v>
      </c>
      <c r="O105" s="1">
        <f t="shared" si="43"/>
        <v>0</v>
      </c>
      <c r="P105" s="1">
        <f t="shared" si="43"/>
        <v>0</v>
      </c>
      <c r="Q105" s="1">
        <f t="shared" si="43"/>
        <v>0</v>
      </c>
      <c r="R105" s="1">
        <f t="shared" si="43"/>
        <v>0</v>
      </c>
      <c r="S105" s="1">
        <f t="shared" si="43"/>
        <v>0</v>
      </c>
      <c r="T105" s="1">
        <f t="shared" si="43"/>
        <v>0</v>
      </c>
      <c r="U105" s="1">
        <f t="shared" si="43"/>
        <v>0</v>
      </c>
      <c r="V105" s="1">
        <f t="shared" si="43"/>
        <v>0</v>
      </c>
      <c r="W105" s="1">
        <f t="shared" si="43"/>
        <v>0</v>
      </c>
      <c r="X105" s="1">
        <f t="shared" si="43"/>
        <v>0</v>
      </c>
      <c r="Y105" s="1">
        <f t="shared" si="43"/>
        <v>0</v>
      </c>
      <c r="Z105" s="1">
        <f t="shared" si="43"/>
        <v>0</v>
      </c>
      <c r="AA105" s="1">
        <f t="shared" si="43"/>
        <v>0</v>
      </c>
      <c r="AB105" s="1">
        <f t="shared" si="43"/>
        <v>0</v>
      </c>
      <c r="AC105" s="1">
        <f t="shared" si="43"/>
        <v>0</v>
      </c>
      <c r="AD105" s="1">
        <f t="shared" si="43"/>
        <v>0</v>
      </c>
      <c r="AE105" s="1">
        <f t="shared" si="43"/>
        <v>0</v>
      </c>
      <c r="AF105" s="1">
        <f t="shared" si="43"/>
        <v>0</v>
      </c>
      <c r="AG105" s="1">
        <f t="shared" si="43"/>
        <v>0</v>
      </c>
      <c r="AH105" s="1">
        <f t="shared" si="43"/>
        <v>3894.24</v>
      </c>
      <c r="AI105" s="1">
        <f t="shared" si="43"/>
        <v>7788.48</v>
      </c>
      <c r="AJ105" s="1">
        <f t="shared" si="43"/>
        <v>11682.72</v>
      </c>
      <c r="AK105" s="1">
        <f t="shared" si="43"/>
        <v>15576.96</v>
      </c>
      <c r="AL105" s="1">
        <f t="shared" si="43"/>
        <v>19471.2</v>
      </c>
      <c r="AM105" s="1">
        <f t="shared" si="43"/>
        <v>23365.44</v>
      </c>
      <c r="AN105" s="1">
        <f t="shared" si="43"/>
        <v>27259.68</v>
      </c>
      <c r="AO105" s="1">
        <f t="shared" si="43"/>
        <v>31153.92</v>
      </c>
      <c r="AP105" s="1">
        <f t="shared" si="43"/>
        <v>35048.16</v>
      </c>
      <c r="AQ105" s="1">
        <f t="shared" si="43"/>
        <v>38942.4</v>
      </c>
      <c r="AR105" s="1">
        <f t="shared" si="43"/>
        <v>42836.64</v>
      </c>
      <c r="AS105" s="1">
        <f t="shared" si="43"/>
        <v>46730.88</v>
      </c>
      <c r="AT105" s="1">
        <f t="shared" si="43"/>
        <v>50625.12</v>
      </c>
      <c r="AU105" s="1">
        <f t="shared" si="43"/>
        <v>54519.36</v>
      </c>
      <c r="AV105" s="1">
        <f t="shared" si="43"/>
        <v>50625.12</v>
      </c>
      <c r="AW105" s="1">
        <f t="shared" si="43"/>
        <v>46730.88</v>
      </c>
      <c r="AX105" s="1">
        <f t="shared" si="43"/>
        <v>42836.64</v>
      </c>
      <c r="AY105" s="1">
        <f t="shared" si="43"/>
        <v>38942.4</v>
      </c>
      <c r="AZ105" s="11">
        <f t="shared" si="28"/>
        <v>588030.24</v>
      </c>
    </row>
    <row r="106" spans="52:52">
      <c r="AZ106" s="11">
        <f t="shared" si="28"/>
        <v>0</v>
      </c>
    </row>
    <row r="107" spans="2:52">
      <c r="B107" s="1" t="s">
        <v>108</v>
      </c>
      <c r="C107" s="1" t="s">
        <v>98</v>
      </c>
      <c r="D107" s="14">
        <f>D95</f>
        <v>0.4</v>
      </c>
      <c r="E107" s="14">
        <f t="shared" ref="E107:AY107" si="44">E95</f>
        <v>0.4</v>
      </c>
      <c r="F107" s="14">
        <f t="shared" si="44"/>
        <v>0.4</v>
      </c>
      <c r="G107" s="14">
        <f t="shared" si="44"/>
        <v>0.4</v>
      </c>
      <c r="H107" s="14">
        <f t="shared" si="44"/>
        <v>0.4</v>
      </c>
      <c r="I107" s="14">
        <f t="shared" si="44"/>
        <v>0.4</v>
      </c>
      <c r="J107" s="14">
        <f t="shared" si="44"/>
        <v>0.4</v>
      </c>
      <c r="K107" s="14">
        <f t="shared" si="44"/>
        <v>0.4</v>
      </c>
      <c r="L107" s="14">
        <f t="shared" si="44"/>
        <v>0.4</v>
      </c>
      <c r="M107" s="14">
        <f t="shared" si="44"/>
        <v>0.4</v>
      </c>
      <c r="N107" s="14">
        <f t="shared" si="44"/>
        <v>0.4</v>
      </c>
      <c r="O107" s="14">
        <f t="shared" si="44"/>
        <v>0.4</v>
      </c>
      <c r="P107" s="14">
        <f t="shared" si="44"/>
        <v>0.4</v>
      </c>
      <c r="Q107" s="14">
        <f t="shared" si="44"/>
        <v>0.4</v>
      </c>
      <c r="R107" s="14">
        <f t="shared" si="44"/>
        <v>0.4</v>
      </c>
      <c r="S107" s="14">
        <f t="shared" si="44"/>
        <v>0.4</v>
      </c>
      <c r="T107" s="14">
        <f t="shared" si="44"/>
        <v>0.4</v>
      </c>
      <c r="U107" s="14">
        <f t="shared" si="44"/>
        <v>0.4</v>
      </c>
      <c r="V107" s="14">
        <f t="shared" si="44"/>
        <v>0.4</v>
      </c>
      <c r="W107" s="14">
        <f t="shared" si="44"/>
        <v>0.4</v>
      </c>
      <c r="X107" s="14">
        <f t="shared" si="44"/>
        <v>0.4</v>
      </c>
      <c r="Y107" s="14">
        <f t="shared" si="44"/>
        <v>0.4</v>
      </c>
      <c r="Z107" s="14">
        <f t="shared" si="44"/>
        <v>0.4</v>
      </c>
      <c r="AA107" s="14">
        <f t="shared" si="44"/>
        <v>0.4</v>
      </c>
      <c r="AB107" s="14">
        <f t="shared" si="44"/>
        <v>0.4</v>
      </c>
      <c r="AC107" s="14">
        <f t="shared" si="44"/>
        <v>0.4</v>
      </c>
      <c r="AD107" s="14">
        <f t="shared" si="44"/>
        <v>0.4</v>
      </c>
      <c r="AE107" s="14">
        <f t="shared" si="44"/>
        <v>0.4</v>
      </c>
      <c r="AF107" s="14">
        <f t="shared" si="44"/>
        <v>0.4</v>
      </c>
      <c r="AG107" s="14">
        <f t="shared" si="44"/>
        <v>0.4</v>
      </c>
      <c r="AH107" s="14">
        <f t="shared" si="44"/>
        <v>0.4</v>
      </c>
      <c r="AI107" s="14">
        <f t="shared" si="44"/>
        <v>0.4</v>
      </c>
      <c r="AJ107" s="14">
        <f t="shared" si="44"/>
        <v>0.4</v>
      </c>
      <c r="AK107" s="14">
        <f t="shared" si="44"/>
        <v>0.4</v>
      </c>
      <c r="AL107" s="14">
        <f t="shared" si="44"/>
        <v>0.4</v>
      </c>
      <c r="AM107" s="14">
        <f t="shared" si="44"/>
        <v>0.4</v>
      </c>
      <c r="AN107" s="14">
        <f t="shared" si="44"/>
        <v>0.4</v>
      </c>
      <c r="AO107" s="14">
        <f t="shared" si="44"/>
        <v>0.4</v>
      </c>
      <c r="AP107" s="14">
        <f t="shared" si="44"/>
        <v>0.4</v>
      </c>
      <c r="AQ107" s="14">
        <f t="shared" si="44"/>
        <v>0.4</v>
      </c>
      <c r="AR107" s="14">
        <f t="shared" si="44"/>
        <v>0.4</v>
      </c>
      <c r="AS107" s="14">
        <f t="shared" si="44"/>
        <v>0.4</v>
      </c>
      <c r="AT107" s="14">
        <f t="shared" si="44"/>
        <v>0.4</v>
      </c>
      <c r="AU107" s="14">
        <f t="shared" si="44"/>
        <v>0.4</v>
      </c>
      <c r="AV107" s="14">
        <f t="shared" si="44"/>
        <v>0.4</v>
      </c>
      <c r="AW107" s="14">
        <f t="shared" si="44"/>
        <v>0.4</v>
      </c>
      <c r="AX107" s="14">
        <f t="shared" si="44"/>
        <v>0.4</v>
      </c>
      <c r="AY107" s="14">
        <f t="shared" si="44"/>
        <v>0.4</v>
      </c>
      <c r="AZ107" s="11">
        <f t="shared" si="28"/>
        <v>19.2</v>
      </c>
    </row>
    <row r="108" spans="3:52">
      <c r="C108" s="1" t="s">
        <v>94</v>
      </c>
      <c r="D108" s="1">
        <f>D58*D107</f>
        <v>0</v>
      </c>
      <c r="E108" s="1">
        <f t="shared" ref="E108:AY108" si="45">E58*E107</f>
        <v>0</v>
      </c>
      <c r="F108" s="1">
        <f t="shared" si="45"/>
        <v>0</v>
      </c>
      <c r="G108" s="1">
        <f t="shared" si="45"/>
        <v>0</v>
      </c>
      <c r="H108" s="1">
        <f t="shared" si="45"/>
        <v>0</v>
      </c>
      <c r="I108" s="1">
        <f t="shared" si="45"/>
        <v>0</v>
      </c>
      <c r="J108" s="1">
        <f t="shared" si="45"/>
        <v>0</v>
      </c>
      <c r="K108" s="1">
        <f t="shared" si="45"/>
        <v>0</v>
      </c>
      <c r="L108" s="1">
        <f t="shared" si="45"/>
        <v>0</v>
      </c>
      <c r="M108" s="1">
        <f t="shared" si="45"/>
        <v>0</v>
      </c>
      <c r="N108" s="1">
        <f t="shared" si="45"/>
        <v>0</v>
      </c>
      <c r="O108" s="1">
        <f t="shared" si="45"/>
        <v>0</v>
      </c>
      <c r="P108" s="1">
        <f t="shared" si="45"/>
        <v>0</v>
      </c>
      <c r="Q108" s="1">
        <f t="shared" si="45"/>
        <v>0</v>
      </c>
      <c r="R108" s="1">
        <f t="shared" si="45"/>
        <v>0</v>
      </c>
      <c r="S108" s="1">
        <f t="shared" si="45"/>
        <v>0</v>
      </c>
      <c r="T108" s="1">
        <f t="shared" si="45"/>
        <v>0</v>
      </c>
      <c r="U108" s="1">
        <f t="shared" si="45"/>
        <v>0</v>
      </c>
      <c r="V108" s="1">
        <f t="shared" si="45"/>
        <v>0</v>
      </c>
      <c r="W108" s="1">
        <f t="shared" si="45"/>
        <v>0</v>
      </c>
      <c r="X108" s="1">
        <f t="shared" si="45"/>
        <v>0</v>
      </c>
      <c r="Y108" s="1">
        <f t="shared" si="45"/>
        <v>0</v>
      </c>
      <c r="Z108" s="1">
        <f t="shared" si="45"/>
        <v>0</v>
      </c>
      <c r="AA108" s="1">
        <f t="shared" si="45"/>
        <v>0</v>
      </c>
      <c r="AB108" s="1">
        <f t="shared" si="45"/>
        <v>0</v>
      </c>
      <c r="AC108" s="1">
        <f t="shared" si="45"/>
        <v>0</v>
      </c>
      <c r="AD108" s="1">
        <f t="shared" si="45"/>
        <v>0</v>
      </c>
      <c r="AE108" s="1">
        <f t="shared" si="45"/>
        <v>0</v>
      </c>
      <c r="AF108" s="1">
        <f t="shared" si="45"/>
        <v>0</v>
      </c>
      <c r="AG108" s="1">
        <f t="shared" si="45"/>
        <v>0</v>
      </c>
      <c r="AH108" s="1">
        <f t="shared" si="45"/>
        <v>0</v>
      </c>
      <c r="AI108" s="1">
        <f t="shared" si="45"/>
        <v>0</v>
      </c>
      <c r="AJ108" s="1">
        <f t="shared" si="45"/>
        <v>0</v>
      </c>
      <c r="AK108" s="1">
        <f t="shared" si="45"/>
        <v>0</v>
      </c>
      <c r="AL108" s="1">
        <f t="shared" si="45"/>
        <v>4457.6</v>
      </c>
      <c r="AM108" s="1">
        <f t="shared" si="45"/>
        <v>8915.2</v>
      </c>
      <c r="AN108" s="1">
        <f t="shared" si="45"/>
        <v>17830.4</v>
      </c>
      <c r="AO108" s="1">
        <f t="shared" si="45"/>
        <v>35660.8</v>
      </c>
      <c r="AP108" s="1">
        <f t="shared" si="45"/>
        <v>53491.2</v>
      </c>
      <c r="AQ108" s="1">
        <f t="shared" si="45"/>
        <v>71321.6</v>
      </c>
      <c r="AR108" s="1">
        <f t="shared" si="45"/>
        <v>71321.6</v>
      </c>
      <c r="AS108" s="1">
        <f t="shared" si="45"/>
        <v>71321.6</v>
      </c>
      <c r="AT108" s="1">
        <f t="shared" si="45"/>
        <v>71321.6</v>
      </c>
      <c r="AU108" s="1">
        <f t="shared" si="45"/>
        <v>71321.6</v>
      </c>
      <c r="AV108" s="1">
        <f t="shared" si="45"/>
        <v>71321.6</v>
      </c>
      <c r="AW108" s="1">
        <f t="shared" si="45"/>
        <v>71321.6</v>
      </c>
      <c r="AX108" s="1">
        <f t="shared" si="45"/>
        <v>53491.2</v>
      </c>
      <c r="AY108" s="1">
        <f t="shared" si="45"/>
        <v>35660.8</v>
      </c>
      <c r="AZ108" s="11">
        <f t="shared" si="28"/>
        <v>708758.4</v>
      </c>
    </row>
    <row r="109" spans="52:52">
      <c r="AZ109" s="11">
        <f t="shared" si="28"/>
        <v>0</v>
      </c>
    </row>
    <row r="110" spans="2:52">
      <c r="B110" s="1" t="s">
        <v>90</v>
      </c>
      <c r="C110" s="1" t="s">
        <v>98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1">
        <f t="shared" si="28"/>
        <v>0</v>
      </c>
    </row>
    <row r="111" spans="3:52">
      <c r="C111" s="1" t="s">
        <v>94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1">
        <f t="shared" si="28"/>
        <v>0</v>
      </c>
    </row>
    <row r="112" spans="52:52">
      <c r="AZ112" s="11">
        <f t="shared" si="28"/>
        <v>0</v>
      </c>
    </row>
    <row r="113" spans="2:52">
      <c r="B113" s="1" t="s">
        <v>59</v>
      </c>
      <c r="C113" s="1" t="s">
        <v>98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1">
        <f t="shared" si="28"/>
        <v>0</v>
      </c>
    </row>
    <row r="114" spans="3:52">
      <c r="C114" s="1" t="s">
        <v>94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1">
        <f t="shared" si="28"/>
        <v>0</v>
      </c>
    </row>
    <row r="115" spans="52:52">
      <c r="AZ115" s="11">
        <f t="shared" si="28"/>
        <v>0</v>
      </c>
    </row>
    <row r="116" spans="1:52">
      <c r="A116" s="5" t="s">
        <v>109</v>
      </c>
      <c r="B116" s="5"/>
      <c r="C116" s="5"/>
      <c r="D116" s="5">
        <f>D76+D79+D82+D87+D90+D93+D96+D99+D102+D105+D108+D111+D114</f>
        <v>17081.4</v>
      </c>
      <c r="E116" s="5">
        <f t="shared" ref="E116:AY116" si="46">E76+E79+E82+E87+E90+E93+E96+E99+E102+E105+E108+E111+E114</f>
        <v>21932.4</v>
      </c>
      <c r="F116" s="5">
        <f t="shared" si="46"/>
        <v>26783.4</v>
      </c>
      <c r="G116" s="5">
        <f t="shared" si="46"/>
        <v>31634.4</v>
      </c>
      <c r="H116" s="5">
        <f t="shared" si="46"/>
        <v>36485.4</v>
      </c>
      <c r="I116" s="5">
        <f t="shared" si="46"/>
        <v>47232.08</v>
      </c>
      <c r="J116" s="5">
        <f t="shared" si="46"/>
        <v>57978.76</v>
      </c>
      <c r="K116" s="5">
        <f t="shared" si="46"/>
        <v>68725.44</v>
      </c>
      <c r="L116" s="5">
        <f t="shared" si="46"/>
        <v>79472.12</v>
      </c>
      <c r="M116" s="5">
        <f t="shared" si="46"/>
        <v>90218.8</v>
      </c>
      <c r="N116" s="5">
        <f t="shared" si="46"/>
        <v>91263.48</v>
      </c>
      <c r="O116" s="5">
        <f t="shared" si="46"/>
        <v>92308.16</v>
      </c>
      <c r="P116" s="5">
        <f t="shared" si="46"/>
        <v>87913.84</v>
      </c>
      <c r="Q116" s="5">
        <f t="shared" si="46"/>
        <v>88958.52</v>
      </c>
      <c r="R116" s="5">
        <f t="shared" si="46"/>
        <v>90003.2</v>
      </c>
      <c r="S116" s="5">
        <f t="shared" si="46"/>
        <v>91047.88</v>
      </c>
      <c r="T116" s="5">
        <f t="shared" si="46"/>
        <v>77539.56</v>
      </c>
      <c r="U116" s="5">
        <f t="shared" si="46"/>
        <v>83435.24</v>
      </c>
      <c r="V116" s="5">
        <f t="shared" si="46"/>
        <v>89330.92</v>
      </c>
      <c r="W116" s="5">
        <f t="shared" si="46"/>
        <v>95226.6</v>
      </c>
      <c r="X116" s="5">
        <f t="shared" si="46"/>
        <v>101122.28</v>
      </c>
      <c r="Y116" s="5">
        <f t="shared" si="46"/>
        <v>107017.96</v>
      </c>
      <c r="Z116" s="5">
        <f t="shared" si="46"/>
        <v>112913.64</v>
      </c>
      <c r="AA116" s="5">
        <f t="shared" si="46"/>
        <v>107017.96</v>
      </c>
      <c r="AB116" s="5">
        <f t="shared" si="46"/>
        <v>122280.48</v>
      </c>
      <c r="AC116" s="5">
        <f t="shared" si="46"/>
        <v>116384.8</v>
      </c>
      <c r="AD116" s="5">
        <f t="shared" si="46"/>
        <v>110489.12</v>
      </c>
      <c r="AE116" s="5">
        <f t="shared" si="46"/>
        <v>104593.44</v>
      </c>
      <c r="AF116" s="5">
        <f t="shared" si="46"/>
        <v>98697.76</v>
      </c>
      <c r="AG116" s="5">
        <f t="shared" si="46"/>
        <v>92802.08</v>
      </c>
      <c r="AH116" s="5">
        <f t="shared" si="46"/>
        <v>91888.72</v>
      </c>
      <c r="AI116" s="5">
        <f t="shared" si="46"/>
        <v>105518.56</v>
      </c>
      <c r="AJ116" s="5">
        <f t="shared" si="46"/>
        <v>119148.4</v>
      </c>
      <c r="AK116" s="5">
        <f t="shared" si="46"/>
        <v>132778.24</v>
      </c>
      <c r="AL116" s="5">
        <f t="shared" si="46"/>
        <v>162009.68</v>
      </c>
      <c r="AM116" s="5">
        <f t="shared" si="46"/>
        <v>191241.12</v>
      </c>
      <c r="AN116" s="5">
        <f t="shared" si="46"/>
        <v>267026.48</v>
      </c>
      <c r="AO116" s="5">
        <f t="shared" si="46"/>
        <v>343062.72</v>
      </c>
      <c r="AP116" s="5">
        <f t="shared" si="46"/>
        <v>434700.56</v>
      </c>
      <c r="AQ116" s="5">
        <f t="shared" si="46"/>
        <v>510736.8</v>
      </c>
      <c r="AR116" s="5">
        <f t="shared" si="46"/>
        <v>524366.64</v>
      </c>
      <c r="AS116" s="5">
        <f t="shared" si="46"/>
        <v>537996.48</v>
      </c>
      <c r="AT116" s="5">
        <f t="shared" si="46"/>
        <v>551626.32</v>
      </c>
      <c r="AU116" s="5">
        <f t="shared" si="46"/>
        <v>565256.16</v>
      </c>
      <c r="AV116" s="5">
        <f t="shared" si="46"/>
        <v>551626.32</v>
      </c>
      <c r="AW116" s="5">
        <f t="shared" si="46"/>
        <v>537996.48</v>
      </c>
      <c r="AX116" s="5">
        <f t="shared" si="46"/>
        <v>461960.24</v>
      </c>
      <c r="AY116" s="5">
        <f t="shared" si="46"/>
        <v>385924</v>
      </c>
      <c r="AZ116" s="11">
        <f t="shared" si="28"/>
        <v>8912755.04</v>
      </c>
    </row>
    <row r="117" spans="1:52">
      <c r="A117" s="6" t="s">
        <v>110</v>
      </c>
      <c r="B117" s="10"/>
      <c r="C117" s="10"/>
      <c r="D117" s="7">
        <f>D72-D116</f>
        <v>282918.6</v>
      </c>
      <c r="E117" s="7">
        <f>D117+E72-E116</f>
        <v>260986.2</v>
      </c>
      <c r="F117" s="7">
        <f t="shared" ref="F117:AY117" si="47">E117+F72-F116</f>
        <v>234202.8</v>
      </c>
      <c r="G117" s="7">
        <f t="shared" si="47"/>
        <v>202568.4</v>
      </c>
      <c r="H117" s="7">
        <f t="shared" si="47"/>
        <v>166083</v>
      </c>
      <c r="I117" s="7">
        <f t="shared" si="47"/>
        <v>118850.92</v>
      </c>
      <c r="J117" s="7">
        <f t="shared" si="47"/>
        <v>60872.16</v>
      </c>
      <c r="K117" s="7">
        <f t="shared" si="47"/>
        <v>292146.72</v>
      </c>
      <c r="L117" s="7">
        <f t="shared" si="47"/>
        <v>212674.6</v>
      </c>
      <c r="M117" s="7">
        <f t="shared" si="47"/>
        <v>122455.8</v>
      </c>
      <c r="N117" s="7">
        <f t="shared" si="47"/>
        <v>31192.32</v>
      </c>
      <c r="O117" s="7">
        <f t="shared" si="47"/>
        <v>238884.16</v>
      </c>
      <c r="P117" s="7">
        <f t="shared" si="47"/>
        <v>450970.32</v>
      </c>
      <c r="Q117" s="7">
        <f t="shared" si="47"/>
        <v>662011.8</v>
      </c>
      <c r="R117" s="7">
        <f t="shared" si="47"/>
        <v>672008.6</v>
      </c>
      <c r="S117" s="7">
        <f t="shared" si="47"/>
        <v>580960.72</v>
      </c>
      <c r="T117" s="7">
        <f t="shared" si="47"/>
        <v>503421.16</v>
      </c>
      <c r="U117" s="7">
        <f t="shared" si="47"/>
        <v>419985.92</v>
      </c>
      <c r="V117" s="7">
        <f t="shared" si="47"/>
        <v>330655</v>
      </c>
      <c r="W117" s="7">
        <f t="shared" si="47"/>
        <v>235428.4</v>
      </c>
      <c r="X117" s="7">
        <f t="shared" si="47"/>
        <v>134306.12</v>
      </c>
      <c r="Y117" s="7">
        <f t="shared" si="47"/>
        <v>27288.16</v>
      </c>
      <c r="Z117" s="7">
        <f t="shared" si="47"/>
        <v>1914374.52</v>
      </c>
      <c r="AA117" s="7">
        <f t="shared" si="47"/>
        <v>1807356.56</v>
      </c>
      <c r="AB117" s="7">
        <f t="shared" si="47"/>
        <v>1685076.08</v>
      </c>
      <c r="AC117" s="7">
        <f t="shared" si="47"/>
        <v>1568691.28</v>
      </c>
      <c r="AD117" s="7">
        <f t="shared" si="47"/>
        <v>1458202.16</v>
      </c>
      <c r="AE117" s="7">
        <f t="shared" si="47"/>
        <v>1353608.72</v>
      </c>
      <c r="AF117" s="7">
        <f t="shared" si="47"/>
        <v>1254910.96</v>
      </c>
      <c r="AG117" s="7">
        <f t="shared" si="47"/>
        <v>1162108.88</v>
      </c>
      <c r="AH117" s="7">
        <f t="shared" si="47"/>
        <v>1070220.16</v>
      </c>
      <c r="AI117" s="7">
        <f t="shared" si="47"/>
        <v>964701.6</v>
      </c>
      <c r="AJ117" s="7">
        <f t="shared" si="47"/>
        <v>845553.2</v>
      </c>
      <c r="AK117" s="7">
        <f t="shared" si="47"/>
        <v>712774.96</v>
      </c>
      <c r="AL117" s="7">
        <f t="shared" si="47"/>
        <v>550765.28</v>
      </c>
      <c r="AM117" s="7">
        <f t="shared" si="47"/>
        <v>359524.16</v>
      </c>
      <c r="AN117" s="7">
        <f t="shared" si="47"/>
        <v>92497.6800000001</v>
      </c>
      <c r="AO117" s="7">
        <f t="shared" si="47"/>
        <v>2749434.96</v>
      </c>
      <c r="AP117" s="7">
        <f t="shared" si="47"/>
        <v>2314734.4</v>
      </c>
      <c r="AQ117" s="7">
        <f t="shared" si="47"/>
        <v>1803997.6</v>
      </c>
      <c r="AR117" s="7">
        <f t="shared" si="47"/>
        <v>1279630.96</v>
      </c>
      <c r="AS117" s="7">
        <f t="shared" si="47"/>
        <v>741634.48</v>
      </c>
      <c r="AT117" s="7">
        <f t="shared" si="47"/>
        <v>190008.16</v>
      </c>
      <c r="AU117" s="7">
        <f t="shared" si="47"/>
        <v>1624752</v>
      </c>
      <c r="AV117" s="7">
        <f t="shared" si="47"/>
        <v>1073125.68</v>
      </c>
      <c r="AW117" s="7">
        <f t="shared" si="47"/>
        <v>535129.2</v>
      </c>
      <c r="AX117" s="7">
        <f t="shared" si="47"/>
        <v>73168.9600000001</v>
      </c>
      <c r="AY117" s="7">
        <f t="shared" si="47"/>
        <v>87244.9600000001</v>
      </c>
      <c r="AZ117" s="11">
        <f t="shared" si="28"/>
        <v>35514099.44</v>
      </c>
    </row>
  </sheetData>
  <mergeCells count="12"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9"/>
  <sheetViews>
    <sheetView zoomScale="80" zoomScaleNormal="80" workbookViewId="0">
      <pane xSplit="3" ySplit="5" topLeftCell="D6" activePane="bottomRight" state="frozen"/>
      <selection/>
      <selection pane="topRight"/>
      <selection pane="bottomLeft"/>
      <selection pane="bottomRight" activeCell="E9" sqref="E9"/>
    </sheetView>
  </sheetViews>
  <sheetFormatPr defaultColWidth="9" defaultRowHeight="16.5"/>
  <cols>
    <col min="1" max="1" width="15.125" style="1" customWidth="1"/>
    <col min="2" max="2" width="17.25" style="1" customWidth="1"/>
    <col min="3" max="3" width="9" style="1"/>
    <col min="4" max="11" width="12" style="1" customWidth="1"/>
    <col min="12" max="23" width="11.625" style="1" customWidth="1"/>
    <col min="24" max="31" width="12.875" style="1" customWidth="1"/>
    <col min="32" max="34" width="11.625" style="1" customWidth="1"/>
    <col min="35" max="42" width="12.875" style="1" customWidth="1"/>
    <col min="43" max="51" width="13.25" style="1" customWidth="1"/>
    <col min="52" max="52" width="10.75" style="1" customWidth="1"/>
    <col min="53" max="16384" width="9" style="1"/>
  </cols>
  <sheetData>
    <row r="1" spans="10:10">
      <c r="J1" s="1" t="s">
        <v>111</v>
      </c>
    </row>
    <row r="4" spans="4:51">
      <c r="D4" s="2" t="s">
        <v>1</v>
      </c>
      <c r="E4" s="2"/>
      <c r="F4" s="2"/>
      <c r="G4" s="2"/>
      <c r="H4" s="2" t="s">
        <v>2</v>
      </c>
      <c r="I4" s="2"/>
      <c r="J4" s="2"/>
      <c r="K4" s="2"/>
      <c r="L4" s="2" t="s">
        <v>3</v>
      </c>
      <c r="M4" s="2"/>
      <c r="N4" s="2"/>
      <c r="O4" s="2"/>
      <c r="P4" s="2" t="s">
        <v>4</v>
      </c>
      <c r="Q4" s="2"/>
      <c r="R4" s="2"/>
      <c r="S4" s="2"/>
      <c r="T4" s="2" t="s">
        <v>5</v>
      </c>
      <c r="U4" s="2"/>
      <c r="V4" s="2"/>
      <c r="W4" s="2"/>
      <c r="X4" s="2" t="s">
        <v>6</v>
      </c>
      <c r="Y4" s="2"/>
      <c r="Z4" s="2"/>
      <c r="AA4" s="2"/>
      <c r="AB4" s="2" t="s">
        <v>7</v>
      </c>
      <c r="AC4" s="2"/>
      <c r="AD4" s="2"/>
      <c r="AE4" s="2"/>
      <c r="AF4" s="2" t="s">
        <v>8</v>
      </c>
      <c r="AG4" s="2"/>
      <c r="AH4" s="2"/>
      <c r="AI4" s="2"/>
      <c r="AJ4" s="2" t="s">
        <v>9</v>
      </c>
      <c r="AK4" s="2"/>
      <c r="AL4" s="2"/>
      <c r="AM4" s="2"/>
      <c r="AN4" s="2" t="s">
        <v>10</v>
      </c>
      <c r="AO4" s="2"/>
      <c r="AP4" s="2"/>
      <c r="AQ4" s="2"/>
      <c r="AR4" s="2" t="s">
        <v>11</v>
      </c>
      <c r="AS4" s="2"/>
      <c r="AT4" s="2"/>
      <c r="AU4" s="2"/>
      <c r="AV4" s="2" t="s">
        <v>12</v>
      </c>
      <c r="AW4" s="2"/>
      <c r="AX4" s="2"/>
      <c r="AY4" s="2"/>
    </row>
    <row r="5" spans="4:52">
      <c r="D5" s="3" t="s">
        <v>13</v>
      </c>
      <c r="E5" s="3" t="s">
        <v>14</v>
      </c>
      <c r="F5" s="3" t="s">
        <v>15</v>
      </c>
      <c r="G5" s="3" t="s">
        <v>16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13</v>
      </c>
      <c r="Q5" s="3" t="s">
        <v>14</v>
      </c>
      <c r="R5" s="3" t="s">
        <v>15</v>
      </c>
      <c r="S5" s="3" t="s">
        <v>16</v>
      </c>
      <c r="T5" s="3" t="s">
        <v>13</v>
      </c>
      <c r="U5" s="3" t="s">
        <v>14</v>
      </c>
      <c r="V5" s="3" t="s">
        <v>15</v>
      </c>
      <c r="W5" s="3" t="s">
        <v>16</v>
      </c>
      <c r="X5" s="3" t="s">
        <v>13</v>
      </c>
      <c r="Y5" s="3" t="s">
        <v>14</v>
      </c>
      <c r="Z5" s="3" t="s">
        <v>15</v>
      </c>
      <c r="AA5" s="3" t="s">
        <v>16</v>
      </c>
      <c r="AB5" s="3" t="s">
        <v>13</v>
      </c>
      <c r="AC5" s="3" t="s">
        <v>14</v>
      </c>
      <c r="AD5" s="3" t="s">
        <v>15</v>
      </c>
      <c r="AE5" s="3" t="s">
        <v>16</v>
      </c>
      <c r="AF5" s="3" t="s">
        <v>13</v>
      </c>
      <c r="AG5" s="3" t="s">
        <v>14</v>
      </c>
      <c r="AH5" s="3" t="s">
        <v>15</v>
      </c>
      <c r="AI5" s="3" t="s">
        <v>16</v>
      </c>
      <c r="AJ5" s="3" t="s">
        <v>13</v>
      </c>
      <c r="AK5" s="3" t="s">
        <v>14</v>
      </c>
      <c r="AL5" s="3" t="s">
        <v>15</v>
      </c>
      <c r="AM5" s="3" t="s">
        <v>16</v>
      </c>
      <c r="AN5" s="3" t="s">
        <v>13</v>
      </c>
      <c r="AO5" s="3" t="s">
        <v>14</v>
      </c>
      <c r="AP5" s="3" t="s">
        <v>15</v>
      </c>
      <c r="AQ5" s="3" t="s">
        <v>16</v>
      </c>
      <c r="AR5" s="3" t="s">
        <v>13</v>
      </c>
      <c r="AS5" s="3" t="s">
        <v>14</v>
      </c>
      <c r="AT5" s="3" t="s">
        <v>15</v>
      </c>
      <c r="AU5" s="3" t="s">
        <v>16</v>
      </c>
      <c r="AV5" s="3" t="s">
        <v>13</v>
      </c>
      <c r="AW5" s="3" t="s">
        <v>14</v>
      </c>
      <c r="AX5" s="3" t="s">
        <v>15</v>
      </c>
      <c r="AY5" s="3" t="s">
        <v>16</v>
      </c>
      <c r="AZ5" s="3" t="s">
        <v>17</v>
      </c>
    </row>
    <row r="6" spans="1:52">
      <c r="A6" s="4" t="s">
        <v>112</v>
      </c>
      <c r="B6" s="4"/>
      <c r="C6" s="4"/>
      <c r="D6" s="4">
        <v>1000000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>
        <v>500000</v>
      </c>
      <c r="R6" s="4"/>
      <c r="S6" s="4"/>
      <c r="T6" s="4"/>
      <c r="U6" s="4"/>
      <c r="V6" s="4"/>
      <c r="W6" s="4"/>
      <c r="X6" s="4"/>
      <c r="Y6" s="4"/>
      <c r="Z6" s="4">
        <v>1000000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>
        <v>250000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11">
        <f>SUM(D6:AY6)</f>
        <v>2750000</v>
      </c>
    </row>
    <row r="7" spans="52:52">
      <c r="AZ7" s="11">
        <f t="shared" ref="AZ7:AZ39" si="0">SUM(D7:AY7)</f>
        <v>0</v>
      </c>
    </row>
    <row r="8" spans="1:52">
      <c r="A8" s="1" t="s">
        <v>113</v>
      </c>
      <c r="AZ8" s="11">
        <f t="shared" si="0"/>
        <v>0</v>
      </c>
    </row>
    <row r="9" spans="52:52">
      <c r="AZ9" s="11">
        <f t="shared" si="0"/>
        <v>0</v>
      </c>
    </row>
    <row r="10" spans="2:52">
      <c r="B10" s="1" t="s">
        <v>75</v>
      </c>
      <c r="D10" s="1">
        <f>收入和直接成本!D24</f>
        <v>31360</v>
      </c>
      <c r="E10" s="1">
        <f>收入和直接成本!E24</f>
        <v>31360</v>
      </c>
      <c r="F10" s="1">
        <f>收入和直接成本!F24</f>
        <v>31360</v>
      </c>
      <c r="G10" s="1">
        <f>收入和直接成本!G24</f>
        <v>31360</v>
      </c>
      <c r="H10" s="1">
        <f>收入和直接成本!H24</f>
        <v>31360</v>
      </c>
      <c r="I10" s="1">
        <f>收入和直接成本!I24</f>
        <v>31360</v>
      </c>
      <c r="J10" s="1">
        <f>收入和直接成本!J24</f>
        <v>31360</v>
      </c>
      <c r="K10" s="1">
        <f>收入和直接成本!K24</f>
        <v>31360</v>
      </c>
      <c r="L10" s="1">
        <f>收入和直接成本!L24</f>
        <v>31360</v>
      </c>
      <c r="M10" s="1">
        <f>收入和直接成本!M24</f>
        <v>31360</v>
      </c>
      <c r="N10" s="1">
        <f>收入和直接成本!N24</f>
        <v>31360</v>
      </c>
      <c r="O10" s="1">
        <f>收入和直接成本!O24</f>
        <v>31360</v>
      </c>
      <c r="P10" s="1">
        <f>收入和直接成本!P24</f>
        <v>33957</v>
      </c>
      <c r="Q10" s="1">
        <f>收入和直接成本!Q24</f>
        <v>33957</v>
      </c>
      <c r="R10" s="1">
        <f>收入和直接成本!R24</f>
        <v>33957</v>
      </c>
      <c r="S10" s="1">
        <f>收入和直接成本!S24</f>
        <v>33957</v>
      </c>
      <c r="T10" s="1">
        <f>收入和直接成本!T24</f>
        <v>33957</v>
      </c>
      <c r="U10" s="1">
        <f>收入和直接成本!U24</f>
        <v>33957</v>
      </c>
      <c r="V10" s="1">
        <f>收入和直接成本!V24</f>
        <v>33957</v>
      </c>
      <c r="W10" s="1">
        <f>收入和直接成本!W24</f>
        <v>33957</v>
      </c>
      <c r="X10" s="1">
        <f>收入和直接成本!X24</f>
        <v>33957</v>
      </c>
      <c r="Y10" s="1">
        <f>收入和直接成本!Y24</f>
        <v>33957</v>
      </c>
      <c r="Z10" s="1">
        <f>收入和直接成本!Z24</f>
        <v>33957</v>
      </c>
      <c r="AA10" s="1">
        <f>收入和直接成本!AA24</f>
        <v>33957</v>
      </c>
      <c r="AB10" s="1">
        <f>收入和直接成本!AB24</f>
        <v>60760</v>
      </c>
      <c r="AC10" s="1">
        <f>收入和直接成本!AC24</f>
        <v>60760</v>
      </c>
      <c r="AD10" s="1">
        <f>收入和直接成本!AD24</f>
        <v>60760</v>
      </c>
      <c r="AE10" s="1">
        <f>收入和直接成本!AE24</f>
        <v>60760</v>
      </c>
      <c r="AF10" s="1">
        <f>收入和直接成本!AF24</f>
        <v>60760</v>
      </c>
      <c r="AG10" s="1">
        <f>收入和直接成本!AG24</f>
        <v>60760</v>
      </c>
      <c r="AH10" s="1">
        <f>收入和直接成本!AH24</f>
        <v>170128</v>
      </c>
      <c r="AI10" s="1">
        <f>收入和直接成本!AI24</f>
        <v>170128</v>
      </c>
      <c r="AJ10" s="1">
        <f>收入和直接成本!AJ24</f>
        <v>170128</v>
      </c>
      <c r="AK10" s="1">
        <f>收入和直接成本!AK24</f>
        <v>170128</v>
      </c>
      <c r="AL10" s="1">
        <f>收入和直接成本!AL24</f>
        <v>170128</v>
      </c>
      <c r="AM10" s="1">
        <f>收入和直接成本!AM24</f>
        <v>170128</v>
      </c>
      <c r="AN10" s="1">
        <f>收入和直接成本!AN24</f>
        <v>273028</v>
      </c>
      <c r="AO10" s="1">
        <f>收入和直接成本!AO24</f>
        <v>273028</v>
      </c>
      <c r="AP10" s="1">
        <f>收入和直接成本!AP24</f>
        <v>312032</v>
      </c>
      <c r="AQ10" s="1">
        <f>收入和直接成本!AQ24</f>
        <v>312032</v>
      </c>
      <c r="AR10" s="1">
        <f>收入和直接成本!AR24</f>
        <v>312032</v>
      </c>
      <c r="AS10" s="1">
        <f>收入和直接成本!AS24</f>
        <v>312032</v>
      </c>
      <c r="AT10" s="1">
        <f>收入和直接成本!AT24</f>
        <v>312032</v>
      </c>
      <c r="AU10" s="1">
        <f>收入和直接成本!AU24</f>
        <v>312032</v>
      </c>
      <c r="AV10" s="1">
        <f>收入和直接成本!AV24</f>
        <v>312032</v>
      </c>
      <c r="AW10" s="1">
        <f>收入和直接成本!AW24</f>
        <v>312032</v>
      </c>
      <c r="AX10" s="1">
        <f>收入和直接成本!AX24</f>
        <v>312032</v>
      </c>
      <c r="AY10" s="1">
        <f>收入和直接成本!AY24</f>
        <v>312032</v>
      </c>
      <c r="AZ10" s="11">
        <f t="shared" si="0"/>
        <v>5835508</v>
      </c>
    </row>
    <row r="11" spans="2:52">
      <c r="B11" s="1" t="s">
        <v>114</v>
      </c>
      <c r="D11" s="1">
        <f>收入和直接成本!D68</f>
        <v>9702</v>
      </c>
      <c r="E11" s="1">
        <f>收入和直接成本!E68</f>
        <v>19404</v>
      </c>
      <c r="F11" s="1">
        <f>收入和直接成本!F68</f>
        <v>29106</v>
      </c>
      <c r="G11" s="1">
        <f>收入和直接成本!G68</f>
        <v>38808</v>
      </c>
      <c r="H11" s="1">
        <f>收入和直接成本!H68</f>
        <v>48510</v>
      </c>
      <c r="I11" s="1">
        <f>收入和直接成本!I68</f>
        <v>70756</v>
      </c>
      <c r="J11" s="1">
        <f>收入和直接成本!J68</f>
        <v>93002</v>
      </c>
      <c r="K11" s="1">
        <f>收入和直接成本!K68</f>
        <v>115248</v>
      </c>
      <c r="L11" s="1">
        <f>收入和直接成本!L68</f>
        <v>137494</v>
      </c>
      <c r="M11" s="1">
        <f>收入和直接成本!M68</f>
        <v>159740</v>
      </c>
      <c r="N11" s="1">
        <f>收入和直接成本!N68</f>
        <v>162582</v>
      </c>
      <c r="O11" s="1">
        <f>收入和直接成本!O68</f>
        <v>165424</v>
      </c>
      <c r="P11" s="1">
        <f>收入和直接成本!P68</f>
        <v>168266</v>
      </c>
      <c r="Q11" s="1">
        <f>收入和直接成本!Q68</f>
        <v>171108</v>
      </c>
      <c r="R11" s="1">
        <f>收入和直接成本!R68</f>
        <v>173950</v>
      </c>
      <c r="S11" s="1">
        <f>收入和直接成本!S68</f>
        <v>176792</v>
      </c>
      <c r="T11" s="1">
        <f>收入和直接成本!T68</f>
        <v>150528</v>
      </c>
      <c r="U11" s="1">
        <f>收入和直接成本!U68</f>
        <v>163072</v>
      </c>
      <c r="V11" s="1">
        <f>收入和直接成本!V68</f>
        <v>175616</v>
      </c>
      <c r="W11" s="1">
        <f>收入和直接成本!W68</f>
        <v>188160</v>
      </c>
      <c r="X11" s="1">
        <f>收入和直接成本!X68</f>
        <v>200704</v>
      </c>
      <c r="Y11" s="1">
        <f>收入和直接成本!Y68</f>
        <v>213248</v>
      </c>
      <c r="Z11" s="1">
        <f>收入和直接成本!Z68</f>
        <v>225792</v>
      </c>
      <c r="AA11" s="1">
        <f>收入和直接成本!AA68</f>
        <v>213248</v>
      </c>
      <c r="AB11" s="1">
        <f>收入和直接成本!AB68</f>
        <v>200704</v>
      </c>
      <c r="AC11" s="1">
        <f>收入和直接成本!AC68</f>
        <v>188160</v>
      </c>
      <c r="AD11" s="1">
        <f>收入和直接成本!AD68</f>
        <v>175616</v>
      </c>
      <c r="AE11" s="1">
        <f>收入和直接成本!AE68</f>
        <v>163072</v>
      </c>
      <c r="AF11" s="1">
        <f>收入和直接成本!AF68</f>
        <v>150528</v>
      </c>
      <c r="AG11" s="1">
        <f>收入和直接成本!AG68</f>
        <v>137984</v>
      </c>
      <c r="AH11" s="1">
        <f>收入和直接成本!AH68</f>
        <v>22344</v>
      </c>
      <c r="AI11" s="1">
        <f>收入和直接成本!AI68</f>
        <v>44688</v>
      </c>
      <c r="AJ11" s="1">
        <f>收入和直接成本!AJ68</f>
        <v>67032</v>
      </c>
      <c r="AK11" s="1">
        <f>收入和直接成本!AK68</f>
        <v>89376</v>
      </c>
      <c r="AL11" s="1">
        <f>收入和直接成本!AL68</f>
        <v>150724</v>
      </c>
      <c r="AM11" s="1">
        <f>收入和直接成本!AM68</f>
        <v>212072</v>
      </c>
      <c r="AN11" s="1">
        <f>收入和直接成本!AN68</f>
        <v>312424</v>
      </c>
      <c r="AO11" s="1">
        <f>收入和直接成本!AO68</f>
        <v>490784</v>
      </c>
      <c r="AP11" s="1">
        <f>收入和直接成本!AP68</f>
        <v>669144</v>
      </c>
      <c r="AQ11" s="1">
        <f>收入和直接成本!AQ68</f>
        <v>847504</v>
      </c>
      <c r="AR11" s="1">
        <f>收入和直接成本!AR68</f>
        <v>869848</v>
      </c>
      <c r="AS11" s="1">
        <f>收入和直接成本!AS68</f>
        <v>892192</v>
      </c>
      <c r="AT11" s="1">
        <f>收入和直接成本!AT68</f>
        <v>914536</v>
      </c>
      <c r="AU11" s="1">
        <f>收入和直接成本!AU68</f>
        <v>936880</v>
      </c>
      <c r="AV11" s="1">
        <f>收入和直接成本!AV68</f>
        <v>914536</v>
      </c>
      <c r="AW11" s="1">
        <f>收入和直接成本!AW68</f>
        <v>892192</v>
      </c>
      <c r="AX11" s="1">
        <f>收入和直接成本!AX68</f>
        <v>713832</v>
      </c>
      <c r="AY11" s="1">
        <f>收入和直接成本!AY68</f>
        <v>535472</v>
      </c>
      <c r="AZ11" s="11">
        <f t="shared" si="0"/>
        <v>13861904</v>
      </c>
    </row>
    <row r="12" spans="52:52">
      <c r="AZ12" s="11">
        <f t="shared" si="0"/>
        <v>0</v>
      </c>
    </row>
    <row r="13" spans="1:52">
      <c r="A13" s="5" t="s">
        <v>115</v>
      </c>
      <c r="B13" s="5"/>
      <c r="C13" s="5"/>
      <c r="D13" s="5">
        <f>D10+D11</f>
        <v>41062</v>
      </c>
      <c r="E13" s="5">
        <f t="shared" ref="E13:AY13" si="1">E10+E11</f>
        <v>50764</v>
      </c>
      <c r="F13" s="5">
        <f t="shared" si="1"/>
        <v>60466</v>
      </c>
      <c r="G13" s="5">
        <f t="shared" si="1"/>
        <v>70168</v>
      </c>
      <c r="H13" s="5">
        <f t="shared" si="1"/>
        <v>79870</v>
      </c>
      <c r="I13" s="5">
        <f t="shared" si="1"/>
        <v>102116</v>
      </c>
      <c r="J13" s="5">
        <f t="shared" si="1"/>
        <v>124362</v>
      </c>
      <c r="K13" s="5">
        <f t="shared" si="1"/>
        <v>146608</v>
      </c>
      <c r="L13" s="5">
        <f t="shared" si="1"/>
        <v>168854</v>
      </c>
      <c r="M13" s="5">
        <f t="shared" si="1"/>
        <v>191100</v>
      </c>
      <c r="N13" s="5">
        <f t="shared" si="1"/>
        <v>193942</v>
      </c>
      <c r="O13" s="5">
        <f t="shared" si="1"/>
        <v>196784</v>
      </c>
      <c r="P13" s="5">
        <f t="shared" si="1"/>
        <v>202223</v>
      </c>
      <c r="Q13" s="5">
        <f t="shared" si="1"/>
        <v>205065</v>
      </c>
      <c r="R13" s="5">
        <f t="shared" si="1"/>
        <v>207907</v>
      </c>
      <c r="S13" s="5">
        <f t="shared" si="1"/>
        <v>210749</v>
      </c>
      <c r="T13" s="5">
        <f t="shared" si="1"/>
        <v>184485</v>
      </c>
      <c r="U13" s="5">
        <f t="shared" si="1"/>
        <v>197029</v>
      </c>
      <c r="V13" s="5">
        <f t="shared" si="1"/>
        <v>209573</v>
      </c>
      <c r="W13" s="5">
        <f t="shared" si="1"/>
        <v>222117</v>
      </c>
      <c r="X13" s="5">
        <f t="shared" si="1"/>
        <v>234661</v>
      </c>
      <c r="Y13" s="5">
        <f t="shared" si="1"/>
        <v>247205</v>
      </c>
      <c r="Z13" s="5">
        <f t="shared" si="1"/>
        <v>259749</v>
      </c>
      <c r="AA13" s="5">
        <f t="shared" si="1"/>
        <v>247205</v>
      </c>
      <c r="AB13" s="5">
        <f t="shared" si="1"/>
        <v>261464</v>
      </c>
      <c r="AC13" s="5">
        <f t="shared" si="1"/>
        <v>248920</v>
      </c>
      <c r="AD13" s="5">
        <f t="shared" si="1"/>
        <v>236376</v>
      </c>
      <c r="AE13" s="5">
        <f t="shared" si="1"/>
        <v>223832</v>
      </c>
      <c r="AF13" s="5">
        <f t="shared" si="1"/>
        <v>211288</v>
      </c>
      <c r="AG13" s="5">
        <f t="shared" si="1"/>
        <v>198744</v>
      </c>
      <c r="AH13" s="5">
        <f t="shared" si="1"/>
        <v>192472</v>
      </c>
      <c r="AI13" s="5">
        <f t="shared" si="1"/>
        <v>214816</v>
      </c>
      <c r="AJ13" s="5">
        <f t="shared" si="1"/>
        <v>237160</v>
      </c>
      <c r="AK13" s="5">
        <f t="shared" si="1"/>
        <v>259504</v>
      </c>
      <c r="AL13" s="5">
        <f t="shared" si="1"/>
        <v>320852</v>
      </c>
      <c r="AM13" s="5">
        <f t="shared" si="1"/>
        <v>382200</v>
      </c>
      <c r="AN13" s="5">
        <f t="shared" si="1"/>
        <v>585452</v>
      </c>
      <c r="AO13" s="5">
        <f t="shared" si="1"/>
        <v>763812</v>
      </c>
      <c r="AP13" s="5">
        <f t="shared" si="1"/>
        <v>981176</v>
      </c>
      <c r="AQ13" s="5">
        <f t="shared" si="1"/>
        <v>1159536</v>
      </c>
      <c r="AR13" s="5">
        <f t="shared" si="1"/>
        <v>1181880</v>
      </c>
      <c r="AS13" s="5">
        <f t="shared" si="1"/>
        <v>1204224</v>
      </c>
      <c r="AT13" s="5">
        <f t="shared" si="1"/>
        <v>1226568</v>
      </c>
      <c r="AU13" s="5">
        <f t="shared" si="1"/>
        <v>1248912</v>
      </c>
      <c r="AV13" s="5">
        <f t="shared" si="1"/>
        <v>1226568</v>
      </c>
      <c r="AW13" s="5">
        <f t="shared" si="1"/>
        <v>1204224</v>
      </c>
      <c r="AX13" s="5">
        <f t="shared" si="1"/>
        <v>1025864</v>
      </c>
      <c r="AY13" s="5">
        <f t="shared" si="1"/>
        <v>847504</v>
      </c>
      <c r="AZ13" s="11">
        <f t="shared" si="0"/>
        <v>19697412</v>
      </c>
    </row>
    <row r="14" spans="52:52">
      <c r="AZ14" s="11">
        <f t="shared" si="0"/>
        <v>0</v>
      </c>
    </row>
    <row r="15" spans="1:52">
      <c r="A15" s="1" t="s">
        <v>94</v>
      </c>
      <c r="AZ15" s="11">
        <f t="shared" si="0"/>
        <v>0</v>
      </c>
    </row>
    <row r="16" spans="52:52">
      <c r="AZ16" s="11">
        <f t="shared" si="0"/>
        <v>0</v>
      </c>
    </row>
    <row r="17" spans="2:52">
      <c r="B17" s="1" t="s">
        <v>116</v>
      </c>
      <c r="D17" s="1">
        <f>收入和直接成本!D76+收入和直接成本!D79+收入和直接成本!D82</f>
        <v>12230.4</v>
      </c>
      <c r="E17" s="1">
        <f>收入和直接成本!E76+收入和直接成本!E79+收入和直接成本!E82</f>
        <v>12230.4</v>
      </c>
      <c r="F17" s="1">
        <f>收入和直接成本!F76+收入和直接成本!F79+收入和直接成本!F82</f>
        <v>12230.4</v>
      </c>
      <c r="G17" s="1">
        <f>收入和直接成本!G76+收入和直接成本!G79+收入和直接成本!G82</f>
        <v>12230.4</v>
      </c>
      <c r="H17" s="1">
        <f>收入和直接成本!H76+收入和直接成本!H79+收入和直接成本!H82</f>
        <v>12230.4</v>
      </c>
      <c r="I17" s="1">
        <f>收入和直接成本!I76+收入和直接成本!I79+收入和直接成本!I82</f>
        <v>12230.4</v>
      </c>
      <c r="J17" s="1">
        <f>收入和直接成本!J76+收入和直接成本!J79+收入和直接成本!J82</f>
        <v>12230.4</v>
      </c>
      <c r="K17" s="1">
        <f>收入和直接成本!K76+收入和直接成本!K79+收入和直接成本!K82</f>
        <v>12230.4</v>
      </c>
      <c r="L17" s="1">
        <f>收入和直接成本!L76+收入和直接成本!L79+收入和直接成本!L82</f>
        <v>12230.4</v>
      </c>
      <c r="M17" s="1">
        <f>收入和直接成本!M76+收入和直接成本!M79+收入和直接成本!M82</f>
        <v>12230.4</v>
      </c>
      <c r="N17" s="1">
        <f>收入和直接成本!N76+收入和直接成本!N79+收入和直接成本!N82</f>
        <v>12230.4</v>
      </c>
      <c r="O17" s="1">
        <f>收入和直接成本!O76+收入和直接成本!O79+收入和直接成本!O82</f>
        <v>12230.4</v>
      </c>
      <c r="P17" s="1">
        <f>收入和直接成本!P76+收入和直接成本!P79+收入和直接成本!P82</f>
        <v>6791.4</v>
      </c>
      <c r="Q17" s="1">
        <f>收入和直接成本!Q76+收入和直接成本!Q79+收入和直接成本!Q82</f>
        <v>6791.4</v>
      </c>
      <c r="R17" s="1">
        <f>收入和直接成本!R76+收入和直接成本!R79+收入和直接成本!R82</f>
        <v>6791.4</v>
      </c>
      <c r="S17" s="1">
        <f>收入和直接成本!S76+收入和直接成本!S79+收入和直接成本!S82</f>
        <v>6791.4</v>
      </c>
      <c r="T17" s="1">
        <f>收入和直接成本!T76+收入和直接成本!T79+收入和直接成本!T82</f>
        <v>6791.4</v>
      </c>
      <c r="U17" s="1">
        <f>收入和直接成本!U76+收入和直接成本!U79+收入和直接成本!U82</f>
        <v>6791.4</v>
      </c>
      <c r="V17" s="1">
        <f>收入和直接成本!V76+收入和直接成本!V79+收入和直接成本!V82</f>
        <v>6791.4</v>
      </c>
      <c r="W17" s="1">
        <f>收入和直接成本!W76+收入和直接成本!W79+收入和直接成本!W82</f>
        <v>6791.4</v>
      </c>
      <c r="X17" s="1">
        <f>收入和直接成本!X76+收入和直接成本!X79+收入和直接成本!X82</f>
        <v>6791.4</v>
      </c>
      <c r="Y17" s="1">
        <f>收入和直接成本!Y76+收入和直接成本!Y79+收入和直接成本!Y82</f>
        <v>6791.4</v>
      </c>
      <c r="Z17" s="1">
        <f>收入和直接成本!Z76+收入和直接成本!Z79+收入和直接成本!Z82</f>
        <v>6791.4</v>
      </c>
      <c r="AA17" s="1">
        <f>收入和直接成本!AA76+收入和直接成本!AA79+收入和直接成本!AA82</f>
        <v>6791.4</v>
      </c>
      <c r="AB17" s="1">
        <f>收入和直接成本!AB76+收入和直接成本!AB79+收入和直接成本!AB82</f>
        <v>27949.6</v>
      </c>
      <c r="AC17" s="1">
        <f>收入和直接成本!AC76+收入和直接成本!AC79+收入和直接成本!AC82</f>
        <v>27949.6</v>
      </c>
      <c r="AD17" s="1">
        <f>收入和直接成本!AD76+收入和直接成本!AD79+收入和直接成本!AD82</f>
        <v>27949.6</v>
      </c>
      <c r="AE17" s="1">
        <f>收入和直接成本!AE76+收入和直接成本!AE79+收入和直接成本!AE82</f>
        <v>27949.6</v>
      </c>
      <c r="AF17" s="1">
        <f>收入和直接成本!AF76+收入和直接成本!AF79+收入和直接成本!AF82</f>
        <v>27949.6</v>
      </c>
      <c r="AG17" s="1">
        <f>收入和直接成本!AG76+收入和直接成本!AG79+收入和直接成本!AG82</f>
        <v>27949.6</v>
      </c>
      <c r="AH17" s="1">
        <f>收入和直接成本!AH76+收入和直接成本!AH79+收入和直接成本!AH82</f>
        <v>78258.88</v>
      </c>
      <c r="AI17" s="1">
        <f>收入和直接成本!AI76+收入和直接成本!AI79+收入和直接成本!AI82</f>
        <v>78258.88</v>
      </c>
      <c r="AJ17" s="1">
        <f>收入和直接成本!AJ76+收入和直接成本!AJ79+收入和直接成本!AJ82</f>
        <v>78258.88</v>
      </c>
      <c r="AK17" s="1">
        <f>收入和直接成本!AK76+收入和直接成本!AK79+收入和直接成本!AK82</f>
        <v>78258.88</v>
      </c>
      <c r="AL17" s="1">
        <f>收入和直接成本!AL76+收入和直接成本!AL79+收入和直接成本!AL82</f>
        <v>78258.88</v>
      </c>
      <c r="AM17" s="1">
        <f>收入和直接成本!AM76+收入和直接成本!AM79+收入和直接成本!AM82</f>
        <v>78258.88</v>
      </c>
      <c r="AN17" s="1">
        <f>收入和直接成本!AN76+收入和直接成本!AN79+收入和直接成本!AN82</f>
        <v>109211.2</v>
      </c>
      <c r="AO17" s="1">
        <f>收入和直接成本!AO76+收入和直接成本!AO79+收入和直接成本!AO82</f>
        <v>109211.2</v>
      </c>
      <c r="AP17" s="1">
        <f>收入和直接成本!AP76+收入和直接成本!AP79+收入和直接成本!AP82</f>
        <v>124812.8</v>
      </c>
      <c r="AQ17" s="1">
        <f>收入和直接成本!AQ76+收入和直接成本!AQ79+收入和直接成本!AQ82</f>
        <v>124812.8</v>
      </c>
      <c r="AR17" s="1">
        <f>收入和直接成本!AR76+收入和直接成本!AR79+收入和直接成本!AR82</f>
        <v>124812.8</v>
      </c>
      <c r="AS17" s="1">
        <f>收入和直接成本!AS76+收入和直接成本!AS79+收入和直接成本!AS82</f>
        <v>124812.8</v>
      </c>
      <c r="AT17" s="1">
        <f>收入和直接成本!AT76+收入和直接成本!AT79+收入和直接成本!AT82</f>
        <v>124812.8</v>
      </c>
      <c r="AU17" s="1">
        <f>收入和直接成本!AU76+收入和直接成本!AU79+收入和直接成本!AU82</f>
        <v>124812.8</v>
      </c>
      <c r="AV17" s="1">
        <f>收入和直接成本!AV76+收入和直接成本!AV79+收入和直接成本!AV82</f>
        <v>124812.8</v>
      </c>
      <c r="AW17" s="1">
        <f>收入和直接成本!AW76+收入和直接成本!AW79+收入和直接成本!AW82</f>
        <v>124812.8</v>
      </c>
      <c r="AX17" s="1">
        <f>收入和直接成本!AX76+收入和直接成本!AX79+收入和直接成本!AX82</f>
        <v>124812.8</v>
      </c>
      <c r="AY17" s="1">
        <f>收入和直接成本!AY76+收入和直接成本!AY79+收入和直接成本!AY82</f>
        <v>124812.8</v>
      </c>
      <c r="AZ17" s="11">
        <f t="shared" si="0"/>
        <v>2332062.88</v>
      </c>
    </row>
    <row r="18" spans="2:52">
      <c r="B18" s="1" t="s">
        <v>117</v>
      </c>
      <c r="D18" s="1">
        <f>收入和直接成本!D87+收入和直接成本!D90+收入和直接成本!D93+收入和直接成本!D96+收入和直接成本!D99+收入和直接成本!D102+收入和直接成本!D105+收入和直接成本!D108+收入和直接成本!D111+收入和直接成本!D114</f>
        <v>4851</v>
      </c>
      <c r="E18" s="1">
        <f>收入和直接成本!E87+收入和直接成本!E90+收入和直接成本!E93+收入和直接成本!E96+收入和直接成本!E99+收入和直接成本!E102+收入和直接成本!E105+收入和直接成本!E108+收入和直接成本!E111+收入和直接成本!E114</f>
        <v>9702</v>
      </c>
      <c r="F18" s="1">
        <f>收入和直接成本!F87+收入和直接成本!F90+收入和直接成本!F93+收入和直接成本!F96+收入和直接成本!F99+收入和直接成本!F102+收入和直接成本!F105+收入和直接成本!F108+收入和直接成本!F111+收入和直接成本!F114</f>
        <v>14553</v>
      </c>
      <c r="G18" s="1">
        <f>收入和直接成本!G87+收入和直接成本!G90+收入和直接成本!G93+收入和直接成本!G96+收入和直接成本!G99+收入和直接成本!G102+收入和直接成本!G105+收入和直接成本!G108+收入和直接成本!G111+收入和直接成本!G114</f>
        <v>19404</v>
      </c>
      <c r="H18" s="1">
        <f>收入和直接成本!H87+收入和直接成本!H90+收入和直接成本!H93+收入和直接成本!H96+收入和直接成本!H99+收入和直接成本!H102+收入和直接成本!H105+收入和直接成本!H108+收入和直接成本!H111+收入和直接成本!H114</f>
        <v>24255</v>
      </c>
      <c r="I18" s="1">
        <f>收入和直接成本!I87+收入和直接成本!I90+收入和直接成本!I93+收入和直接成本!I96+收入和直接成本!I99+收入和直接成本!I102+收入和直接成本!I105+收入和直接成本!I108+收入和直接成本!I111+收入和直接成本!I114</f>
        <v>35001.68</v>
      </c>
      <c r="J18" s="1">
        <f>收入和直接成本!J87+收入和直接成本!J90+收入和直接成本!J93+收入和直接成本!J96+收入和直接成本!J99+收入和直接成本!J102+收入和直接成本!J105+收入和直接成本!J108+收入和直接成本!J111+收入和直接成本!J114</f>
        <v>45748.36</v>
      </c>
      <c r="K18" s="1">
        <f>收入和直接成本!K87+收入和直接成本!K90+收入和直接成本!K93+收入和直接成本!K96+收入和直接成本!K99+收入和直接成本!K102+收入和直接成本!K105+收入和直接成本!K108+收入和直接成本!K111+收入和直接成本!K114</f>
        <v>56495.04</v>
      </c>
      <c r="L18" s="1">
        <f>收入和直接成本!L87+收入和直接成本!L90+收入和直接成本!L93+收入和直接成本!L96+收入和直接成本!L99+收入和直接成本!L102+收入和直接成本!L105+收入和直接成本!L108+收入和直接成本!L111+收入和直接成本!L114</f>
        <v>67241.72</v>
      </c>
      <c r="M18" s="1">
        <f>收入和直接成本!M87+收入和直接成本!M90+收入和直接成本!M93+收入和直接成本!M96+收入和直接成本!M99+收入和直接成本!M102+收入和直接成本!M105+收入和直接成本!M108+收入和直接成本!M111+收入和直接成本!M114</f>
        <v>77988.4</v>
      </c>
      <c r="N18" s="1">
        <f>收入和直接成本!N87+收入和直接成本!N90+收入和直接成本!N93+收入和直接成本!N96+收入和直接成本!N99+收入和直接成本!N102+收入和直接成本!N105+收入和直接成本!N108+收入和直接成本!N111+收入和直接成本!N114</f>
        <v>79033.08</v>
      </c>
      <c r="O18" s="1">
        <f>收入和直接成本!O87+收入和直接成本!O90+收入和直接成本!O93+收入和直接成本!O96+收入和直接成本!O99+收入和直接成本!O102+收入和直接成本!O105+收入和直接成本!O108+收入和直接成本!O111+收入和直接成本!O114</f>
        <v>80077.76</v>
      </c>
      <c r="P18" s="1">
        <f>收入和直接成本!P87+收入和直接成本!P90+收入和直接成本!P93+收入和直接成本!P96+收入和直接成本!P99+收入和直接成本!P102+收入和直接成本!P105+收入和直接成本!P108+收入和直接成本!P111+收入和直接成本!P114</f>
        <v>81122.44</v>
      </c>
      <c r="Q18" s="1">
        <f>收入和直接成本!Q87+收入和直接成本!Q90+收入和直接成本!Q93+收入和直接成本!Q96+收入和直接成本!Q99+收入和直接成本!Q102+收入和直接成本!Q105+收入和直接成本!Q108+收入和直接成本!Q111+收入和直接成本!Q114</f>
        <v>82167.12</v>
      </c>
      <c r="R18" s="1">
        <f>收入和直接成本!R87+收入和直接成本!R90+收入和直接成本!R93+收入和直接成本!R96+收入和直接成本!R99+收入和直接成本!R102+收入和直接成本!R105+收入和直接成本!R108+收入和直接成本!R111+收入和直接成本!R114</f>
        <v>83211.8</v>
      </c>
      <c r="S18" s="1">
        <f>收入和直接成本!S87+收入和直接成本!S90+收入和直接成本!S93+收入和直接成本!S96+收入和直接成本!S99+收入和直接成本!S102+收入和直接成本!S105+收入和直接成本!S108+收入和直接成本!S111+收入和直接成本!S114</f>
        <v>84256.48</v>
      </c>
      <c r="T18" s="1">
        <f>收入和直接成本!T87+收入和直接成本!T90+收入和直接成本!T93+收入和直接成本!T96+收入和直接成本!T99+收入和直接成本!T102+收入和直接成本!T105+收入和直接成本!T108+收入和直接成本!T111+收入和直接成本!T114</f>
        <v>70748.16</v>
      </c>
      <c r="U18" s="1">
        <f>收入和直接成本!U87+收入和直接成本!U90+收入和直接成本!U93+收入和直接成本!U96+收入和直接成本!U99+收入和直接成本!U102+收入和直接成本!U105+收入和直接成本!U108+收入和直接成本!U111+收入和直接成本!U114</f>
        <v>76643.84</v>
      </c>
      <c r="V18" s="1">
        <f>收入和直接成本!V87+收入和直接成本!V90+收入和直接成本!V93+收入和直接成本!V96+收入和直接成本!V99+收入和直接成本!V102+收入和直接成本!V105+收入和直接成本!V108+收入和直接成本!V111+收入和直接成本!V114</f>
        <v>82539.52</v>
      </c>
      <c r="W18" s="1">
        <f>收入和直接成本!W87+收入和直接成本!W90+收入和直接成本!W93+收入和直接成本!W96+收入和直接成本!W99+收入和直接成本!W102+收入和直接成本!W105+收入和直接成本!W108+收入和直接成本!W111+收入和直接成本!W114</f>
        <v>88435.2</v>
      </c>
      <c r="X18" s="1">
        <f>收入和直接成本!X87+收入和直接成本!X90+收入和直接成本!X93+收入和直接成本!X96+收入和直接成本!X99+收入和直接成本!X102+收入和直接成本!X105+收入和直接成本!X108+收入和直接成本!X111+收入和直接成本!X114</f>
        <v>94330.88</v>
      </c>
      <c r="Y18" s="1">
        <f>收入和直接成本!Y87+收入和直接成本!Y90+收入和直接成本!Y93+收入和直接成本!Y96+收入和直接成本!Y99+收入和直接成本!Y102+收入和直接成本!Y105+收入和直接成本!Y108+收入和直接成本!Y111+收入和直接成本!Y114</f>
        <v>100226.56</v>
      </c>
      <c r="Z18" s="1">
        <f>收入和直接成本!Z87+收入和直接成本!Z90+收入和直接成本!Z93+收入和直接成本!Z96+收入和直接成本!Z99+收入和直接成本!Z102+收入和直接成本!Z105+收入和直接成本!Z108+收入和直接成本!Z111+收入和直接成本!Z114</f>
        <v>106122.24</v>
      </c>
      <c r="AA18" s="1">
        <f>收入和直接成本!AA87+收入和直接成本!AA90+收入和直接成本!AA93+收入和直接成本!AA96+收入和直接成本!AA99+收入和直接成本!AA102+收入和直接成本!AA105+收入和直接成本!AA108+收入和直接成本!AA111+收入和直接成本!AA114</f>
        <v>100226.56</v>
      </c>
      <c r="AB18" s="1">
        <f>收入和直接成本!AB87+收入和直接成本!AB90+收入和直接成本!AB93+收入和直接成本!AB96+收入和直接成本!AB99+收入和直接成本!AB102+收入和直接成本!AB105+收入和直接成本!AB108+收入和直接成本!AB111+收入和直接成本!AB114</f>
        <v>94330.88</v>
      </c>
      <c r="AC18" s="1">
        <f>收入和直接成本!AC87+收入和直接成本!AC90+收入和直接成本!AC93+收入和直接成本!AC96+收入和直接成本!AC99+收入和直接成本!AC102+收入和直接成本!AC105+收入和直接成本!AC108+收入和直接成本!AC111+收入和直接成本!AC114</f>
        <v>88435.2</v>
      </c>
      <c r="AD18" s="1">
        <f>收入和直接成本!AD87+收入和直接成本!AD90+收入和直接成本!AD93+收入和直接成本!AD96+收入和直接成本!AD99+收入和直接成本!AD102+收入和直接成本!AD105+收入和直接成本!AD108+收入和直接成本!AD111+收入和直接成本!AD114</f>
        <v>82539.52</v>
      </c>
      <c r="AE18" s="1">
        <f>收入和直接成本!AE87+收入和直接成本!AE90+收入和直接成本!AE93+收入和直接成本!AE96+收入和直接成本!AE99+收入和直接成本!AE102+收入和直接成本!AE105+收入和直接成本!AE108+收入和直接成本!AE111+收入和直接成本!AE114</f>
        <v>76643.84</v>
      </c>
      <c r="AF18" s="1">
        <f>收入和直接成本!AF87+收入和直接成本!AF90+收入和直接成本!AF93+收入和直接成本!AF96+收入和直接成本!AF99+收入和直接成本!AF102+收入和直接成本!AF105+收入和直接成本!AF108+收入和直接成本!AF111+收入和直接成本!AF114</f>
        <v>70748.16</v>
      </c>
      <c r="AG18" s="1">
        <f>收入和直接成本!AG87+收入和直接成本!AG90+收入和直接成本!AG93+收入和直接成本!AG96+收入和直接成本!AG99+收入和直接成本!AG102+收入和直接成本!AG105+收入和直接成本!AG108+收入和直接成本!AG111+收入和直接成本!AG114</f>
        <v>64852.48</v>
      </c>
      <c r="AH18" s="1">
        <f>收入和直接成本!AH87+收入和直接成本!AH90+收入和直接成本!AH93+收入和直接成本!AH96+收入和直接成本!AH99+收入和直接成本!AH102+收入和直接成本!AH105+收入和直接成本!AH108+收入和直接成本!AH111+收入和直接成本!AH114</f>
        <v>13629.84</v>
      </c>
      <c r="AI18" s="1">
        <f>收入和直接成本!AI87+收入和直接成本!AI90+收入和直接成本!AI93+收入和直接成本!AI96+收入和直接成本!AI99+收入和直接成本!AI102+收入和直接成本!AI105+收入和直接成本!AI108+收入和直接成本!AI111+收入和直接成本!AI114</f>
        <v>27259.68</v>
      </c>
      <c r="AJ18" s="1">
        <f>收入和直接成本!AJ87+收入和直接成本!AJ90+收入和直接成本!AJ93+收入和直接成本!AJ96+收入和直接成本!AJ99+收入和直接成本!AJ102+收入和直接成本!AJ105+收入和直接成本!AJ108+收入和直接成本!AJ111+收入和直接成本!AJ114</f>
        <v>40889.52</v>
      </c>
      <c r="AK18" s="1">
        <f>收入和直接成本!AK87+收入和直接成本!AK90+收入和直接成本!AK93+收入和直接成本!AK96+收入和直接成本!AK99+收入和直接成本!AK102+收入和直接成本!AK105+收入和直接成本!AK108+收入和直接成本!AK111+收入和直接成本!AK114</f>
        <v>54519.36</v>
      </c>
      <c r="AL18" s="1">
        <f>收入和直接成本!AL87+收入和直接成本!AL90+收入和直接成本!AL93+收入和直接成本!AL96+收入和直接成本!AL99+收入和直接成本!AL102+收入和直接成本!AL105+收入和直接成本!AL108+收入和直接成本!AL111+收入和直接成本!AL114</f>
        <v>83750.8</v>
      </c>
      <c r="AM18" s="1">
        <f>收入和直接成本!AM87+收入和直接成本!AM90+收入和直接成本!AM93+收入和直接成本!AM96+收入和直接成本!AM99+收入和直接成本!AM102+收入和直接成本!AM105+收入和直接成本!AM108+收入和直接成本!AM111+收入和直接成本!AM114</f>
        <v>112982.24</v>
      </c>
      <c r="AN18" s="1">
        <f>收入和直接成本!AN87+收入和直接成本!AN90+收入和直接成本!AN93+收入和直接成本!AN96+收入和直接成本!AN99+收入和直接成本!AN102+收入和直接成本!AN105+收入和直接成本!AN108+收入和直接成本!AN111+收入和直接成本!AN114</f>
        <v>157815.28</v>
      </c>
      <c r="AO18" s="1">
        <f>收入和直接成本!AO87+收入和直接成本!AO90+收入和直接成本!AO93+收入和直接成本!AO96+收入和直接成本!AO99+收入和直接成本!AO102+收入和直接成本!AO105+收入和直接成本!AO108+收入和直接成本!AO111+收入和直接成本!AO114</f>
        <v>233851.52</v>
      </c>
      <c r="AP18" s="1">
        <f>收入和直接成本!AP87+收入和直接成本!AP90+收入和直接成本!AP93+收入和直接成本!AP96+收入和直接成本!AP99+收入和直接成本!AP102+收入和直接成本!AP105+收入和直接成本!AP108+收入和直接成本!AP111+收入和直接成本!AP114</f>
        <v>309887.76</v>
      </c>
      <c r="AQ18" s="1">
        <f>收入和直接成本!AQ87+收入和直接成本!AQ90+收入和直接成本!AQ93+收入和直接成本!AQ96+收入和直接成本!AQ99+收入和直接成本!AQ102+收入和直接成本!AQ105+收入和直接成本!AQ108+收入和直接成本!AQ111+收入和直接成本!AQ114</f>
        <v>385924</v>
      </c>
      <c r="AR18" s="1">
        <f>收入和直接成本!AR87+收入和直接成本!AR90+收入和直接成本!AR93+收入和直接成本!AR96+收入和直接成本!AR99+收入和直接成本!AR102+收入和直接成本!AR105+收入和直接成本!AR108+收入和直接成本!AR111+收入和直接成本!AR114</f>
        <v>399553.84</v>
      </c>
      <c r="AS18" s="1">
        <f>收入和直接成本!AS87+收入和直接成本!AS90+收入和直接成本!AS93+收入和直接成本!AS96+收入和直接成本!AS99+收入和直接成本!AS102+收入和直接成本!AS105+收入和直接成本!AS108+收入和直接成本!AS111+收入和直接成本!AS114</f>
        <v>413183.68</v>
      </c>
      <c r="AT18" s="1">
        <f>收入和直接成本!AT87+收入和直接成本!AT90+收入和直接成本!AT93+收入和直接成本!AT96+收入和直接成本!AT99+收入和直接成本!AT102+收入和直接成本!AT105+收入和直接成本!AT108+收入和直接成本!AT111+收入和直接成本!AT114</f>
        <v>426813.52</v>
      </c>
      <c r="AU18" s="1">
        <f>收入和直接成本!AU87+收入和直接成本!AU90+收入和直接成本!AU93+收入和直接成本!AU96+收入和直接成本!AU99+收入和直接成本!AU102+收入和直接成本!AU105+收入和直接成本!AU108+收入和直接成本!AU111+收入和直接成本!AU114</f>
        <v>440443.36</v>
      </c>
      <c r="AV18" s="1">
        <f>收入和直接成本!AV87+收入和直接成本!AV90+收入和直接成本!AV93+收入和直接成本!AV96+收入和直接成本!AV99+收入和直接成本!AV102+收入和直接成本!AV105+收入和直接成本!AV108+收入和直接成本!AV111+收入和直接成本!AV114</f>
        <v>426813.52</v>
      </c>
      <c r="AW18" s="1">
        <f>收入和直接成本!AW87+收入和直接成本!AW90+收入和直接成本!AW93+收入和直接成本!AW96+收入和直接成本!AW99+收入和直接成本!AW102+收入和直接成本!AW105+收入和直接成本!AW108+收入和直接成本!AW111+收入和直接成本!AW114</f>
        <v>413183.68</v>
      </c>
      <c r="AX18" s="1">
        <f>收入和直接成本!AX87+收入和直接成本!AX90+收入和直接成本!AX93+收入和直接成本!AX96+收入和直接成本!AX99+收入和直接成本!AX102+收入和直接成本!AX105+收入和直接成本!AX108+收入和直接成本!AX111+收入和直接成本!AX114</f>
        <v>337147.44</v>
      </c>
      <c r="AY18" s="1">
        <f>收入和直接成本!AY87+收入和直接成本!AY90+收入和直接成本!AY93+收入和直接成本!AY96+收入和直接成本!AY99+收入和直接成本!AY102+收入和直接成本!AY105+收入和直接成本!AY108+收入和直接成本!AY111+收入和直接成本!AY114</f>
        <v>261111.2</v>
      </c>
      <c r="AZ18" s="11">
        <f t="shared" si="0"/>
        <v>6580692.16</v>
      </c>
    </row>
    <row r="19" spans="52:52">
      <c r="AZ19" s="11">
        <f t="shared" si="0"/>
        <v>0</v>
      </c>
    </row>
    <row r="20" spans="1:52">
      <c r="A20" s="5" t="s">
        <v>118</v>
      </c>
      <c r="B20" s="5"/>
      <c r="C20" s="5"/>
      <c r="D20" s="5">
        <f>D17+D18</f>
        <v>17081.4</v>
      </c>
      <c r="E20" s="5">
        <f t="shared" ref="E20:AY20" si="2">E17+E18</f>
        <v>21932.4</v>
      </c>
      <c r="F20" s="5">
        <f t="shared" si="2"/>
        <v>26783.4</v>
      </c>
      <c r="G20" s="5">
        <f t="shared" si="2"/>
        <v>31634.4</v>
      </c>
      <c r="H20" s="5">
        <f t="shared" si="2"/>
        <v>36485.4</v>
      </c>
      <c r="I20" s="5">
        <f t="shared" si="2"/>
        <v>47232.08</v>
      </c>
      <c r="J20" s="5">
        <f t="shared" si="2"/>
        <v>57978.76</v>
      </c>
      <c r="K20" s="5">
        <f t="shared" si="2"/>
        <v>68725.44</v>
      </c>
      <c r="L20" s="5">
        <f t="shared" si="2"/>
        <v>79472.12</v>
      </c>
      <c r="M20" s="5">
        <f t="shared" si="2"/>
        <v>90218.8</v>
      </c>
      <c r="N20" s="5">
        <f t="shared" si="2"/>
        <v>91263.48</v>
      </c>
      <c r="O20" s="5">
        <f t="shared" si="2"/>
        <v>92308.16</v>
      </c>
      <c r="P20" s="5">
        <f t="shared" si="2"/>
        <v>87913.84</v>
      </c>
      <c r="Q20" s="5">
        <f t="shared" si="2"/>
        <v>88958.52</v>
      </c>
      <c r="R20" s="5">
        <f t="shared" si="2"/>
        <v>90003.2</v>
      </c>
      <c r="S20" s="5">
        <f t="shared" si="2"/>
        <v>91047.88</v>
      </c>
      <c r="T20" s="5">
        <f t="shared" si="2"/>
        <v>77539.56</v>
      </c>
      <c r="U20" s="5">
        <f t="shared" si="2"/>
        <v>83435.24</v>
      </c>
      <c r="V20" s="5">
        <f t="shared" si="2"/>
        <v>89330.92</v>
      </c>
      <c r="W20" s="5">
        <f t="shared" si="2"/>
        <v>95226.6</v>
      </c>
      <c r="X20" s="5">
        <f t="shared" si="2"/>
        <v>101122.28</v>
      </c>
      <c r="Y20" s="5">
        <f t="shared" si="2"/>
        <v>107017.96</v>
      </c>
      <c r="Z20" s="5">
        <f t="shared" si="2"/>
        <v>112913.64</v>
      </c>
      <c r="AA20" s="5">
        <f t="shared" si="2"/>
        <v>107017.96</v>
      </c>
      <c r="AB20" s="5">
        <f t="shared" si="2"/>
        <v>122280.48</v>
      </c>
      <c r="AC20" s="5">
        <f t="shared" si="2"/>
        <v>116384.8</v>
      </c>
      <c r="AD20" s="5">
        <f t="shared" si="2"/>
        <v>110489.12</v>
      </c>
      <c r="AE20" s="5">
        <f t="shared" si="2"/>
        <v>104593.44</v>
      </c>
      <c r="AF20" s="5">
        <f t="shared" si="2"/>
        <v>98697.76</v>
      </c>
      <c r="AG20" s="5">
        <f t="shared" si="2"/>
        <v>92802.08</v>
      </c>
      <c r="AH20" s="5">
        <f t="shared" si="2"/>
        <v>91888.72</v>
      </c>
      <c r="AI20" s="5">
        <f t="shared" si="2"/>
        <v>105518.56</v>
      </c>
      <c r="AJ20" s="5">
        <f t="shared" si="2"/>
        <v>119148.4</v>
      </c>
      <c r="AK20" s="5">
        <f t="shared" si="2"/>
        <v>132778.24</v>
      </c>
      <c r="AL20" s="5">
        <f t="shared" si="2"/>
        <v>162009.68</v>
      </c>
      <c r="AM20" s="5">
        <f t="shared" si="2"/>
        <v>191241.12</v>
      </c>
      <c r="AN20" s="5">
        <f t="shared" si="2"/>
        <v>267026.48</v>
      </c>
      <c r="AO20" s="5">
        <f t="shared" si="2"/>
        <v>343062.72</v>
      </c>
      <c r="AP20" s="5">
        <f t="shared" si="2"/>
        <v>434700.56</v>
      </c>
      <c r="AQ20" s="5">
        <f t="shared" si="2"/>
        <v>510736.8</v>
      </c>
      <c r="AR20" s="5">
        <f t="shared" si="2"/>
        <v>524366.64</v>
      </c>
      <c r="AS20" s="5">
        <f t="shared" si="2"/>
        <v>537996.48</v>
      </c>
      <c r="AT20" s="5">
        <f t="shared" si="2"/>
        <v>551626.32</v>
      </c>
      <c r="AU20" s="5">
        <f t="shared" si="2"/>
        <v>565256.16</v>
      </c>
      <c r="AV20" s="5">
        <f t="shared" si="2"/>
        <v>551626.32</v>
      </c>
      <c r="AW20" s="5">
        <f t="shared" si="2"/>
        <v>537996.48</v>
      </c>
      <c r="AX20" s="5">
        <f t="shared" si="2"/>
        <v>461960.24</v>
      </c>
      <c r="AY20" s="5">
        <f t="shared" si="2"/>
        <v>385924</v>
      </c>
      <c r="AZ20" s="11">
        <f t="shared" si="0"/>
        <v>8912755.04</v>
      </c>
    </row>
    <row r="21" spans="52:52">
      <c r="AZ21" s="11">
        <f t="shared" si="0"/>
        <v>0</v>
      </c>
    </row>
    <row r="22" spans="1:52">
      <c r="A22" s="6" t="s">
        <v>110</v>
      </c>
      <c r="B22" s="6"/>
      <c r="C22" s="6"/>
      <c r="D22" s="7">
        <f>收入和直接成本!D117</f>
        <v>282918.6</v>
      </c>
      <c r="E22" s="7">
        <f>收入和直接成本!E117</f>
        <v>260986.2</v>
      </c>
      <c r="F22" s="7">
        <f>收入和直接成本!F117</f>
        <v>234202.8</v>
      </c>
      <c r="G22" s="7">
        <f>收入和直接成本!G117</f>
        <v>202568.4</v>
      </c>
      <c r="H22" s="7">
        <f>收入和直接成本!H117</f>
        <v>166083</v>
      </c>
      <c r="I22" s="7">
        <f>收入和直接成本!I117</f>
        <v>118850.92</v>
      </c>
      <c r="J22" s="7">
        <f>收入和直接成本!J117</f>
        <v>60872.16</v>
      </c>
      <c r="K22" s="7">
        <f>收入和直接成本!K117</f>
        <v>292146.72</v>
      </c>
      <c r="L22" s="7">
        <f>收入和直接成本!L117</f>
        <v>212674.6</v>
      </c>
      <c r="M22" s="7">
        <f>收入和直接成本!M117</f>
        <v>122455.8</v>
      </c>
      <c r="N22" s="7">
        <f>收入和直接成本!N117</f>
        <v>31192.32</v>
      </c>
      <c r="O22" s="7">
        <f>收入和直接成本!O117</f>
        <v>238884.16</v>
      </c>
      <c r="P22" s="7">
        <f>收入和直接成本!P117</f>
        <v>450970.32</v>
      </c>
      <c r="Q22" s="7">
        <f>收入和直接成本!Q117</f>
        <v>662011.8</v>
      </c>
      <c r="R22" s="7">
        <f>收入和直接成本!R117</f>
        <v>672008.6</v>
      </c>
      <c r="S22" s="7">
        <f>收入和直接成本!S117</f>
        <v>580960.72</v>
      </c>
      <c r="T22" s="7">
        <f>收入和直接成本!T117</f>
        <v>503421.16</v>
      </c>
      <c r="U22" s="7">
        <f>收入和直接成本!U117</f>
        <v>419985.92</v>
      </c>
      <c r="V22" s="7">
        <f>收入和直接成本!V117</f>
        <v>330655</v>
      </c>
      <c r="W22" s="7">
        <f>收入和直接成本!W117</f>
        <v>235428.4</v>
      </c>
      <c r="X22" s="7">
        <f>收入和直接成本!X117</f>
        <v>134306.12</v>
      </c>
      <c r="Y22" s="7">
        <f>收入和直接成本!Y117</f>
        <v>27288.16</v>
      </c>
      <c r="Z22" s="7">
        <f>收入和直接成本!Z117</f>
        <v>1914374.52</v>
      </c>
      <c r="AA22" s="7">
        <f>收入和直接成本!AA117</f>
        <v>1807356.56</v>
      </c>
      <c r="AB22" s="7">
        <f>收入和直接成本!AB117</f>
        <v>1685076.08</v>
      </c>
      <c r="AC22" s="7">
        <f>收入和直接成本!AC117</f>
        <v>1568691.28</v>
      </c>
      <c r="AD22" s="7">
        <f>收入和直接成本!AD117</f>
        <v>1458202.16</v>
      </c>
      <c r="AE22" s="7">
        <f>收入和直接成本!AE117</f>
        <v>1353608.72</v>
      </c>
      <c r="AF22" s="7">
        <f>收入和直接成本!AF117</f>
        <v>1254910.96</v>
      </c>
      <c r="AG22" s="7">
        <f>收入和直接成本!AG117</f>
        <v>1162108.88</v>
      </c>
      <c r="AH22" s="7">
        <f>收入和直接成本!AH117</f>
        <v>1070220.16</v>
      </c>
      <c r="AI22" s="7">
        <f>收入和直接成本!AI117</f>
        <v>964701.6</v>
      </c>
      <c r="AJ22" s="7">
        <f>收入和直接成本!AJ117</f>
        <v>845553.2</v>
      </c>
      <c r="AK22" s="7">
        <f>收入和直接成本!AK117</f>
        <v>712774.96</v>
      </c>
      <c r="AL22" s="7">
        <f>收入和直接成本!AL117</f>
        <v>550765.28</v>
      </c>
      <c r="AM22" s="7">
        <f>收入和直接成本!AM117</f>
        <v>359524.16</v>
      </c>
      <c r="AN22" s="7">
        <f>收入和直接成本!AN117</f>
        <v>92497.6800000001</v>
      </c>
      <c r="AO22" s="7">
        <f>收入和直接成本!AO117</f>
        <v>2749434.96</v>
      </c>
      <c r="AP22" s="7">
        <f>收入和直接成本!AP117</f>
        <v>2314734.4</v>
      </c>
      <c r="AQ22" s="7">
        <f>收入和直接成本!AQ117</f>
        <v>1803997.6</v>
      </c>
      <c r="AR22" s="7">
        <f>收入和直接成本!AR117</f>
        <v>1279630.96</v>
      </c>
      <c r="AS22" s="7">
        <f>收入和直接成本!AS117</f>
        <v>741634.48</v>
      </c>
      <c r="AT22" s="7">
        <f>收入和直接成本!AT117</f>
        <v>190008.16</v>
      </c>
      <c r="AU22" s="7">
        <f>收入和直接成本!AU117</f>
        <v>1624752</v>
      </c>
      <c r="AV22" s="7">
        <f>收入和直接成本!AV117</f>
        <v>1073125.68</v>
      </c>
      <c r="AW22" s="7">
        <f>收入和直接成本!AW117</f>
        <v>535129.2</v>
      </c>
      <c r="AX22" s="7">
        <f>收入和直接成本!AX117</f>
        <v>73168.9600000001</v>
      </c>
      <c r="AY22" s="7">
        <f>收入和直接成本!AY117</f>
        <v>87244.9600000001</v>
      </c>
      <c r="AZ22" s="11">
        <f t="shared" si="0"/>
        <v>35514099.44</v>
      </c>
    </row>
    <row r="23" spans="52:52">
      <c r="AZ23" s="11">
        <f t="shared" si="0"/>
        <v>0</v>
      </c>
    </row>
    <row r="24" spans="1:52">
      <c r="A24" s="1" t="s">
        <v>119</v>
      </c>
      <c r="AZ24" s="11">
        <f t="shared" si="0"/>
        <v>0</v>
      </c>
    </row>
    <row r="25" spans="52:52">
      <c r="AZ25" s="11">
        <f t="shared" si="0"/>
        <v>0</v>
      </c>
    </row>
    <row r="26" spans="2:52">
      <c r="B26" s="1" t="s">
        <v>18</v>
      </c>
      <c r="D26" s="1">
        <f>费用!E11</f>
        <v>162053.1</v>
      </c>
      <c r="E26" s="1">
        <f>费用!F11</f>
        <v>2538.2</v>
      </c>
      <c r="F26" s="1">
        <f>费用!G11</f>
        <v>3023.3</v>
      </c>
      <c r="G26" s="1">
        <f>费用!H11</f>
        <v>3508.4</v>
      </c>
      <c r="H26" s="1">
        <f>费用!I11</f>
        <v>3993.5</v>
      </c>
      <c r="I26" s="1">
        <f>费用!J11</f>
        <v>5105.8</v>
      </c>
      <c r="J26" s="1">
        <f>费用!K11</f>
        <v>6218.1</v>
      </c>
      <c r="K26" s="1">
        <f>费用!L11</f>
        <v>7330.4</v>
      </c>
      <c r="L26" s="1">
        <f>费用!M11</f>
        <v>8442.7</v>
      </c>
      <c r="M26" s="1">
        <f>费用!N11</f>
        <v>9555</v>
      </c>
      <c r="N26" s="1">
        <f>费用!O11</f>
        <v>9697.1</v>
      </c>
      <c r="O26" s="1">
        <f>费用!P11</f>
        <v>9839.2</v>
      </c>
      <c r="P26" s="1">
        <f>费用!Q11</f>
        <v>10111.15</v>
      </c>
      <c r="Q26" s="1">
        <f>费用!R11</f>
        <v>10253.25</v>
      </c>
      <c r="R26" s="1">
        <f>费用!S11</f>
        <v>10395.35</v>
      </c>
      <c r="S26" s="1">
        <f>费用!T11</f>
        <v>10537.45</v>
      </c>
      <c r="T26" s="1">
        <f>费用!U11</f>
        <v>9224.25</v>
      </c>
      <c r="U26" s="1">
        <f>费用!V11</f>
        <v>9851.45</v>
      </c>
      <c r="V26" s="1">
        <f>费用!W11</f>
        <v>10478.65</v>
      </c>
      <c r="W26" s="1">
        <f>费用!X11</f>
        <v>11105.85</v>
      </c>
      <c r="X26" s="1">
        <f>费用!Y11</f>
        <v>11733.05</v>
      </c>
      <c r="Y26" s="1">
        <f>费用!Z11</f>
        <v>12360.25</v>
      </c>
      <c r="Z26" s="1">
        <f>费用!AA11</f>
        <v>12987.45</v>
      </c>
      <c r="AA26" s="1">
        <f>费用!AB11</f>
        <v>12360.25</v>
      </c>
      <c r="AB26" s="1">
        <f>费用!AC11</f>
        <v>13073.2</v>
      </c>
      <c r="AC26" s="1">
        <f>费用!AD11</f>
        <v>12446</v>
      </c>
      <c r="AD26" s="1">
        <f>费用!AE11</f>
        <v>11818.8</v>
      </c>
      <c r="AE26" s="1">
        <f>费用!AF11</f>
        <v>11191.6</v>
      </c>
      <c r="AF26" s="1">
        <f>费用!AG11</f>
        <v>10564.4</v>
      </c>
      <c r="AG26" s="1">
        <f>费用!AH11</f>
        <v>9937.2</v>
      </c>
      <c r="AH26" s="1">
        <f>费用!AI11</f>
        <v>9623.6</v>
      </c>
      <c r="AI26" s="1">
        <f>费用!AJ11</f>
        <v>10740.8</v>
      </c>
      <c r="AJ26" s="1">
        <f>费用!AK11</f>
        <v>11858</v>
      </c>
      <c r="AK26" s="1">
        <f>费用!AL11</f>
        <v>12975.2</v>
      </c>
      <c r="AL26" s="1">
        <f>费用!AM11</f>
        <v>16042.6</v>
      </c>
      <c r="AM26" s="1">
        <f>费用!AN11</f>
        <v>19110</v>
      </c>
      <c r="AN26" s="1">
        <f>费用!AO11</f>
        <v>29272.6</v>
      </c>
      <c r="AO26" s="1">
        <f>费用!AP11</f>
        <v>38190.6</v>
      </c>
      <c r="AP26" s="1">
        <f>费用!AQ11</f>
        <v>49058.8</v>
      </c>
      <c r="AQ26" s="1">
        <f>费用!AR11</f>
        <v>57976.8</v>
      </c>
      <c r="AR26" s="1">
        <f>费用!AS11</f>
        <v>59094</v>
      </c>
      <c r="AS26" s="1">
        <f>费用!AT11</f>
        <v>60211.2</v>
      </c>
      <c r="AT26" s="1">
        <f>费用!AU11</f>
        <v>61328.4</v>
      </c>
      <c r="AU26" s="1">
        <f>费用!AV11</f>
        <v>62445.6</v>
      </c>
      <c r="AV26" s="1">
        <f>费用!AW11</f>
        <v>61328.4</v>
      </c>
      <c r="AW26" s="1">
        <f>费用!AX11</f>
        <v>60211.2</v>
      </c>
      <c r="AX26" s="1">
        <f>费用!AY11</f>
        <v>51293.2</v>
      </c>
      <c r="AY26" s="1">
        <f>费用!AZ11</f>
        <v>-17624.8</v>
      </c>
      <c r="AZ26" s="11">
        <f t="shared" si="0"/>
        <v>1084870.6</v>
      </c>
    </row>
    <row r="27" spans="2:52">
      <c r="B27" s="1" t="s">
        <v>120</v>
      </c>
      <c r="D27" s="1">
        <f>费用!E50</f>
        <v>83641.5</v>
      </c>
      <c r="E27" s="1">
        <f>费用!F50</f>
        <v>7510.5</v>
      </c>
      <c r="F27" s="1">
        <f>费用!G50</f>
        <v>8539.5</v>
      </c>
      <c r="G27" s="1">
        <f>费用!H50</f>
        <v>9568.5</v>
      </c>
      <c r="H27" s="1">
        <f>费用!I50</f>
        <v>11797.5</v>
      </c>
      <c r="I27" s="1">
        <f>费用!J50</f>
        <v>12655.5</v>
      </c>
      <c r="J27" s="1">
        <f>费用!K50</f>
        <v>14713.5</v>
      </c>
      <c r="K27" s="1">
        <f>费用!L50</f>
        <v>16771.5</v>
      </c>
      <c r="L27" s="1">
        <f>费用!M50</f>
        <v>20029.5</v>
      </c>
      <c r="M27" s="1">
        <f>费用!N50</f>
        <v>20887.5</v>
      </c>
      <c r="N27" s="1">
        <f>费用!O50</f>
        <v>20887.5</v>
      </c>
      <c r="O27" s="1">
        <f>费用!P50</f>
        <v>20887.5</v>
      </c>
      <c r="P27" s="1">
        <f>费用!Q50</f>
        <v>45116.5</v>
      </c>
      <c r="Q27" s="1">
        <f>费用!R50</f>
        <v>21916.5</v>
      </c>
      <c r="R27" s="1">
        <f>费用!S50</f>
        <v>21916.5</v>
      </c>
      <c r="S27" s="1">
        <f>费用!T50</f>
        <v>21916.5</v>
      </c>
      <c r="T27" s="1">
        <f>费用!U50</f>
        <v>20029.5</v>
      </c>
      <c r="U27" s="1">
        <f>费用!V50</f>
        <v>19858.5</v>
      </c>
      <c r="V27" s="1">
        <f>费用!W50</f>
        <v>20887.5</v>
      </c>
      <c r="W27" s="1">
        <f>费用!X50</f>
        <v>21916.5</v>
      </c>
      <c r="X27" s="1">
        <f>费用!Y50</f>
        <v>24145.5</v>
      </c>
      <c r="Y27" s="1">
        <f>费用!Z50</f>
        <v>23974.5</v>
      </c>
      <c r="Z27" s="1">
        <f>费用!AA50</f>
        <v>25003.5</v>
      </c>
      <c r="AA27" s="1">
        <f>费用!AB50</f>
        <v>23974.5</v>
      </c>
      <c r="AB27" s="1">
        <f>费用!AC50</f>
        <v>45116.5</v>
      </c>
      <c r="AC27" s="1">
        <f>费用!AD50</f>
        <v>20887.5</v>
      </c>
      <c r="AD27" s="1">
        <f>费用!AE50</f>
        <v>19858.5</v>
      </c>
      <c r="AE27" s="1">
        <f>费用!AF50</f>
        <v>18829.5</v>
      </c>
      <c r="AF27" s="1">
        <f>费用!AG50</f>
        <v>19000.5</v>
      </c>
      <c r="AG27" s="1">
        <f>费用!AH50</f>
        <v>16771.5</v>
      </c>
      <c r="AH27" s="1">
        <f>费用!AI50</f>
        <v>14660.8</v>
      </c>
      <c r="AI27" s="1">
        <f>费用!AJ50</f>
        <v>12758.4</v>
      </c>
      <c r="AJ27" s="1">
        <f>费用!AK50</f>
        <v>15056</v>
      </c>
      <c r="AK27" s="1">
        <f>费用!AL50</f>
        <v>14953.6</v>
      </c>
      <c r="AL27" s="1">
        <f>费用!AM50</f>
        <v>17148.8</v>
      </c>
      <c r="AM27" s="1">
        <f>费用!AN50</f>
        <v>19344</v>
      </c>
      <c r="AN27" s="1">
        <f>费用!AO50</f>
        <v>45836.8</v>
      </c>
      <c r="AO27" s="1">
        <f>费用!AP50</f>
        <v>28124.8</v>
      </c>
      <c r="AP27" s="1">
        <f>费用!AQ50</f>
        <v>34710.4</v>
      </c>
      <c r="AQ27" s="1">
        <f>费用!AR50</f>
        <v>40198.4</v>
      </c>
      <c r="AR27" s="1">
        <f>费用!AS50</f>
        <v>42496</v>
      </c>
      <c r="AS27" s="1">
        <f>费用!AT50</f>
        <v>42393.6</v>
      </c>
      <c r="AT27" s="1">
        <f>费用!AU50</f>
        <v>43491.2</v>
      </c>
      <c r="AU27" s="1">
        <f>费用!AV50</f>
        <v>44588.8</v>
      </c>
      <c r="AV27" s="1">
        <f>费用!AW50</f>
        <v>44691.2</v>
      </c>
      <c r="AW27" s="1">
        <f>费用!AX50</f>
        <v>42393.6</v>
      </c>
      <c r="AX27" s="1">
        <f>费用!AY50</f>
        <v>36905.6</v>
      </c>
      <c r="AY27" s="1">
        <f>费用!AZ50</f>
        <v>31417.6</v>
      </c>
      <c r="AZ27" s="11">
        <f t="shared" si="0"/>
        <v>1250179.6</v>
      </c>
    </row>
    <row r="28" spans="2:52">
      <c r="B28" s="1" t="s">
        <v>121</v>
      </c>
      <c r="D28" s="1">
        <f>费用!E69</f>
        <v>24150</v>
      </c>
      <c r="E28" s="1">
        <f>费用!F69</f>
        <v>27650</v>
      </c>
      <c r="F28" s="1">
        <f>费用!G69</f>
        <v>31150</v>
      </c>
      <c r="G28" s="1">
        <f>费用!H69</f>
        <v>34650</v>
      </c>
      <c r="H28" s="1">
        <f>费用!I69</f>
        <v>38150</v>
      </c>
      <c r="I28" s="1">
        <f>费用!J69</f>
        <v>45150</v>
      </c>
      <c r="J28" s="1">
        <f>费用!K69</f>
        <v>52150</v>
      </c>
      <c r="K28" s="1">
        <f>费用!L69</f>
        <v>59150</v>
      </c>
      <c r="L28" s="1">
        <f>费用!M69</f>
        <v>66150</v>
      </c>
      <c r="M28" s="1">
        <f>费用!N69</f>
        <v>73150</v>
      </c>
      <c r="N28" s="1">
        <f>费用!O69</f>
        <v>73150</v>
      </c>
      <c r="O28" s="1">
        <f>费用!P69</f>
        <v>73150</v>
      </c>
      <c r="P28" s="1">
        <f>费用!Q69</f>
        <v>80850</v>
      </c>
      <c r="Q28" s="1">
        <f>费用!R69</f>
        <v>80850</v>
      </c>
      <c r="R28" s="1">
        <f>费用!S69</f>
        <v>80850</v>
      </c>
      <c r="S28" s="1">
        <f>费用!T69</f>
        <v>80850</v>
      </c>
      <c r="T28" s="1">
        <f>费用!U69</f>
        <v>70350</v>
      </c>
      <c r="U28" s="1">
        <f>费用!V69</f>
        <v>73850</v>
      </c>
      <c r="V28" s="1">
        <f>费用!W69</f>
        <v>77350</v>
      </c>
      <c r="W28" s="1">
        <f>费用!X69</f>
        <v>80850</v>
      </c>
      <c r="X28" s="1">
        <f>费用!Y69</f>
        <v>84350</v>
      </c>
      <c r="Y28" s="1">
        <f>费用!Z69</f>
        <v>87850</v>
      </c>
      <c r="Z28" s="1">
        <f>费用!AA69</f>
        <v>91350</v>
      </c>
      <c r="AA28" s="1">
        <f>费用!AB69</f>
        <v>87850</v>
      </c>
      <c r="AB28" s="1">
        <f>费用!AC69</f>
        <v>76650</v>
      </c>
      <c r="AC28" s="1">
        <f>费用!AD69</f>
        <v>73150</v>
      </c>
      <c r="AD28" s="1">
        <f>费用!AE69</f>
        <v>69650</v>
      </c>
      <c r="AE28" s="1">
        <f>费用!AF69</f>
        <v>66150</v>
      </c>
      <c r="AF28" s="1">
        <f>费用!AG69</f>
        <v>62650</v>
      </c>
      <c r="AG28" s="1">
        <f>费用!AH69</f>
        <v>59150</v>
      </c>
      <c r="AH28" s="1">
        <f>费用!AI69</f>
        <v>63000</v>
      </c>
      <c r="AI28" s="1">
        <f>费用!AJ69</f>
        <v>66500</v>
      </c>
      <c r="AJ28" s="1">
        <f>费用!AK69</f>
        <v>70000</v>
      </c>
      <c r="AK28" s="1">
        <f>费用!AL69</f>
        <v>73500</v>
      </c>
      <c r="AL28" s="1">
        <f>费用!AM69</f>
        <v>80500</v>
      </c>
      <c r="AM28" s="1">
        <f>费用!AN69</f>
        <v>87500</v>
      </c>
      <c r="AN28" s="1">
        <f>费用!AO69</f>
        <v>98000</v>
      </c>
      <c r="AO28" s="1">
        <f>费用!AP69</f>
        <v>115500</v>
      </c>
      <c r="AP28" s="1">
        <f>费用!AQ69</f>
        <v>140700</v>
      </c>
      <c r="AQ28" s="1">
        <f>费用!AR69</f>
        <v>158200</v>
      </c>
      <c r="AR28" s="1">
        <f>费用!AS69</f>
        <v>161700</v>
      </c>
      <c r="AS28" s="1">
        <f>费用!AT69</f>
        <v>165200</v>
      </c>
      <c r="AT28" s="1">
        <f>费用!AU69</f>
        <v>168700</v>
      </c>
      <c r="AU28" s="1">
        <f>费用!AV69</f>
        <v>172200</v>
      </c>
      <c r="AV28" s="1">
        <f>费用!AW69</f>
        <v>168700</v>
      </c>
      <c r="AW28" s="1">
        <f>费用!AX69</f>
        <v>165200</v>
      </c>
      <c r="AX28" s="1">
        <f>费用!AY69</f>
        <v>147700</v>
      </c>
      <c r="AY28" s="1">
        <f>费用!AZ69</f>
        <v>130200</v>
      </c>
      <c r="AZ28" s="11">
        <f t="shared" si="0"/>
        <v>4215400</v>
      </c>
    </row>
    <row r="29" spans="2:52">
      <c r="B29" s="1" t="s">
        <v>62</v>
      </c>
      <c r="D29" s="1">
        <f>费用!E105</f>
        <v>46500</v>
      </c>
      <c r="E29" s="1">
        <f>费用!F105</f>
        <v>0</v>
      </c>
      <c r="F29" s="1">
        <f>费用!G105</f>
        <v>0</v>
      </c>
      <c r="G29" s="1">
        <f>费用!H105</f>
        <v>0</v>
      </c>
      <c r="H29" s="1">
        <f>费用!I105</f>
        <v>46500</v>
      </c>
      <c r="I29" s="1">
        <f>费用!J105</f>
        <v>0</v>
      </c>
      <c r="J29" s="1">
        <f>费用!K105</f>
        <v>0</v>
      </c>
      <c r="K29" s="1">
        <f>费用!L105</f>
        <v>0</v>
      </c>
      <c r="L29" s="1">
        <f>费用!M105</f>
        <v>46500</v>
      </c>
      <c r="M29" s="1">
        <f>费用!N105</f>
        <v>0</v>
      </c>
      <c r="N29" s="1">
        <f>费用!O105</f>
        <v>0</v>
      </c>
      <c r="O29" s="1">
        <f>费用!P105</f>
        <v>0</v>
      </c>
      <c r="P29" s="1">
        <f>费用!Q105</f>
        <v>46500</v>
      </c>
      <c r="Q29" s="1">
        <f>费用!R105</f>
        <v>0</v>
      </c>
      <c r="R29" s="1">
        <f>费用!S105</f>
        <v>0</v>
      </c>
      <c r="S29" s="1">
        <f>费用!T105</f>
        <v>0</v>
      </c>
      <c r="T29" s="1">
        <f>费用!U105</f>
        <v>46500</v>
      </c>
      <c r="U29" s="1">
        <f>费用!V105</f>
        <v>0</v>
      </c>
      <c r="V29" s="1">
        <f>费用!W105</f>
        <v>0</v>
      </c>
      <c r="W29" s="1">
        <f>费用!X105</f>
        <v>0</v>
      </c>
      <c r="X29" s="1">
        <f>费用!Y105</f>
        <v>46500</v>
      </c>
      <c r="Y29" s="1">
        <f>费用!Z105</f>
        <v>0</v>
      </c>
      <c r="Z29" s="1">
        <f>费用!AA105</f>
        <v>0</v>
      </c>
      <c r="AA29" s="1">
        <f>费用!AB105</f>
        <v>0</v>
      </c>
      <c r="AB29" s="1">
        <f>费用!AC105</f>
        <v>46500</v>
      </c>
      <c r="AC29" s="1">
        <f>费用!AD105</f>
        <v>0</v>
      </c>
      <c r="AD29" s="1">
        <f>费用!AE105</f>
        <v>0</v>
      </c>
      <c r="AE29" s="1">
        <f>费用!AF105</f>
        <v>0</v>
      </c>
      <c r="AF29" s="1">
        <f>费用!AG105</f>
        <v>46500</v>
      </c>
      <c r="AG29" s="1">
        <f>费用!AH105</f>
        <v>0</v>
      </c>
      <c r="AH29" s="1">
        <f>费用!AI105</f>
        <v>0</v>
      </c>
      <c r="AI29" s="1">
        <f>费用!AJ105</f>
        <v>0</v>
      </c>
      <c r="AJ29" s="1">
        <f>费用!AK105</f>
        <v>46500</v>
      </c>
      <c r="AK29" s="1">
        <f>费用!AL105</f>
        <v>0</v>
      </c>
      <c r="AL29" s="1">
        <f>费用!AM105</f>
        <v>0</v>
      </c>
      <c r="AM29" s="1">
        <f>费用!AN105</f>
        <v>0</v>
      </c>
      <c r="AN29" s="1">
        <f>费用!AO105</f>
        <v>46500</v>
      </c>
      <c r="AO29" s="1">
        <f>费用!AP105</f>
        <v>0</v>
      </c>
      <c r="AP29" s="1">
        <f>费用!AQ105</f>
        <v>0</v>
      </c>
      <c r="AQ29" s="1">
        <f>费用!AR105</f>
        <v>0</v>
      </c>
      <c r="AR29" s="1">
        <f>费用!AS105</f>
        <v>46500</v>
      </c>
      <c r="AS29" s="1">
        <f>费用!AT105</f>
        <v>0</v>
      </c>
      <c r="AT29" s="1">
        <f>费用!AU105</f>
        <v>0</v>
      </c>
      <c r="AU29" s="1">
        <f>费用!AV105</f>
        <v>0</v>
      </c>
      <c r="AV29" s="1">
        <f>费用!AW105</f>
        <v>46500</v>
      </c>
      <c r="AW29" s="1">
        <f>费用!AX105</f>
        <v>0</v>
      </c>
      <c r="AX29" s="1">
        <f>费用!AY105</f>
        <v>0</v>
      </c>
      <c r="AY29" s="1">
        <f>费用!AZ105</f>
        <v>0</v>
      </c>
      <c r="AZ29" s="11">
        <f t="shared" si="0"/>
        <v>558000</v>
      </c>
    </row>
    <row r="30" spans="52:52">
      <c r="AZ30" s="11">
        <f t="shared" si="0"/>
        <v>0</v>
      </c>
    </row>
    <row r="31" spans="1:52">
      <c r="A31" s="5" t="s">
        <v>122</v>
      </c>
      <c r="B31" s="5"/>
      <c r="C31" s="5"/>
      <c r="D31" s="5">
        <f>SUM(D26:D29)</f>
        <v>316344.6</v>
      </c>
      <c r="E31" s="5">
        <f t="shared" ref="E31:AY31" si="3">SUM(E26:E29)</f>
        <v>37698.7</v>
      </c>
      <c r="F31" s="5">
        <f t="shared" si="3"/>
        <v>42712.8</v>
      </c>
      <c r="G31" s="5">
        <f t="shared" si="3"/>
        <v>47726.9</v>
      </c>
      <c r="H31" s="5">
        <f t="shared" si="3"/>
        <v>100441</v>
      </c>
      <c r="I31" s="5">
        <f t="shared" si="3"/>
        <v>62911.3</v>
      </c>
      <c r="J31" s="5">
        <f t="shared" si="3"/>
        <v>73081.6</v>
      </c>
      <c r="K31" s="5">
        <f t="shared" si="3"/>
        <v>83251.9</v>
      </c>
      <c r="L31" s="5">
        <f t="shared" si="3"/>
        <v>141122.2</v>
      </c>
      <c r="M31" s="5">
        <f t="shared" si="3"/>
        <v>103592.5</v>
      </c>
      <c r="N31" s="5">
        <f t="shared" si="3"/>
        <v>103734.6</v>
      </c>
      <c r="O31" s="5">
        <f t="shared" si="3"/>
        <v>103876.7</v>
      </c>
      <c r="P31" s="5">
        <f t="shared" si="3"/>
        <v>182577.65</v>
      </c>
      <c r="Q31" s="5">
        <f t="shared" si="3"/>
        <v>113019.75</v>
      </c>
      <c r="R31" s="5">
        <f t="shared" si="3"/>
        <v>113161.85</v>
      </c>
      <c r="S31" s="5">
        <f t="shared" si="3"/>
        <v>113303.95</v>
      </c>
      <c r="T31" s="5">
        <f t="shared" si="3"/>
        <v>146103.75</v>
      </c>
      <c r="U31" s="5">
        <f t="shared" si="3"/>
        <v>103559.95</v>
      </c>
      <c r="V31" s="5">
        <f t="shared" si="3"/>
        <v>108716.15</v>
      </c>
      <c r="W31" s="5">
        <f t="shared" si="3"/>
        <v>113872.35</v>
      </c>
      <c r="X31" s="5">
        <f t="shared" si="3"/>
        <v>166728.55</v>
      </c>
      <c r="Y31" s="5">
        <f t="shared" si="3"/>
        <v>124184.75</v>
      </c>
      <c r="Z31" s="5">
        <f t="shared" si="3"/>
        <v>129340.95</v>
      </c>
      <c r="AA31" s="5">
        <f t="shared" si="3"/>
        <v>124184.75</v>
      </c>
      <c r="AB31" s="5">
        <f t="shared" si="3"/>
        <v>181339.7</v>
      </c>
      <c r="AC31" s="5">
        <f t="shared" si="3"/>
        <v>106483.5</v>
      </c>
      <c r="AD31" s="5">
        <f t="shared" si="3"/>
        <v>101327.3</v>
      </c>
      <c r="AE31" s="5">
        <f t="shared" si="3"/>
        <v>96171.1</v>
      </c>
      <c r="AF31" s="5">
        <f t="shared" si="3"/>
        <v>138714.9</v>
      </c>
      <c r="AG31" s="5">
        <f t="shared" si="3"/>
        <v>85858.7</v>
      </c>
      <c r="AH31" s="5">
        <f t="shared" si="3"/>
        <v>87284.4</v>
      </c>
      <c r="AI31" s="5">
        <f t="shared" si="3"/>
        <v>89999.2</v>
      </c>
      <c r="AJ31" s="5">
        <f t="shared" si="3"/>
        <v>143414</v>
      </c>
      <c r="AK31" s="5">
        <f t="shared" si="3"/>
        <v>101428.8</v>
      </c>
      <c r="AL31" s="5">
        <f t="shared" si="3"/>
        <v>113691.4</v>
      </c>
      <c r="AM31" s="5">
        <f t="shared" si="3"/>
        <v>125954</v>
      </c>
      <c r="AN31" s="5">
        <f t="shared" si="3"/>
        <v>219609.4</v>
      </c>
      <c r="AO31" s="5">
        <f t="shared" si="3"/>
        <v>181815.4</v>
      </c>
      <c r="AP31" s="5">
        <f t="shared" si="3"/>
        <v>224469.2</v>
      </c>
      <c r="AQ31" s="5">
        <f t="shared" si="3"/>
        <v>256375.2</v>
      </c>
      <c r="AR31" s="5">
        <f t="shared" si="3"/>
        <v>309790</v>
      </c>
      <c r="AS31" s="5">
        <f t="shared" si="3"/>
        <v>267804.8</v>
      </c>
      <c r="AT31" s="5">
        <f t="shared" si="3"/>
        <v>273519.6</v>
      </c>
      <c r="AU31" s="5">
        <f t="shared" si="3"/>
        <v>279234.4</v>
      </c>
      <c r="AV31" s="5">
        <f t="shared" si="3"/>
        <v>321219.6</v>
      </c>
      <c r="AW31" s="5">
        <f t="shared" si="3"/>
        <v>267804.8</v>
      </c>
      <c r="AX31" s="5">
        <f t="shared" si="3"/>
        <v>235898.8</v>
      </c>
      <c r="AY31" s="5">
        <f t="shared" si="3"/>
        <v>143992.8</v>
      </c>
      <c r="AZ31" s="11">
        <f t="shared" si="0"/>
        <v>7108450.2</v>
      </c>
    </row>
    <row r="32" spans="52:52">
      <c r="AZ32" s="11">
        <f t="shared" si="0"/>
        <v>0</v>
      </c>
    </row>
    <row r="33" spans="1:52">
      <c r="A33" s="1" t="s">
        <v>123</v>
      </c>
      <c r="D33" s="1">
        <f>D13-D20</f>
        <v>23980.6</v>
      </c>
      <c r="E33" s="1">
        <f t="shared" ref="E33:AY33" si="4">E13-E20</f>
        <v>28831.6</v>
      </c>
      <c r="F33" s="1">
        <f t="shared" si="4"/>
        <v>33682.6</v>
      </c>
      <c r="G33" s="1">
        <f t="shared" si="4"/>
        <v>38533.6</v>
      </c>
      <c r="H33" s="1">
        <f t="shared" si="4"/>
        <v>43384.6</v>
      </c>
      <c r="I33" s="1">
        <f t="shared" si="4"/>
        <v>54883.92</v>
      </c>
      <c r="J33" s="1">
        <f t="shared" si="4"/>
        <v>66383.24</v>
      </c>
      <c r="K33" s="1">
        <f t="shared" si="4"/>
        <v>77882.56</v>
      </c>
      <c r="L33" s="1">
        <f t="shared" si="4"/>
        <v>89381.88</v>
      </c>
      <c r="M33" s="1">
        <f t="shared" si="4"/>
        <v>100881.2</v>
      </c>
      <c r="N33" s="1">
        <f t="shared" si="4"/>
        <v>102678.52</v>
      </c>
      <c r="O33" s="1">
        <f t="shared" si="4"/>
        <v>104475.84</v>
      </c>
      <c r="P33" s="1">
        <f t="shared" si="4"/>
        <v>114309.16</v>
      </c>
      <c r="Q33" s="1">
        <f t="shared" si="4"/>
        <v>116106.48</v>
      </c>
      <c r="R33" s="1">
        <f t="shared" si="4"/>
        <v>117903.8</v>
      </c>
      <c r="S33" s="1">
        <f t="shared" si="4"/>
        <v>119701.12</v>
      </c>
      <c r="T33" s="1">
        <f t="shared" si="4"/>
        <v>106945.44</v>
      </c>
      <c r="U33" s="1">
        <f t="shared" si="4"/>
        <v>113593.76</v>
      </c>
      <c r="V33" s="1">
        <f t="shared" si="4"/>
        <v>120242.08</v>
      </c>
      <c r="W33" s="1">
        <f t="shared" si="4"/>
        <v>126890.4</v>
      </c>
      <c r="X33" s="1">
        <f t="shared" si="4"/>
        <v>133538.72</v>
      </c>
      <c r="Y33" s="1">
        <f t="shared" si="4"/>
        <v>140187.04</v>
      </c>
      <c r="Z33" s="1">
        <f t="shared" si="4"/>
        <v>146835.36</v>
      </c>
      <c r="AA33" s="1">
        <f t="shared" si="4"/>
        <v>140187.04</v>
      </c>
      <c r="AB33" s="1">
        <f t="shared" si="4"/>
        <v>139183.52</v>
      </c>
      <c r="AC33" s="1">
        <f t="shared" si="4"/>
        <v>132535.2</v>
      </c>
      <c r="AD33" s="1">
        <f t="shared" si="4"/>
        <v>125886.88</v>
      </c>
      <c r="AE33" s="1">
        <f t="shared" si="4"/>
        <v>119238.56</v>
      </c>
      <c r="AF33" s="1">
        <f t="shared" si="4"/>
        <v>112590.24</v>
      </c>
      <c r="AG33" s="1">
        <f t="shared" si="4"/>
        <v>105941.92</v>
      </c>
      <c r="AH33" s="1">
        <f t="shared" si="4"/>
        <v>100583.28</v>
      </c>
      <c r="AI33" s="1">
        <f t="shared" si="4"/>
        <v>109297.44</v>
      </c>
      <c r="AJ33" s="1">
        <f t="shared" si="4"/>
        <v>118011.6</v>
      </c>
      <c r="AK33" s="1">
        <f t="shared" si="4"/>
        <v>126725.76</v>
      </c>
      <c r="AL33" s="1">
        <f t="shared" si="4"/>
        <v>158842.32</v>
      </c>
      <c r="AM33" s="1">
        <f t="shared" si="4"/>
        <v>190958.88</v>
      </c>
      <c r="AN33" s="1">
        <f t="shared" si="4"/>
        <v>318425.52</v>
      </c>
      <c r="AO33" s="1">
        <f t="shared" si="4"/>
        <v>420749.28</v>
      </c>
      <c r="AP33" s="1">
        <f t="shared" si="4"/>
        <v>546475.44</v>
      </c>
      <c r="AQ33" s="1">
        <f t="shared" si="4"/>
        <v>648799.2</v>
      </c>
      <c r="AR33" s="1">
        <f t="shared" si="4"/>
        <v>657513.36</v>
      </c>
      <c r="AS33" s="1">
        <f t="shared" si="4"/>
        <v>666227.52</v>
      </c>
      <c r="AT33" s="1">
        <f t="shared" si="4"/>
        <v>674941.68</v>
      </c>
      <c r="AU33" s="1">
        <f t="shared" si="4"/>
        <v>683655.84</v>
      </c>
      <c r="AV33" s="1">
        <f t="shared" si="4"/>
        <v>674941.68</v>
      </c>
      <c r="AW33" s="1">
        <f t="shared" si="4"/>
        <v>666227.52</v>
      </c>
      <c r="AX33" s="1">
        <f t="shared" si="4"/>
        <v>563903.76</v>
      </c>
      <c r="AY33" s="1">
        <f t="shared" si="4"/>
        <v>461580</v>
      </c>
      <c r="AZ33" s="11">
        <f t="shared" si="0"/>
        <v>10784656.96</v>
      </c>
    </row>
    <row r="34" spans="52:52">
      <c r="AZ34" s="11">
        <f t="shared" si="0"/>
        <v>0</v>
      </c>
    </row>
    <row r="35" spans="1:52">
      <c r="A35" s="1" t="s">
        <v>124</v>
      </c>
      <c r="D35" s="8">
        <f>D33/D13</f>
        <v>0.584009546539379</v>
      </c>
      <c r="E35" s="8">
        <f t="shared" ref="E35:AY35" si="5">E33/E13</f>
        <v>0.567953667953668</v>
      </c>
      <c r="F35" s="8">
        <f t="shared" si="5"/>
        <v>0.557050243111831</v>
      </c>
      <c r="G35" s="8">
        <f t="shared" si="5"/>
        <v>0.549162011173184</v>
      </c>
      <c r="H35" s="8">
        <f t="shared" si="5"/>
        <v>0.54319018404908</v>
      </c>
      <c r="I35" s="8">
        <f t="shared" si="5"/>
        <v>0.53746641074856</v>
      </c>
      <c r="J35" s="8">
        <f t="shared" si="5"/>
        <v>0.533790386130812</v>
      </c>
      <c r="K35" s="8">
        <f t="shared" si="5"/>
        <v>0.531229946524064</v>
      </c>
      <c r="L35" s="8">
        <f t="shared" si="5"/>
        <v>0.529344167150319</v>
      </c>
      <c r="M35" s="8">
        <f t="shared" si="5"/>
        <v>0.527897435897436</v>
      </c>
      <c r="N35" s="8">
        <f t="shared" si="5"/>
        <v>0.529429004547751</v>
      </c>
      <c r="O35" s="8">
        <f t="shared" si="5"/>
        <v>0.530916334661355</v>
      </c>
      <c r="P35" s="8">
        <f t="shared" si="5"/>
        <v>0.565262902834989</v>
      </c>
      <c r="Q35" s="8">
        <f t="shared" si="5"/>
        <v>0.566193548387097</v>
      </c>
      <c r="R35" s="8">
        <f t="shared" si="5"/>
        <v>0.567098750883809</v>
      </c>
      <c r="S35" s="8">
        <f t="shared" si="5"/>
        <v>0.567979539641944</v>
      </c>
      <c r="T35" s="8">
        <f t="shared" si="5"/>
        <v>0.579697211155379</v>
      </c>
      <c r="U35" s="8">
        <f t="shared" si="5"/>
        <v>0.576533200696344</v>
      </c>
      <c r="V35" s="8">
        <f t="shared" si="5"/>
        <v>0.573747954173486</v>
      </c>
      <c r="W35" s="8">
        <f t="shared" si="5"/>
        <v>0.571277299801456</v>
      </c>
      <c r="X35" s="8">
        <f t="shared" si="5"/>
        <v>0.569070787220714</v>
      </c>
      <c r="Y35" s="8">
        <f t="shared" si="5"/>
        <v>0.567088206144698</v>
      </c>
      <c r="Z35" s="8">
        <f t="shared" si="5"/>
        <v>0.565297113752122</v>
      </c>
      <c r="AA35" s="8">
        <f t="shared" si="5"/>
        <v>0.567088206144698</v>
      </c>
      <c r="AB35" s="8">
        <f t="shared" si="5"/>
        <v>0.53232383808096</v>
      </c>
      <c r="AC35" s="8">
        <f t="shared" si="5"/>
        <v>0.53244094488189</v>
      </c>
      <c r="AD35" s="8">
        <f t="shared" si="5"/>
        <v>0.53257048092869</v>
      </c>
      <c r="AE35" s="8">
        <f t="shared" si="5"/>
        <v>0.532714535901926</v>
      </c>
      <c r="AF35" s="8">
        <f t="shared" si="5"/>
        <v>0.532875695732839</v>
      </c>
      <c r="AG35" s="8">
        <f t="shared" si="5"/>
        <v>0.533057199211045</v>
      </c>
      <c r="AH35" s="8">
        <f t="shared" si="5"/>
        <v>0.522586558044806</v>
      </c>
      <c r="AI35" s="8">
        <f t="shared" si="5"/>
        <v>0.508795620437956</v>
      </c>
      <c r="AJ35" s="8">
        <f t="shared" si="5"/>
        <v>0.497603305785124</v>
      </c>
      <c r="AK35" s="8">
        <f t="shared" si="5"/>
        <v>0.48833836858006</v>
      </c>
      <c r="AL35" s="8">
        <f t="shared" si="5"/>
        <v>0.495064141722663</v>
      </c>
      <c r="AM35" s="8">
        <f t="shared" si="5"/>
        <v>0.499630769230769</v>
      </c>
      <c r="AN35" s="8">
        <f t="shared" si="5"/>
        <v>0.543896886508202</v>
      </c>
      <c r="AO35" s="8">
        <f t="shared" si="5"/>
        <v>0.550854503464203</v>
      </c>
      <c r="AP35" s="8">
        <f t="shared" si="5"/>
        <v>0.556959648421894</v>
      </c>
      <c r="AQ35" s="8">
        <f t="shared" si="5"/>
        <v>0.559533468559838</v>
      </c>
      <c r="AR35" s="8">
        <f t="shared" si="5"/>
        <v>0.556328358208955</v>
      </c>
      <c r="AS35" s="8">
        <f t="shared" si="5"/>
        <v>0.5532421875</v>
      </c>
      <c r="AT35" s="8">
        <f t="shared" si="5"/>
        <v>0.550268456375839</v>
      </c>
      <c r="AU35" s="8">
        <f t="shared" si="5"/>
        <v>0.547401129943503</v>
      </c>
      <c r="AV35" s="8">
        <f t="shared" si="5"/>
        <v>0.550268456375839</v>
      </c>
      <c r="AW35" s="8">
        <f t="shared" si="5"/>
        <v>0.5532421875</v>
      </c>
      <c r="AX35" s="8">
        <f t="shared" si="5"/>
        <v>0.549686664119221</v>
      </c>
      <c r="AY35" s="8">
        <f t="shared" si="5"/>
        <v>0.54463459759482</v>
      </c>
      <c r="AZ35" s="11">
        <f t="shared" si="0"/>
        <v>26.1820920624352</v>
      </c>
    </row>
    <row r="36" spans="52:52">
      <c r="AZ36" s="11">
        <f t="shared" si="0"/>
        <v>0</v>
      </c>
    </row>
    <row r="37" spans="1:52">
      <c r="A37" s="9" t="s">
        <v>125</v>
      </c>
      <c r="D37" s="7">
        <f>D6+D13-D31-收入和直接成本!D72</f>
        <v>424717.4</v>
      </c>
      <c r="E37" s="7">
        <f>D37+E6+E13-E31-收入和直接成本!E72</f>
        <v>437782.7</v>
      </c>
      <c r="F37" s="7">
        <f>E37+F6+F13-F31-收入和直接成本!F72</f>
        <v>455535.9</v>
      </c>
      <c r="G37" s="7">
        <f>F37+G6+G13-G31-收入和直接成本!G72</f>
        <v>477977</v>
      </c>
      <c r="H37" s="7">
        <f>G37+H6+H13-H31-收入和直接成本!H72</f>
        <v>457406</v>
      </c>
      <c r="I37" s="7">
        <f>H37+I6+I13-I31-收入和直接成本!I72</f>
        <v>496610.7</v>
      </c>
      <c r="J37" s="7">
        <f>I37+J6+J13-J31-收入和直接成本!J72</f>
        <v>547891.1</v>
      </c>
      <c r="K37" s="7">
        <f>J37+K6+K13-K31-收入和直接成本!K72</f>
        <v>311247.2</v>
      </c>
      <c r="L37" s="7">
        <f>K37+L6+L13-L31-收入和直接成本!L72</f>
        <v>338979</v>
      </c>
      <c r="M37" s="7">
        <f>L37+M6+M13-M31-收入和直接成本!M72</f>
        <v>426486.5</v>
      </c>
      <c r="N37" s="7">
        <f>M37+N6+N13-N31-收入和直接成本!N72</f>
        <v>516693.9</v>
      </c>
      <c r="O37" s="7">
        <f>N37+O6+O13-O31-收入和直接成本!O72</f>
        <v>309601.2</v>
      </c>
      <c r="P37" s="7">
        <f>O37+P6+P13-P31-收入和直接成本!P72</f>
        <v>29246.55</v>
      </c>
      <c r="Q37" s="7">
        <f>P37+Q6+Q13-Q31-收入和直接成本!Q72</f>
        <v>321291.8</v>
      </c>
      <c r="R37" s="7">
        <f>Q37+R6+R13-R31-收入和直接成本!R72</f>
        <v>316036.95</v>
      </c>
      <c r="S37" s="7">
        <f>R37+S6+S13-S31-收入和直接成本!S72</f>
        <v>413482</v>
      </c>
      <c r="T37" s="7">
        <f>S37+T6+T13-T31-收入和直接成本!T72</f>
        <v>451863.25</v>
      </c>
      <c r="U37" s="7">
        <f>T37+U6+U13-U31-收入和直接成本!U72</f>
        <v>545332.3</v>
      </c>
      <c r="V37" s="7">
        <f>U37+V6+V13-V31-收入和直接成本!V72</f>
        <v>646189.15</v>
      </c>
      <c r="W37" s="7">
        <f>V37+W6+W13-W31-收入和直接成本!W72</f>
        <v>754433.8</v>
      </c>
      <c r="X37" s="7">
        <f>W37+X6+X13-X31-收入和直接成本!X72</f>
        <v>822366.25</v>
      </c>
      <c r="Y37" s="7">
        <f>X37+Y6+Y13-Y31-收入和直接成本!Y72</f>
        <v>945386.5</v>
      </c>
      <c r="Z37" s="7">
        <f>Y37+Z6+Z13-Z31-收入和直接成本!Z72</f>
        <v>75794.55</v>
      </c>
      <c r="AA37" s="7">
        <f>Z37+AA6+AA13-AA31-收入和直接成本!AA72</f>
        <v>198814.8</v>
      </c>
      <c r="AB37" s="7">
        <f>AA37+AB6+AB13-AB31-收入和直接成本!AB72</f>
        <v>278939.1</v>
      </c>
      <c r="AC37" s="7">
        <f>AB37+AC6+AC13-AC31-收入和直接成本!AC72</f>
        <v>421375.6</v>
      </c>
      <c r="AD37" s="7">
        <f>AC37+AD6+AD13-AD31-收入和直接成本!AD72</f>
        <v>556424.3</v>
      </c>
      <c r="AE37" s="7">
        <f>AD37+AE6+AE13-AE31-收入和直接成本!AE72</f>
        <v>684085.2</v>
      </c>
      <c r="AF37" s="7">
        <f>AE37+AF6+AF13-AF31-收入和直接成本!AF72</f>
        <v>756658.3</v>
      </c>
      <c r="AG37" s="7">
        <f>AF37+AG6+AG13-AG31-收入和直接成本!AG72</f>
        <v>869543.6</v>
      </c>
      <c r="AH37" s="7">
        <f>AG37+AH6+AH13-AH31-收入和直接成本!AH72</f>
        <v>974731.2</v>
      </c>
      <c r="AI37" s="7">
        <f>AH37+AI6+AI13-AI31-收入和直接成本!AI72</f>
        <v>1099548</v>
      </c>
      <c r="AJ37" s="7">
        <f>AI37+AJ6+AJ13-AJ31-收入和直接成本!AJ72</f>
        <v>1193294</v>
      </c>
      <c r="AK37" s="7">
        <f>AJ37+AK6+AK13-AK31-收入和直接成本!AK72</f>
        <v>1351369.2</v>
      </c>
      <c r="AL37" s="7">
        <f>AK37+AL6+AL13-AL31-收入和直接成本!AL72</f>
        <v>1558529.8</v>
      </c>
      <c r="AM37" s="7">
        <f>AL37+AM6+AM13-AM31-收入和直接成本!AM72</f>
        <v>1814775.8</v>
      </c>
      <c r="AN37" s="7">
        <f>AM37+AN6+AN13-AN31-收入和直接成本!AN72</f>
        <v>2180618.4</v>
      </c>
      <c r="AO37" s="7">
        <f>AN37+AO6+AO13-AO31-收入和直接成本!AO72</f>
        <v>12615.0000000005</v>
      </c>
      <c r="AP37" s="7">
        <f>AO37+AP6+AP13-AP31-收入和直接成本!AP72</f>
        <v>769321.800000001</v>
      </c>
      <c r="AQ37" s="7">
        <f>AP37+AQ6+AQ13-AQ31-收入和直接成本!AQ72</f>
        <v>1672482.6</v>
      </c>
      <c r="AR37" s="7">
        <f>AQ37+AR6+AR13-AR31-收入和直接成本!AR72</f>
        <v>2544572.6</v>
      </c>
      <c r="AS37" s="7">
        <f>AR37+AS6+AS13-AS31-收入和直接成本!AS72</f>
        <v>3480991.8</v>
      </c>
      <c r="AT37" s="7">
        <f>AS37+AT6+AT13-AT31-收入和直接成本!AT72</f>
        <v>4434040.2</v>
      </c>
      <c r="AU37" s="7">
        <f>AT37+AU6+AU13-AU31-收入和直接成本!AU72</f>
        <v>3403717.8</v>
      </c>
      <c r="AV37" s="7">
        <f>AU37+AV6+AV13-AV31-收入和直接成本!AV72</f>
        <v>4309066.2</v>
      </c>
      <c r="AW37" s="7">
        <f>AV37+AW6+AW13-AW31-收入和直接成本!AW72</f>
        <v>5245485.4</v>
      </c>
      <c r="AX37" s="7">
        <f>AW37+AX6+AX13-AX31-收入和直接成本!AX72</f>
        <v>6035450.6</v>
      </c>
      <c r="AY37" s="7">
        <f>AX37+AY6+AY13-AY31-收入和直接成本!AY72</f>
        <v>6338961.8</v>
      </c>
      <c r="AZ37" s="11">
        <f t="shared" si="0"/>
        <v>62707764.8</v>
      </c>
    </row>
    <row r="38" spans="52:52">
      <c r="AZ38" s="11">
        <f t="shared" si="0"/>
        <v>0</v>
      </c>
    </row>
    <row r="39" spans="1:52">
      <c r="A39" s="10" t="s">
        <v>126</v>
      </c>
      <c r="B39" s="10"/>
      <c r="C39" s="10"/>
      <c r="D39" s="1">
        <f>D13-D20-D31</f>
        <v>-292364</v>
      </c>
      <c r="E39" s="1">
        <f t="shared" ref="E39:AY39" si="6">E13-E20-E31</f>
        <v>-8867.1</v>
      </c>
      <c r="F39" s="1">
        <f t="shared" si="6"/>
        <v>-9030.2</v>
      </c>
      <c r="G39" s="1">
        <f t="shared" si="6"/>
        <v>-9193.3</v>
      </c>
      <c r="H39" s="1">
        <f t="shared" si="6"/>
        <v>-57056.4</v>
      </c>
      <c r="I39" s="1">
        <f t="shared" si="6"/>
        <v>-8027.38</v>
      </c>
      <c r="J39" s="1">
        <f t="shared" si="6"/>
        <v>-6698.36000000002</v>
      </c>
      <c r="K39" s="1">
        <f t="shared" si="6"/>
        <v>-5369.34</v>
      </c>
      <c r="L39" s="1">
        <f t="shared" si="6"/>
        <v>-51740.32</v>
      </c>
      <c r="M39" s="1">
        <f t="shared" si="6"/>
        <v>-2711.29999999999</v>
      </c>
      <c r="N39" s="1">
        <f t="shared" si="6"/>
        <v>-1056.08</v>
      </c>
      <c r="O39" s="1">
        <f t="shared" si="6"/>
        <v>599.140000000014</v>
      </c>
      <c r="P39" s="1">
        <f t="shared" si="6"/>
        <v>-68268.49</v>
      </c>
      <c r="Q39" s="1">
        <f t="shared" si="6"/>
        <v>3086.73000000001</v>
      </c>
      <c r="R39" s="1">
        <f t="shared" si="6"/>
        <v>4741.95</v>
      </c>
      <c r="S39" s="1">
        <f t="shared" si="6"/>
        <v>6397.17000000001</v>
      </c>
      <c r="T39" s="1">
        <f t="shared" si="6"/>
        <v>-39158.31</v>
      </c>
      <c r="U39" s="1">
        <f t="shared" si="6"/>
        <v>10033.81</v>
      </c>
      <c r="V39" s="1">
        <f t="shared" si="6"/>
        <v>11525.93</v>
      </c>
      <c r="W39" s="1">
        <f t="shared" si="6"/>
        <v>13018.05</v>
      </c>
      <c r="X39" s="1">
        <f t="shared" si="6"/>
        <v>-33189.83</v>
      </c>
      <c r="Y39" s="1">
        <f t="shared" si="6"/>
        <v>16002.29</v>
      </c>
      <c r="Z39" s="1">
        <f t="shared" si="6"/>
        <v>17494.41</v>
      </c>
      <c r="AA39" s="1">
        <f t="shared" si="6"/>
        <v>16002.29</v>
      </c>
      <c r="AB39" s="1">
        <f t="shared" si="6"/>
        <v>-42156.18</v>
      </c>
      <c r="AC39" s="1">
        <f t="shared" si="6"/>
        <v>26051.7</v>
      </c>
      <c r="AD39" s="1">
        <f t="shared" si="6"/>
        <v>24559.58</v>
      </c>
      <c r="AE39" s="1">
        <f t="shared" si="6"/>
        <v>23067.46</v>
      </c>
      <c r="AF39" s="1">
        <f t="shared" si="6"/>
        <v>-26124.66</v>
      </c>
      <c r="AG39" s="1">
        <f t="shared" si="6"/>
        <v>20083.22</v>
      </c>
      <c r="AH39" s="1">
        <f t="shared" si="6"/>
        <v>13298.88</v>
      </c>
      <c r="AI39" s="1">
        <f t="shared" si="6"/>
        <v>19298.24</v>
      </c>
      <c r="AJ39" s="1">
        <f t="shared" si="6"/>
        <v>-25402.4</v>
      </c>
      <c r="AK39" s="1">
        <f t="shared" si="6"/>
        <v>25296.96</v>
      </c>
      <c r="AL39" s="1">
        <f t="shared" si="6"/>
        <v>45150.92</v>
      </c>
      <c r="AM39" s="1">
        <f t="shared" si="6"/>
        <v>65004.88</v>
      </c>
      <c r="AN39" s="1">
        <f t="shared" si="6"/>
        <v>98816.12</v>
      </c>
      <c r="AO39" s="1">
        <f t="shared" si="6"/>
        <v>238933.88</v>
      </c>
      <c r="AP39" s="1">
        <f t="shared" si="6"/>
        <v>322006.24</v>
      </c>
      <c r="AQ39" s="1">
        <f t="shared" si="6"/>
        <v>392424</v>
      </c>
      <c r="AR39" s="1">
        <f t="shared" si="6"/>
        <v>347723.36</v>
      </c>
      <c r="AS39" s="1">
        <f t="shared" si="6"/>
        <v>398422.72</v>
      </c>
      <c r="AT39" s="1">
        <f t="shared" si="6"/>
        <v>401422.08</v>
      </c>
      <c r="AU39" s="1">
        <f t="shared" si="6"/>
        <v>404421.44</v>
      </c>
      <c r="AV39" s="1">
        <f t="shared" si="6"/>
        <v>353722.08</v>
      </c>
      <c r="AW39" s="1">
        <f t="shared" si="6"/>
        <v>398422.72</v>
      </c>
      <c r="AX39" s="1">
        <f t="shared" si="6"/>
        <v>328004.96</v>
      </c>
      <c r="AY39" s="1">
        <f t="shared" si="6"/>
        <v>317587.2</v>
      </c>
      <c r="AZ39" s="11">
        <f t="shared" si="0"/>
        <v>3676206.76</v>
      </c>
    </row>
  </sheetData>
  <mergeCells count="12"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费用</vt:lpstr>
      <vt:lpstr>收入和直接成本</vt:lpstr>
      <vt:lpstr>CashFlow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卢隆军</cp:lastModifiedBy>
  <dcterms:created xsi:type="dcterms:W3CDTF">2006-09-16T00:00:00Z</dcterms:created>
  <dcterms:modified xsi:type="dcterms:W3CDTF">2019-06-07T11:53:28Z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