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20" windowWidth="19320" windowHeight="9180"/>
  </bookViews>
  <sheets>
    <sheet name="直通车" sheetId="1" r:id="rId1"/>
    <sheet name="钻展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N20" i="2"/>
  <c r="L20" s="1"/>
  <c r="J14"/>
  <c r="P20"/>
  <c r="H27" s="1"/>
  <c r="L19" i="1"/>
  <c r="F12" s="1"/>
  <c r="F14"/>
  <c r="F11"/>
  <c r="J9" i="2" l="1"/>
  <c r="J20"/>
  <c r="E20" s="1"/>
  <c r="F20" s="1"/>
  <c r="H20" s="1"/>
  <c r="J17" s="1"/>
  <c r="I19" i="1"/>
  <c r="K19" s="1"/>
  <c r="G29" s="1"/>
  <c r="F19"/>
  <c r="G28" s="1"/>
  <c r="J15" i="2" l="1"/>
  <c r="H26"/>
  <c r="J16"/>
  <c r="H29"/>
  <c r="H28"/>
  <c r="J13"/>
  <c r="G31" i="1"/>
  <c r="G32"/>
  <c r="G30"/>
  <c r="G33" s="1"/>
  <c r="F13"/>
  <c r="O19"/>
  <c r="F15" s="1"/>
  <c r="G19"/>
  <c r="H31" i="2" l="1"/>
  <c r="H30"/>
  <c r="F16" i="1"/>
  <c r="M19"/>
</calcChain>
</file>

<file path=xl/comments1.xml><?xml version="1.0" encoding="utf-8"?>
<comments xmlns="http://schemas.openxmlformats.org/spreadsheetml/2006/main">
  <authors>
    <author>vision</author>
  </authors>
  <commentList>
    <comment ref="F11" authorId="0">
      <text>
        <r>
          <rPr>
            <b/>
            <sz val="9"/>
            <color indexed="81"/>
            <rFont val="Tahoma"/>
            <family val="2"/>
          </rPr>
          <t>vision: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目标</t>
        </r>
        <r>
          <rPr>
            <sz val="9"/>
            <color indexed="81"/>
            <rFont val="Tahoma"/>
            <family val="2"/>
          </rPr>
          <t>UV-</t>
        </r>
        <r>
          <rPr>
            <sz val="9"/>
            <color indexed="81"/>
            <rFont val="宋体"/>
            <family val="3"/>
            <charset val="134"/>
          </rPr>
          <t>现有</t>
        </r>
        <r>
          <rPr>
            <sz val="9"/>
            <color indexed="81"/>
            <rFont val="Tahoma"/>
            <family val="2"/>
          </rPr>
          <t>UV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vision: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默认和当前店铺购买转化率一致。后期获得具体点击转化率后再更新。</t>
        </r>
      </text>
    </comment>
    <comment ref="L19" authorId="0">
      <text>
        <r>
          <rPr>
            <b/>
            <sz val="9"/>
            <color indexed="81"/>
            <rFont val="Tahoma"/>
            <family val="2"/>
          </rPr>
          <t>vision: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目标日单数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宋体"/>
            <family val="3"/>
            <charset val="134"/>
          </rPr>
          <t>现有日单数</t>
        </r>
      </text>
    </comment>
    <comment ref="N19" authorId="0">
      <text>
        <r>
          <rPr>
            <b/>
            <sz val="9"/>
            <color indexed="81"/>
            <rFont val="Tahoma"/>
            <family val="2"/>
          </rPr>
          <t>vision: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点击率为拍脑袋的数字。但同样是考核设计的指标之一。越高越好</t>
        </r>
      </text>
    </comment>
  </commentList>
</comments>
</file>

<file path=xl/comments2.xml><?xml version="1.0" encoding="utf-8"?>
<comments xmlns="http://schemas.openxmlformats.org/spreadsheetml/2006/main">
  <authors>
    <author>vision</author>
  </authors>
  <commentList>
    <comment ref="J9" authorId="0">
      <text>
        <r>
          <rPr>
            <b/>
            <sz val="9"/>
            <color indexed="81"/>
            <rFont val="Tahoma"/>
            <family val="2"/>
          </rPr>
          <t>vision: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钻展订单数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宋体"/>
            <family val="3"/>
            <charset val="134"/>
          </rPr>
          <t>现有订单数</t>
        </r>
      </text>
    </comment>
    <comment ref="G20" authorId="0">
      <text>
        <r>
          <rPr>
            <b/>
            <sz val="9"/>
            <color indexed="81"/>
            <rFont val="Tahoma"/>
            <family val="2"/>
          </rPr>
          <t>vision: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此处为能够满足展现数的位置。未必只有一个</t>
        </r>
      </text>
    </comment>
    <comment ref="I20" authorId="0">
      <text>
        <r>
          <rPr>
            <b/>
            <sz val="9"/>
            <color indexed="81"/>
            <rFont val="Tahoma"/>
            <family val="2"/>
          </rPr>
          <t>vision: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此处用的是钻展平均点击率。</t>
        </r>
      </text>
    </comment>
    <comment ref="K20" authorId="0">
      <text>
        <r>
          <rPr>
            <b/>
            <sz val="9"/>
            <color indexed="81"/>
            <rFont val="Tahoma"/>
            <family val="2"/>
          </rPr>
          <t>vision: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随着流量升高，转化率一般随之降低。此处打了对折。所以说明转化率是非常关键的数字。</t>
        </r>
      </text>
    </comment>
  </commentList>
</comments>
</file>

<file path=xl/sharedStrings.xml><?xml version="1.0" encoding="utf-8"?>
<sst xmlns="http://schemas.openxmlformats.org/spreadsheetml/2006/main" count="58" uniqueCount="47">
  <si>
    <t>点击转化率</t>
    <phoneticPr fontId="1" type="noConversion"/>
  </si>
  <si>
    <t>客单价</t>
    <phoneticPr fontId="1" type="noConversion"/>
  </si>
  <si>
    <t>毛利率</t>
    <phoneticPr fontId="1" type="noConversion"/>
  </si>
  <si>
    <t>订单数</t>
    <phoneticPr fontId="1" type="noConversion"/>
  </si>
  <si>
    <t>利润</t>
    <phoneticPr fontId="1" type="noConversion"/>
  </si>
  <si>
    <t>目标销售额</t>
    <phoneticPr fontId="1" type="noConversion"/>
  </si>
  <si>
    <t>直通车目标销售额</t>
    <phoneticPr fontId="1" type="noConversion"/>
  </si>
  <si>
    <t>点击数</t>
    <phoneticPr fontId="1" type="noConversion"/>
  </si>
  <si>
    <t>最高点击单价</t>
    <phoneticPr fontId="1" type="noConversion"/>
  </si>
  <si>
    <t>日订单数</t>
    <phoneticPr fontId="1" type="noConversion"/>
  </si>
  <si>
    <t>日销售目标</t>
    <phoneticPr fontId="1" type="noConversion"/>
  </si>
  <si>
    <t>目标UV</t>
    <phoneticPr fontId="1" type="noConversion"/>
  </si>
  <si>
    <t>直通车UV</t>
    <phoneticPr fontId="1" type="noConversion"/>
  </si>
  <si>
    <t>UV成本</t>
    <phoneticPr fontId="1" type="noConversion"/>
  </si>
  <si>
    <t>展现数</t>
    <phoneticPr fontId="1" type="noConversion"/>
  </si>
  <si>
    <t>点击率</t>
    <phoneticPr fontId="1" type="noConversion"/>
  </si>
  <si>
    <t>备注：上表中，日订单数、点击转化率、客单价、毛利率、目标uv、现有日单数、现有UV、点击率需手动填写。</t>
    <phoneticPr fontId="1" type="noConversion"/>
  </si>
  <si>
    <t>点击率</t>
    <phoneticPr fontId="1" type="noConversion"/>
  </si>
  <si>
    <t>销售利润</t>
    <phoneticPr fontId="1" type="noConversion"/>
  </si>
  <si>
    <t>销售额/直通车费用</t>
    <phoneticPr fontId="1" type="noConversion"/>
  </si>
  <si>
    <t>销售利润/直通车费用</t>
    <phoneticPr fontId="1" type="noConversion"/>
  </si>
  <si>
    <t>减去直通车费用之后的利润</t>
    <phoneticPr fontId="1" type="noConversion"/>
  </si>
  <si>
    <t>减去直通车费用之后的利润/直通车费用</t>
    <phoneticPr fontId="1" type="noConversion"/>
  </si>
  <si>
    <t>直通车费用（以1元点击单价计）</t>
    <phoneticPr fontId="1" type="noConversion"/>
  </si>
  <si>
    <t>点击数</t>
    <phoneticPr fontId="1" type="noConversion"/>
  </si>
  <si>
    <t>点击率</t>
    <phoneticPr fontId="1" type="noConversion"/>
  </si>
  <si>
    <t>位置</t>
    <phoneticPr fontId="1" type="noConversion"/>
  </si>
  <si>
    <t>转化率</t>
    <phoneticPr fontId="1" type="noConversion"/>
  </si>
  <si>
    <t>客单价</t>
    <phoneticPr fontId="1" type="noConversion"/>
  </si>
  <si>
    <t>销售额</t>
    <phoneticPr fontId="1" type="noConversion"/>
  </si>
  <si>
    <t>利润</t>
    <phoneticPr fontId="1" type="noConversion"/>
  </si>
  <si>
    <t>CPM目标销售额</t>
    <phoneticPr fontId="1" type="noConversion"/>
  </si>
  <si>
    <t>每CPM最高费用</t>
    <phoneticPr fontId="1" type="noConversion"/>
  </si>
  <si>
    <t>减去CPM费用之后的利润</t>
    <phoneticPr fontId="1" type="noConversion"/>
  </si>
  <si>
    <t>销售额/CPM费用</t>
    <phoneticPr fontId="1" type="noConversion"/>
  </si>
  <si>
    <t>销售利润/CPM费用</t>
    <phoneticPr fontId="1" type="noConversion"/>
  </si>
  <si>
    <t>减去CPM费用之后的利润/CPM费用</t>
    <phoneticPr fontId="1" type="noConversion"/>
  </si>
  <si>
    <t>最高每CPM出价</t>
    <phoneticPr fontId="1" type="noConversion"/>
  </si>
  <si>
    <t>CPM数</t>
    <phoneticPr fontId="1" type="noConversion"/>
  </si>
  <si>
    <t>CPM费用（以1元CPM出价计）</t>
    <phoneticPr fontId="1" type="noConversion"/>
  </si>
  <si>
    <t>引入UV</t>
    <phoneticPr fontId="1" type="noConversion"/>
  </si>
  <si>
    <t>单位UV费用</t>
    <phoneticPr fontId="1" type="noConversion"/>
  </si>
  <si>
    <t>平均毛利率</t>
    <phoneticPr fontId="1" type="noConversion"/>
  </si>
  <si>
    <t>钻展费用计算表</t>
    <phoneticPr fontId="1" type="noConversion"/>
  </si>
  <si>
    <t>直通车费用计算表</t>
    <phoneticPr fontId="1" type="noConversion"/>
  </si>
  <si>
    <t>钻展订单数</t>
    <phoneticPr fontId="1" type="noConversion"/>
  </si>
  <si>
    <t>备注：上表中，CPM目标销售额、转化率、客单价、平均毛利率、现有日单数、引入UV、点击率需手动填写。</t>
    <phoneticPr fontId="1" type="noConversion"/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</si>
</sst>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[$¥-804]* #,##0.00_ ;_ [$¥-804]* \-#,##0.00_ ;_ [$¥-804]* &quot;-&quot;??_ ;_ @_ "/>
    <numFmt numFmtId="177" formatCode="&quot;¥&quot;#,##0.00_);[Red]\(&quot;¥&quot;#,##0.00\)"/>
    <numFmt numFmtId="178" formatCode="0_);[Red]\(0\)"/>
  </numFmts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0"/>
      <name val="微软雅黑"/>
      <family val="2"/>
      <charset val="134"/>
    </font>
    <font>
      <sz val="11"/>
      <color rgb="FFC00000"/>
      <name val="微软雅黑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9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176" fontId="2" fillId="0" borderId="0" xfId="0" applyNumberFormat="1" applyFont="1" applyBorder="1" applyAlignment="1">
      <alignment horizontal="center" vertical="center"/>
    </xf>
    <xf numFmtId="0" fontId="5" fillId="3" borderId="0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0" xfId="0" applyFont="1" applyFill="1" applyBorder="1">
      <alignment vertical="center"/>
    </xf>
    <xf numFmtId="176" fontId="5" fillId="3" borderId="0" xfId="0" applyNumberFormat="1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176" fontId="2" fillId="0" borderId="0" xfId="1" applyNumberFormat="1" applyFont="1" applyBorder="1" applyAlignment="1">
      <alignment horizontal="center" vertical="center"/>
    </xf>
    <xf numFmtId="9" fontId="5" fillId="3" borderId="0" xfId="0" applyNumberFormat="1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5" fillId="5" borderId="0" xfId="0" applyFont="1" applyFill="1">
      <alignment vertical="center"/>
    </xf>
    <xf numFmtId="0" fontId="2" fillId="0" borderId="0" xfId="0" applyFont="1" applyFill="1" applyBorder="1" applyAlignment="1">
      <alignment horizontal="center" vertical="center"/>
    </xf>
    <xf numFmtId="9" fontId="3" fillId="4" borderId="0" xfId="0" applyNumberFormat="1" applyFont="1" applyFill="1" applyBorder="1" applyAlignment="1">
      <alignment horizontal="center" vertical="center"/>
    </xf>
    <xf numFmtId="177" fontId="2" fillId="0" borderId="0" xfId="0" applyNumberFormat="1" applyFont="1" applyBorder="1" applyAlignment="1">
      <alignment horizontal="center" vertical="center"/>
    </xf>
    <xf numFmtId="177" fontId="2" fillId="0" borderId="0" xfId="0" applyNumberFormat="1" applyFont="1">
      <alignment vertical="center"/>
    </xf>
    <xf numFmtId="177" fontId="5" fillId="5" borderId="0" xfId="0" applyNumberFormat="1" applyFont="1" applyFill="1">
      <alignment vertical="center"/>
    </xf>
    <xf numFmtId="178" fontId="2" fillId="0" borderId="0" xfId="0" applyNumberFormat="1" applyFont="1" applyBorder="1" applyAlignment="1">
      <alignment horizontal="center" vertical="center"/>
    </xf>
    <xf numFmtId="178" fontId="5" fillId="3" borderId="0" xfId="0" applyNumberFormat="1" applyFont="1" applyFill="1" applyBorder="1" applyAlignment="1">
      <alignment horizontal="center" vertical="center"/>
    </xf>
    <xf numFmtId="0" fontId="5" fillId="0" borderId="0" xfId="0" applyFont="1" applyFill="1">
      <alignment vertical="center"/>
    </xf>
    <xf numFmtId="177" fontId="5" fillId="3" borderId="0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5:P33"/>
  <sheetViews>
    <sheetView showGridLines="0" tabSelected="1" topLeftCell="C1" workbookViewId="0">
      <selection activeCell="I31" sqref="I31"/>
    </sheetView>
  </sheetViews>
  <sheetFormatPr defaultRowHeight="13.5"/>
  <cols>
    <col min="5" max="5" width="19.125" customWidth="1"/>
    <col min="7" max="7" width="13" bestFit="1" customWidth="1"/>
    <col min="9" max="9" width="11" bestFit="1" customWidth="1"/>
    <col min="13" max="13" width="17.5" customWidth="1"/>
  </cols>
  <sheetData>
    <row r="5" spans="4:16" ht="16.5">
      <c r="D5" s="1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3"/>
    </row>
    <row r="6" spans="4:16" ht="16.5">
      <c r="D6" s="32" t="s">
        <v>44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4"/>
    </row>
    <row r="7" spans="4:16" ht="16.5">
      <c r="D7" s="4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6"/>
    </row>
    <row r="8" spans="4:16" ht="16.5">
      <c r="D8" s="4" t="s">
        <v>10</v>
      </c>
      <c r="F8" s="5"/>
      <c r="G8" s="5"/>
      <c r="H8" s="5"/>
      <c r="I8" s="5"/>
      <c r="J8" s="5"/>
      <c r="K8" s="5"/>
      <c r="L8" s="5"/>
      <c r="M8" s="5"/>
      <c r="N8" s="5"/>
      <c r="O8" s="5"/>
      <c r="P8" s="6"/>
    </row>
    <row r="9" spans="4:16" ht="16.5">
      <c r="D9" s="4"/>
      <c r="E9" s="12" t="s">
        <v>9</v>
      </c>
      <c r="F9" s="10">
        <v>30</v>
      </c>
      <c r="G9" s="5"/>
      <c r="H9" s="5"/>
      <c r="I9" s="5"/>
      <c r="J9" s="5"/>
      <c r="K9" s="5"/>
      <c r="L9" s="5"/>
      <c r="M9" s="5"/>
      <c r="N9" s="5"/>
      <c r="O9" s="5"/>
      <c r="P9" s="6"/>
    </row>
    <row r="10" spans="4:16" ht="16.5">
      <c r="D10" s="4"/>
      <c r="E10" s="12" t="s">
        <v>11</v>
      </c>
      <c r="F10" s="10">
        <v>300</v>
      </c>
      <c r="G10" s="5"/>
      <c r="H10" s="5"/>
      <c r="I10" s="5"/>
      <c r="J10" s="5"/>
      <c r="K10" s="5"/>
      <c r="L10" s="5"/>
      <c r="M10" s="5"/>
      <c r="N10" s="5"/>
      <c r="O10" s="5"/>
      <c r="P10" s="6"/>
    </row>
    <row r="11" spans="4:16" ht="16.5">
      <c r="D11" s="4"/>
      <c r="E11" s="12" t="s">
        <v>12</v>
      </c>
      <c r="F11" s="10">
        <f>F10-150</f>
        <v>150</v>
      </c>
      <c r="G11" s="5"/>
      <c r="H11" s="5"/>
      <c r="I11" s="5"/>
      <c r="J11" s="5"/>
      <c r="K11" s="5"/>
      <c r="L11" s="5"/>
      <c r="M11" s="5"/>
      <c r="N11" s="5"/>
      <c r="O11" s="5"/>
      <c r="P11" s="6"/>
    </row>
    <row r="12" spans="4:16" ht="16.5">
      <c r="D12" s="4"/>
      <c r="E12" s="12" t="s">
        <v>6</v>
      </c>
      <c r="F12" s="10">
        <f>L19*H19</f>
        <v>2600</v>
      </c>
      <c r="G12" s="5"/>
      <c r="H12" s="5"/>
      <c r="I12" s="5"/>
      <c r="J12" s="5"/>
      <c r="K12" s="5"/>
      <c r="L12" s="5"/>
      <c r="M12" s="5"/>
      <c r="N12" s="5"/>
      <c r="O12" s="5"/>
      <c r="P12" s="6"/>
    </row>
    <row r="13" spans="4:16" ht="16.5">
      <c r="D13" s="4"/>
      <c r="E13" s="14" t="s">
        <v>7</v>
      </c>
      <c r="F13" s="15">
        <f>F19</f>
        <v>400</v>
      </c>
      <c r="G13" s="5"/>
      <c r="H13" s="5"/>
      <c r="I13" s="5"/>
      <c r="J13" s="5"/>
      <c r="K13" s="5"/>
      <c r="L13" s="5"/>
      <c r="M13" s="5"/>
      <c r="N13" s="5"/>
      <c r="O13" s="5"/>
      <c r="P13" s="6"/>
    </row>
    <row r="14" spans="4:16" ht="16.5">
      <c r="D14" s="4"/>
      <c r="E14" s="14" t="s">
        <v>17</v>
      </c>
      <c r="F14" s="20">
        <f>N19</f>
        <v>0.4</v>
      </c>
      <c r="G14" s="5"/>
      <c r="H14" s="5"/>
      <c r="I14" s="5"/>
      <c r="J14" s="5"/>
      <c r="K14" s="5"/>
      <c r="L14" s="5"/>
      <c r="M14" s="5"/>
      <c r="N14" s="5"/>
      <c r="O14" s="5"/>
      <c r="P14" s="6"/>
    </row>
    <row r="15" spans="4:16" ht="16.5">
      <c r="D15" s="4"/>
      <c r="E15" s="14" t="s">
        <v>14</v>
      </c>
      <c r="F15" s="15">
        <f>O19</f>
        <v>1000</v>
      </c>
      <c r="G15" s="5"/>
      <c r="H15" s="5"/>
      <c r="I15" s="5"/>
      <c r="J15" s="5"/>
      <c r="K15" s="5"/>
      <c r="L15" s="5"/>
      <c r="M15" s="5"/>
      <c r="N15" s="5"/>
      <c r="O15" s="5"/>
      <c r="P15" s="6"/>
    </row>
    <row r="16" spans="4:16" ht="16.5">
      <c r="D16" s="4"/>
      <c r="E16" s="16" t="s">
        <v>8</v>
      </c>
      <c r="F16" s="17">
        <f>G19</f>
        <v>1.95</v>
      </c>
      <c r="G16" s="5"/>
      <c r="H16" s="5"/>
      <c r="I16" s="5"/>
      <c r="J16" s="5"/>
      <c r="K16" s="5"/>
      <c r="L16" s="5"/>
      <c r="M16" s="5"/>
      <c r="N16" s="5"/>
      <c r="O16" s="5"/>
      <c r="P16" s="6"/>
    </row>
    <row r="17" spans="4:16" ht="16.5">
      <c r="D17" s="4"/>
      <c r="E17" s="5"/>
      <c r="F17" s="13"/>
      <c r="G17" s="5"/>
      <c r="H17" s="5"/>
      <c r="I17" s="5"/>
      <c r="J17" s="5"/>
      <c r="K17" s="5"/>
      <c r="L17" s="5"/>
      <c r="M17" s="5"/>
      <c r="N17" s="5"/>
      <c r="O17" s="5"/>
      <c r="P17" s="6"/>
    </row>
    <row r="18" spans="4:16" ht="16.5">
      <c r="D18" s="4"/>
      <c r="E18" s="10" t="s">
        <v>0</v>
      </c>
      <c r="F18" s="18" t="s">
        <v>7</v>
      </c>
      <c r="G18" s="18" t="s">
        <v>8</v>
      </c>
      <c r="H18" s="10" t="s">
        <v>1</v>
      </c>
      <c r="I18" s="10" t="s">
        <v>5</v>
      </c>
      <c r="J18" s="10" t="s">
        <v>2</v>
      </c>
      <c r="K18" s="10" t="s">
        <v>4</v>
      </c>
      <c r="L18" s="10" t="s">
        <v>3</v>
      </c>
      <c r="M18" s="10" t="s">
        <v>13</v>
      </c>
      <c r="N18" s="10" t="s">
        <v>15</v>
      </c>
      <c r="O18" s="10" t="s">
        <v>14</v>
      </c>
      <c r="P18" s="6"/>
    </row>
    <row r="19" spans="4:16" ht="16.5">
      <c r="D19" s="4"/>
      <c r="E19" s="11">
        <v>0.05</v>
      </c>
      <c r="F19" s="18">
        <f>L19/E19</f>
        <v>400</v>
      </c>
      <c r="G19" s="18">
        <f>K19/F19</f>
        <v>1.95</v>
      </c>
      <c r="H19" s="10">
        <v>130</v>
      </c>
      <c r="I19" s="10">
        <f>L19*H19</f>
        <v>2600</v>
      </c>
      <c r="J19" s="11">
        <v>0.3</v>
      </c>
      <c r="K19" s="10">
        <f>I19*J19</f>
        <v>780</v>
      </c>
      <c r="L19" s="10">
        <f>F9-10</f>
        <v>20</v>
      </c>
      <c r="M19" s="19">
        <f>G19*F19/F11</f>
        <v>5.2</v>
      </c>
      <c r="N19" s="11">
        <v>0.4</v>
      </c>
      <c r="O19" s="10">
        <f>F19/N19</f>
        <v>1000</v>
      </c>
      <c r="P19" s="6"/>
    </row>
    <row r="20" spans="4:16" ht="16.5">
      <c r="D20" s="4"/>
      <c r="E20" s="11"/>
      <c r="F20" s="18"/>
      <c r="G20" s="18"/>
      <c r="H20" s="10"/>
      <c r="I20" s="10"/>
      <c r="J20" s="11"/>
      <c r="K20" s="10"/>
      <c r="L20" s="10"/>
      <c r="M20" s="10"/>
      <c r="N20" s="10"/>
      <c r="O20" s="10"/>
      <c r="P20" s="6"/>
    </row>
    <row r="21" spans="4:16" ht="16.5">
      <c r="D21" s="7" t="s">
        <v>16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9"/>
    </row>
    <row r="28" spans="4:16" ht="16.5">
      <c r="E28" s="21" t="s">
        <v>23</v>
      </c>
      <c r="F28" s="21"/>
      <c r="G28" s="21">
        <f>1*F19</f>
        <v>400</v>
      </c>
    </row>
    <row r="29" spans="4:16" ht="16.5">
      <c r="E29" s="21" t="s">
        <v>18</v>
      </c>
      <c r="F29" s="21"/>
      <c r="G29" s="21">
        <f>K19</f>
        <v>780</v>
      </c>
    </row>
    <row r="30" spans="4:16" ht="16.5">
      <c r="E30" s="22" t="s">
        <v>21</v>
      </c>
      <c r="F30" s="22"/>
      <c r="G30" s="22">
        <f>G29-G28</f>
        <v>380</v>
      </c>
    </row>
    <row r="31" spans="4:16" ht="16.5">
      <c r="E31" s="21" t="s">
        <v>19</v>
      </c>
      <c r="F31" s="21"/>
      <c r="G31" s="21">
        <f>I19/G28</f>
        <v>6.5</v>
      </c>
    </row>
    <row r="32" spans="4:16" ht="16.5">
      <c r="E32" s="21" t="s">
        <v>20</v>
      </c>
      <c r="F32" s="21"/>
      <c r="G32" s="21">
        <f>G29/G28</f>
        <v>1.95</v>
      </c>
    </row>
    <row r="33" spans="5:7" ht="16.5">
      <c r="E33" s="21" t="s">
        <v>22</v>
      </c>
      <c r="F33" s="21"/>
      <c r="G33" s="21">
        <f>G30/G28</f>
        <v>0.95</v>
      </c>
    </row>
  </sheetData>
  <mergeCells count="1">
    <mergeCell ref="D6:P6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D5:R31"/>
  <sheetViews>
    <sheetView showGridLines="0" topLeftCell="C1" workbookViewId="0">
      <selection activeCell="L34" sqref="L34"/>
    </sheetView>
  </sheetViews>
  <sheetFormatPr defaultRowHeight="13.5"/>
  <cols>
    <col min="5" max="5" width="14.625" customWidth="1"/>
    <col min="6" max="6" width="9.125" customWidth="1"/>
    <col min="7" max="7" width="17.75" customWidth="1"/>
    <col min="8" max="8" width="16.75" customWidth="1"/>
    <col min="9" max="9" width="9.125" customWidth="1"/>
    <col min="10" max="10" width="12.625" bestFit="1" customWidth="1"/>
    <col min="11" max="11" width="13" customWidth="1"/>
    <col min="12" max="12" width="13.125" customWidth="1"/>
    <col min="13" max="13" width="10.625" customWidth="1"/>
    <col min="14" max="14" width="12.625" bestFit="1" customWidth="1"/>
    <col min="15" max="15" width="12.25" customWidth="1"/>
    <col min="16" max="16" width="11.375" bestFit="1" customWidth="1"/>
  </cols>
  <sheetData>
    <row r="5" spans="4:18" ht="16.5">
      <c r="D5" s="1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3"/>
    </row>
    <row r="6" spans="4:18" ht="16.5">
      <c r="D6" s="32" t="s">
        <v>43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4"/>
    </row>
    <row r="7" spans="4:18" ht="16.5">
      <c r="D7" s="4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6"/>
    </row>
    <row r="8" spans="4:18" ht="16.5">
      <c r="D8" s="4" t="s">
        <v>10</v>
      </c>
      <c r="J8" s="5"/>
      <c r="K8" s="5"/>
      <c r="L8" s="5"/>
      <c r="M8" s="5"/>
      <c r="N8" s="5"/>
      <c r="O8" s="5"/>
      <c r="P8" s="5"/>
      <c r="Q8" s="5"/>
      <c r="R8" s="6"/>
    </row>
    <row r="9" spans="4:18" ht="16.5">
      <c r="D9" s="4"/>
      <c r="E9" s="12" t="s">
        <v>9</v>
      </c>
      <c r="F9" s="12"/>
      <c r="G9" s="12"/>
      <c r="H9" s="12"/>
      <c r="I9" s="12"/>
      <c r="J9" s="28">
        <f>L20+10</f>
        <v>240.76923076923077</v>
      </c>
      <c r="K9" s="5"/>
      <c r="L9" s="5"/>
      <c r="M9" s="5"/>
      <c r="N9" s="5"/>
      <c r="O9" s="5"/>
      <c r="P9" s="5"/>
      <c r="Q9" s="5"/>
      <c r="R9" s="6"/>
    </row>
    <row r="10" spans="4:18" ht="16.5">
      <c r="D10" s="4"/>
      <c r="E10" s="12" t="s">
        <v>31</v>
      </c>
      <c r="F10" s="12"/>
      <c r="G10" s="12"/>
      <c r="H10" s="12"/>
      <c r="I10" s="12"/>
      <c r="J10" s="25">
        <v>30000</v>
      </c>
      <c r="K10" s="5"/>
      <c r="L10" s="5"/>
      <c r="M10" s="5"/>
      <c r="N10" s="5"/>
      <c r="O10" s="5"/>
      <c r="P10" s="5"/>
      <c r="Q10" s="5"/>
      <c r="R10" s="6"/>
    </row>
    <row r="11" spans="4:18" ht="16.5">
      <c r="D11" s="4"/>
      <c r="E11" s="12" t="s">
        <v>40</v>
      </c>
      <c r="F11" s="12"/>
      <c r="G11" s="12"/>
      <c r="H11" s="12"/>
      <c r="I11" s="12"/>
      <c r="J11" s="10"/>
      <c r="K11" s="5"/>
      <c r="L11" s="5"/>
      <c r="M11" s="5"/>
      <c r="N11" s="5"/>
      <c r="O11" s="5"/>
      <c r="P11" s="5"/>
      <c r="Q11" s="5"/>
      <c r="R11" s="6"/>
    </row>
    <row r="12" spans="4:18" ht="16.5">
      <c r="D12" s="4"/>
      <c r="E12" s="12" t="s">
        <v>41</v>
      </c>
      <c r="F12" s="12"/>
      <c r="G12" s="12"/>
      <c r="H12" s="12"/>
      <c r="I12" s="12"/>
      <c r="J12" s="10"/>
      <c r="K12" s="5"/>
      <c r="L12" s="5"/>
      <c r="M12" s="5"/>
      <c r="N12" s="5"/>
      <c r="O12" s="5"/>
      <c r="P12" s="5"/>
      <c r="Q12" s="5"/>
      <c r="R12" s="6"/>
    </row>
    <row r="13" spans="4:18" ht="16.5">
      <c r="D13" s="4"/>
      <c r="E13" s="14" t="s">
        <v>7</v>
      </c>
      <c r="F13" s="14"/>
      <c r="G13" s="14"/>
      <c r="H13" s="14"/>
      <c r="I13" s="14"/>
      <c r="J13" s="29">
        <f>J20</f>
        <v>11538.461538461539</v>
      </c>
      <c r="K13" s="5"/>
      <c r="L13" s="5"/>
      <c r="M13" s="5"/>
      <c r="N13" s="5"/>
      <c r="O13" s="5"/>
      <c r="P13" s="5"/>
      <c r="Q13" s="5"/>
      <c r="R13" s="6"/>
    </row>
    <row r="14" spans="4:18" ht="16.5">
      <c r="D14" s="4"/>
      <c r="E14" s="14" t="s">
        <v>15</v>
      </c>
      <c r="F14" s="14"/>
      <c r="G14" s="14"/>
      <c r="H14" s="14"/>
      <c r="I14" s="14"/>
      <c r="J14" s="20">
        <f>I20</f>
        <v>0.03</v>
      </c>
      <c r="K14" s="5"/>
      <c r="L14" s="5"/>
      <c r="M14" s="5"/>
      <c r="N14" s="5"/>
      <c r="O14" s="5"/>
      <c r="P14" s="5"/>
      <c r="Q14" s="5"/>
      <c r="R14" s="6"/>
    </row>
    <row r="15" spans="4:18" ht="16.5">
      <c r="D15" s="4"/>
      <c r="E15" s="14" t="s">
        <v>14</v>
      </c>
      <c r="F15" s="14"/>
      <c r="G15" s="14"/>
      <c r="H15" s="14"/>
      <c r="I15" s="14"/>
      <c r="J15" s="29">
        <f>E20</f>
        <v>384615.38461538462</v>
      </c>
      <c r="K15" s="5"/>
      <c r="L15" s="5"/>
      <c r="M15" s="5"/>
      <c r="N15" s="5"/>
      <c r="O15" s="5"/>
      <c r="P15" s="5"/>
      <c r="Q15" s="5"/>
      <c r="R15" s="6"/>
    </row>
    <row r="16" spans="4:18" ht="16.5">
      <c r="D16" s="4"/>
      <c r="E16" s="14" t="s">
        <v>38</v>
      </c>
      <c r="F16" s="14"/>
      <c r="G16" s="14"/>
      <c r="H16" s="14"/>
      <c r="I16" s="14"/>
      <c r="J16" s="29">
        <f>E20/1000</f>
        <v>384.61538461538464</v>
      </c>
      <c r="K16" s="5"/>
      <c r="L16" s="5"/>
      <c r="M16" s="5"/>
      <c r="N16" s="5"/>
      <c r="O16" s="5"/>
      <c r="P16" s="5"/>
      <c r="Q16" s="5"/>
      <c r="R16" s="6"/>
    </row>
    <row r="17" spans="4:18" ht="16.5">
      <c r="D17" s="4"/>
      <c r="E17" s="16" t="s">
        <v>37</v>
      </c>
      <c r="F17" s="16"/>
      <c r="G17" s="16"/>
      <c r="H17" s="16"/>
      <c r="I17" s="16"/>
      <c r="J17" s="31">
        <f>H20</f>
        <v>23.4</v>
      </c>
      <c r="K17" s="5"/>
      <c r="L17" s="5"/>
      <c r="M17" s="5"/>
      <c r="N17" s="5"/>
      <c r="O17" s="5"/>
      <c r="P17" s="5"/>
      <c r="Q17" s="5"/>
      <c r="R17" s="6"/>
    </row>
    <row r="18" spans="4:18" ht="16.5">
      <c r="D18" s="4"/>
      <c r="E18" s="5"/>
      <c r="F18" s="5"/>
      <c r="G18" s="5"/>
      <c r="H18" s="5"/>
      <c r="I18" s="5"/>
      <c r="J18" s="13"/>
      <c r="K18" s="5"/>
      <c r="L18" s="5"/>
      <c r="M18" s="5"/>
      <c r="N18" s="5"/>
      <c r="O18" s="5"/>
      <c r="P18" s="5"/>
      <c r="Q18" s="5"/>
      <c r="R18" s="6"/>
    </row>
    <row r="19" spans="4:18" ht="16.5">
      <c r="D19" s="4"/>
      <c r="E19" s="10" t="s">
        <v>14</v>
      </c>
      <c r="F19" s="10" t="s">
        <v>38</v>
      </c>
      <c r="G19" s="10" t="s">
        <v>26</v>
      </c>
      <c r="H19" s="10" t="s">
        <v>32</v>
      </c>
      <c r="I19" s="10" t="s">
        <v>25</v>
      </c>
      <c r="J19" s="18" t="s">
        <v>24</v>
      </c>
      <c r="K19" s="10" t="s">
        <v>27</v>
      </c>
      <c r="L19" s="10" t="s">
        <v>45</v>
      </c>
      <c r="M19" s="10" t="s">
        <v>28</v>
      </c>
      <c r="N19" s="10" t="s">
        <v>29</v>
      </c>
      <c r="O19" s="23" t="s">
        <v>42</v>
      </c>
      <c r="P19" s="23" t="s">
        <v>30</v>
      </c>
      <c r="Q19" s="23"/>
      <c r="R19" s="6"/>
    </row>
    <row r="20" spans="4:18" ht="16.5">
      <c r="D20" s="4"/>
      <c r="E20" s="28">
        <f>J20/I20</f>
        <v>384615.38461538462</v>
      </c>
      <c r="F20" s="28">
        <f>E20/1000</f>
        <v>384.61538461538464</v>
      </c>
      <c r="G20" s="11"/>
      <c r="H20" s="25">
        <f>P20/F20</f>
        <v>23.4</v>
      </c>
      <c r="I20" s="11">
        <v>0.03</v>
      </c>
      <c r="J20" s="28">
        <f>L20/K20</f>
        <v>11538.461538461539</v>
      </c>
      <c r="K20" s="24">
        <v>0.02</v>
      </c>
      <c r="L20" s="28">
        <f>N20/M20</f>
        <v>230.76923076923077</v>
      </c>
      <c r="M20" s="10">
        <v>130</v>
      </c>
      <c r="N20" s="25">
        <f>J10</f>
        <v>30000</v>
      </c>
      <c r="O20" s="11">
        <v>0.3</v>
      </c>
      <c r="P20" s="25">
        <f>N20*O20</f>
        <v>9000</v>
      </c>
      <c r="Q20" s="10"/>
      <c r="R20" s="6"/>
    </row>
    <row r="21" spans="4:18" ht="16.5">
      <c r="D21" s="4"/>
      <c r="E21" s="11"/>
      <c r="F21" s="11"/>
      <c r="G21" s="11"/>
      <c r="H21" s="11"/>
      <c r="I21" s="11"/>
      <c r="J21" s="18"/>
      <c r="K21" s="18"/>
      <c r="L21" s="10"/>
      <c r="M21" s="10"/>
      <c r="N21" s="11"/>
      <c r="O21" s="10"/>
      <c r="P21" s="10"/>
      <c r="Q21" s="10"/>
      <c r="R21" s="6"/>
    </row>
    <row r="22" spans="4:18" ht="16.5">
      <c r="D22" s="7" t="s">
        <v>46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9"/>
    </row>
    <row r="26" spans="4:18" ht="16.5">
      <c r="E26" s="21" t="s">
        <v>39</v>
      </c>
      <c r="F26" s="21"/>
      <c r="G26" s="21"/>
      <c r="H26" s="26">
        <f>1*F20</f>
        <v>384.61538461538464</v>
      </c>
      <c r="I26" s="21"/>
      <c r="J26" s="21"/>
    </row>
    <row r="27" spans="4:18" ht="16.5">
      <c r="E27" s="21" t="s">
        <v>18</v>
      </c>
      <c r="F27" s="21"/>
      <c r="G27" s="21"/>
      <c r="H27" s="26">
        <f>P20</f>
        <v>9000</v>
      </c>
      <c r="I27" s="21"/>
      <c r="J27" s="21"/>
    </row>
    <row r="28" spans="4:18" ht="16.5">
      <c r="E28" s="22" t="s">
        <v>33</v>
      </c>
      <c r="F28" s="22"/>
      <c r="G28" s="22"/>
      <c r="H28" s="27">
        <f>H27-H26</f>
        <v>8615.3846153846152</v>
      </c>
      <c r="I28" s="30"/>
      <c r="J28" s="30"/>
    </row>
    <row r="29" spans="4:18" ht="16.5">
      <c r="E29" s="21" t="s">
        <v>34</v>
      </c>
      <c r="F29" s="21"/>
      <c r="G29" s="21"/>
      <c r="H29" s="21">
        <f>N20/H26</f>
        <v>78</v>
      </c>
      <c r="I29" s="21"/>
      <c r="J29" s="21"/>
    </row>
    <row r="30" spans="4:18" ht="16.5">
      <c r="E30" s="21" t="s">
        <v>35</v>
      </c>
      <c r="F30" s="21"/>
      <c r="G30" s="21"/>
      <c r="H30" s="21">
        <f>H27/H26</f>
        <v>23.4</v>
      </c>
      <c r="I30" s="21"/>
      <c r="J30" s="21"/>
    </row>
    <row r="31" spans="4:18" ht="16.5">
      <c r="E31" s="21" t="s">
        <v>36</v>
      </c>
      <c r="F31" s="21"/>
      <c r="G31" s="21"/>
      <c r="H31" s="21">
        <f>H28/H26</f>
        <v>22.4</v>
      </c>
      <c r="I31" s="21"/>
      <c r="J31" s="21"/>
    </row>
  </sheetData>
  <mergeCells count="1">
    <mergeCell ref="D6:R6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直通车</vt:lpstr>
      <vt:lpstr>钻展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vision</dc:creator>
  <cp:lastModifiedBy>ws</cp:lastModifiedBy>
  <dcterms:created xsi:type="dcterms:W3CDTF">2012-05-08T16:14:23Z</dcterms:created>
  <dcterms:modified xsi:type="dcterms:W3CDTF">2012-11-07T02:25:29Z</dcterms:modified>
</cp:coreProperties>
</file>