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 firstSheet="3" activeTab="4"/>
  </bookViews>
  <sheets>
    <sheet name="Sheet1" sheetId="1" state="hidden" r:id="rId1"/>
    <sheet name="Combat" sheetId="6" state="hidden" r:id="rId2"/>
    <sheet name="Size" sheetId="4" r:id="rId3"/>
    <sheet name="Sheet6" sheetId="11" r:id="rId4"/>
    <sheet name="Weapons and Armor" sheetId="7" r:id="rId5"/>
    <sheet name="Creation target by Tier" sheetId="3" state="hidden" r:id="rId6"/>
    <sheet name="Materials" sheetId="8" r:id="rId7"/>
    <sheet name="Craft" sheetId="9" r:id="rId8"/>
    <sheet name="Power" sheetId="10" r:id="rId9"/>
    <sheet name="Start" sheetId="5" state="hidden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1" l="1"/>
  <c r="G7" i="11"/>
  <c r="G6" i="11"/>
  <c r="G5" i="11"/>
  <c r="G4" i="11"/>
  <c r="G3" i="11"/>
  <c r="G2" i="11"/>
  <c r="E11" i="9" l="1"/>
  <c r="E10" i="9"/>
  <c r="E9" i="9"/>
  <c r="E8" i="9"/>
  <c r="E7" i="9"/>
  <c r="E6" i="9"/>
  <c r="E5" i="9"/>
  <c r="E4" i="9"/>
  <c r="E3" i="9"/>
  <c r="E2" i="9"/>
  <c r="J6" i="10"/>
  <c r="J7" i="10" s="1"/>
  <c r="J8" i="10" s="1"/>
  <c r="J9" i="10" s="1"/>
  <c r="J10" i="10" s="1"/>
  <c r="J11" i="10" s="1"/>
  <c r="J12" i="10" s="1"/>
  <c r="J13" i="10" s="1"/>
  <c r="I6" i="10"/>
  <c r="I7" i="10" s="1"/>
  <c r="I8" i="10" s="1"/>
  <c r="I9" i="10" s="1"/>
  <c r="I10" i="10" s="1"/>
  <c r="I11" i="10" s="1"/>
  <c r="I12" i="10" s="1"/>
  <c r="I13" i="10" s="1"/>
  <c r="F6" i="10"/>
  <c r="F7" i="10" s="1"/>
  <c r="F8" i="10" s="1"/>
  <c r="F9" i="10" s="1"/>
  <c r="F10" i="10" s="1"/>
  <c r="F11" i="10" s="1"/>
  <c r="F12" i="10" s="1"/>
  <c r="F13" i="10" s="1"/>
  <c r="F16" i="10" s="1"/>
  <c r="E6" i="10"/>
  <c r="E7" i="10" s="1"/>
  <c r="E8" i="10" s="1"/>
  <c r="E9" i="10" s="1"/>
  <c r="E10" i="10" s="1"/>
  <c r="E11" i="10" s="1"/>
  <c r="E12" i="10" s="1"/>
  <c r="E13" i="10" s="1"/>
  <c r="E16" i="10" s="1"/>
  <c r="L5" i="10"/>
  <c r="L6" i="10" s="1"/>
  <c r="L7" i="10" s="1"/>
  <c r="L8" i="10" s="1"/>
  <c r="L9" i="10" s="1"/>
  <c r="L10" i="10" s="1"/>
  <c r="L11" i="10" s="1"/>
  <c r="L12" i="10" s="1"/>
  <c r="L13" i="10" s="1"/>
  <c r="K5" i="10"/>
  <c r="K6" i="10" s="1"/>
  <c r="K7" i="10" s="1"/>
  <c r="K8" i="10" s="1"/>
  <c r="K9" i="10" s="1"/>
  <c r="K10" i="10" s="1"/>
  <c r="K11" i="10" s="1"/>
  <c r="K12" i="10" s="1"/>
  <c r="K13" i="10" s="1"/>
  <c r="J5" i="10"/>
  <c r="I5" i="10"/>
  <c r="H5" i="10"/>
  <c r="H6" i="10" s="1"/>
  <c r="H7" i="10" s="1"/>
  <c r="H8" i="10" s="1"/>
  <c r="H9" i="10" s="1"/>
  <c r="H10" i="10" s="1"/>
  <c r="H11" i="10" s="1"/>
  <c r="H12" i="10" s="1"/>
  <c r="H13" i="10" s="1"/>
  <c r="H16" i="10" s="1"/>
  <c r="G5" i="10"/>
  <c r="G6" i="10" s="1"/>
  <c r="G7" i="10" s="1"/>
  <c r="G8" i="10" s="1"/>
  <c r="G9" i="10" s="1"/>
  <c r="G10" i="10" s="1"/>
  <c r="G11" i="10" s="1"/>
  <c r="G12" i="10" s="1"/>
  <c r="G13" i="10" s="1"/>
  <c r="G16" i="10" s="1"/>
  <c r="F5" i="10"/>
  <c r="E5" i="10"/>
  <c r="C5" i="10"/>
  <c r="C6" i="10" s="1"/>
  <c r="D5" i="10"/>
  <c r="D6" i="10" s="1"/>
  <c r="D7" i="10" s="1"/>
  <c r="D8" i="10" s="1"/>
  <c r="D9" i="10" s="1"/>
  <c r="D10" i="10" s="1"/>
  <c r="D11" i="10" s="1"/>
  <c r="D12" i="10" s="1"/>
  <c r="D13" i="10" s="1"/>
  <c r="D16" i="10" s="1"/>
  <c r="K4" i="10"/>
  <c r="D11" i="9"/>
  <c r="D10" i="9"/>
  <c r="D9" i="9"/>
  <c r="D8" i="9"/>
  <c r="D7" i="9"/>
  <c r="D6" i="9"/>
  <c r="D5" i="9"/>
  <c r="D4" i="9"/>
  <c r="D3" i="9"/>
  <c r="D2" i="9"/>
  <c r="C11" i="9"/>
  <c r="C10" i="9"/>
  <c r="C9" i="9"/>
  <c r="C8" i="9"/>
  <c r="C7" i="9"/>
  <c r="C6" i="9"/>
  <c r="C5" i="9"/>
  <c r="C4" i="9"/>
  <c r="C3" i="9"/>
  <c r="C2" i="9"/>
  <c r="B11" i="9"/>
  <c r="B10" i="9"/>
  <c r="B9" i="9"/>
  <c r="B8" i="9"/>
  <c r="B7" i="9"/>
  <c r="B6" i="9"/>
  <c r="B5" i="9"/>
  <c r="B4" i="9"/>
  <c r="B3" i="9"/>
  <c r="B2" i="9"/>
  <c r="D20" i="4"/>
  <c r="D21" i="4" s="1"/>
  <c r="D23" i="4" s="1"/>
  <c r="D24" i="4" s="1"/>
  <c r="D25" i="4" s="1"/>
  <c r="D26" i="4" s="1"/>
  <c r="D28" i="4" s="1"/>
  <c r="D30" i="4" s="1"/>
  <c r="D19" i="4"/>
  <c r="F5" i="4"/>
  <c r="F6" i="4" s="1"/>
  <c r="F7" i="4" s="1"/>
  <c r="F8" i="4" s="1"/>
  <c r="F4" i="4"/>
  <c r="D11" i="4"/>
  <c r="E11" i="4" s="1"/>
  <c r="E2" i="4"/>
  <c r="D3" i="4"/>
  <c r="D4" i="4" s="1"/>
  <c r="C7" i="10" l="1"/>
  <c r="D5" i="4"/>
  <c r="E4" i="4"/>
  <c r="E3" i="4"/>
  <c r="B54" i="3"/>
  <c r="B53" i="3"/>
  <c r="B52" i="3"/>
  <c r="B51" i="3"/>
  <c r="K37" i="3"/>
  <c r="J37" i="3"/>
  <c r="I37" i="3"/>
  <c r="H37" i="3"/>
  <c r="G37" i="3"/>
  <c r="F37" i="3"/>
  <c r="E37" i="3"/>
  <c r="D37" i="3"/>
  <c r="C37" i="3"/>
  <c r="B37" i="3"/>
  <c r="K28" i="3"/>
  <c r="J28" i="3"/>
  <c r="I28" i="3"/>
  <c r="H28" i="3"/>
  <c r="G28" i="3"/>
  <c r="F28" i="3"/>
  <c r="E28" i="3"/>
  <c r="D28" i="3"/>
  <c r="C28" i="3"/>
  <c r="B28" i="3"/>
  <c r="K18" i="3"/>
  <c r="J18" i="3"/>
  <c r="I18" i="3"/>
  <c r="H18" i="3"/>
  <c r="G18" i="3"/>
  <c r="F18" i="3"/>
  <c r="E18" i="3"/>
  <c r="D18" i="3"/>
  <c r="C18" i="3"/>
  <c r="B18" i="3"/>
  <c r="K9" i="3"/>
  <c r="J9" i="3"/>
  <c r="I9" i="3"/>
  <c r="H9" i="3"/>
  <c r="G9" i="3"/>
  <c r="F9" i="3"/>
  <c r="E9" i="3"/>
  <c r="D9" i="3"/>
  <c r="C9" i="3"/>
  <c r="B9" i="3"/>
  <c r="C8" i="10" l="1"/>
  <c r="D6" i="4"/>
  <c r="E5" i="4"/>
  <c r="M18" i="3"/>
  <c r="C9" i="10" l="1"/>
  <c r="D7" i="4"/>
  <c r="E6" i="4"/>
  <c r="B15" i="5"/>
  <c r="N14" i="1"/>
  <c r="N13" i="1"/>
  <c r="N12" i="1"/>
  <c r="N11" i="1"/>
  <c r="N10" i="1"/>
  <c r="C10" i="10" l="1"/>
  <c r="D8" i="4"/>
  <c r="E7" i="4"/>
  <c r="N15" i="1"/>
  <c r="Y3" i="4"/>
  <c r="Y27" i="4"/>
  <c r="Y28" i="4"/>
  <c r="Y29" i="4"/>
  <c r="Y30" i="4"/>
  <c r="Y31" i="4"/>
  <c r="Y32" i="4"/>
  <c r="Y2" i="4"/>
  <c r="AB32" i="4"/>
  <c r="X3" i="4"/>
  <c r="X27" i="4"/>
  <c r="X28" i="4"/>
  <c r="X29" i="4"/>
  <c r="X30" i="4"/>
  <c r="X31" i="4"/>
  <c r="X32" i="4"/>
  <c r="X2" i="4"/>
  <c r="C11" i="10" l="1"/>
  <c r="D9" i="4"/>
  <c r="E8" i="4"/>
  <c r="P4" i="4"/>
  <c r="E20" i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B10" i="3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B29" i="3"/>
  <c r="D33" i="3"/>
  <c r="E33" i="3" s="1"/>
  <c r="F33" i="3" s="1"/>
  <c r="G33" i="3" s="1"/>
  <c r="H33" i="3" s="1"/>
  <c r="I33" i="3" s="1"/>
  <c r="J33" i="3" s="1"/>
  <c r="K33" i="3" s="1"/>
  <c r="C33" i="3"/>
  <c r="D24" i="3"/>
  <c r="E24" i="3" s="1"/>
  <c r="F24" i="3" s="1"/>
  <c r="G24" i="3" s="1"/>
  <c r="H24" i="3" s="1"/>
  <c r="I24" i="3" s="1"/>
  <c r="J24" i="3" s="1"/>
  <c r="K24" i="3" s="1"/>
  <c r="C24" i="3"/>
  <c r="E35" i="3"/>
  <c r="F35" i="3" s="1"/>
  <c r="D35" i="3"/>
  <c r="C35" i="3"/>
  <c r="F34" i="3"/>
  <c r="G34" i="3" s="1"/>
  <c r="H34" i="3" s="1"/>
  <c r="I34" i="3" s="1"/>
  <c r="J34" i="3" s="1"/>
  <c r="K34" i="3" s="1"/>
  <c r="E34" i="3"/>
  <c r="D34" i="3"/>
  <c r="C34" i="3"/>
  <c r="C32" i="3"/>
  <c r="D32" i="3" s="1"/>
  <c r="E32" i="3" s="1"/>
  <c r="F32" i="3" s="1"/>
  <c r="G32" i="3" s="1"/>
  <c r="H32" i="3" s="1"/>
  <c r="I32" i="3" s="1"/>
  <c r="J32" i="3" s="1"/>
  <c r="K32" i="3" s="1"/>
  <c r="C31" i="3"/>
  <c r="D31" i="3" s="1"/>
  <c r="E31" i="3" s="1"/>
  <c r="F31" i="3" s="1"/>
  <c r="G31" i="3" s="1"/>
  <c r="H31" i="3" s="1"/>
  <c r="I31" i="3" s="1"/>
  <c r="J31" i="3" s="1"/>
  <c r="K31" i="3" s="1"/>
  <c r="D26" i="3"/>
  <c r="C26" i="3"/>
  <c r="E25" i="3"/>
  <c r="F25" i="3" s="1"/>
  <c r="G25" i="3" s="1"/>
  <c r="H25" i="3" s="1"/>
  <c r="I25" i="3" s="1"/>
  <c r="J25" i="3" s="1"/>
  <c r="K25" i="3" s="1"/>
  <c r="D25" i="3"/>
  <c r="C25" i="3"/>
  <c r="C23" i="3"/>
  <c r="D23" i="3" s="1"/>
  <c r="E23" i="3" s="1"/>
  <c r="F23" i="3" s="1"/>
  <c r="G23" i="3" s="1"/>
  <c r="H23" i="3" s="1"/>
  <c r="I23" i="3" s="1"/>
  <c r="J23" i="3" s="1"/>
  <c r="K23" i="3" s="1"/>
  <c r="C22" i="3"/>
  <c r="D22" i="3" s="1"/>
  <c r="E22" i="3" s="1"/>
  <c r="F22" i="3" s="1"/>
  <c r="G22" i="3" s="1"/>
  <c r="H22" i="3" s="1"/>
  <c r="I22" i="3" s="1"/>
  <c r="J22" i="3" s="1"/>
  <c r="K22" i="3" s="1"/>
  <c r="B19" i="3"/>
  <c r="D16" i="3"/>
  <c r="E16" i="3" s="1"/>
  <c r="F16" i="3" s="1"/>
  <c r="G16" i="3" s="1"/>
  <c r="H16" i="3" s="1"/>
  <c r="I16" i="3" s="1"/>
  <c r="J16" i="3" s="1"/>
  <c r="K16" i="3" s="1"/>
  <c r="C16" i="3"/>
  <c r="D15" i="3"/>
  <c r="E15" i="3" s="1"/>
  <c r="F15" i="3" s="1"/>
  <c r="G15" i="3" s="1"/>
  <c r="H15" i="3" s="1"/>
  <c r="I15" i="3" s="1"/>
  <c r="J15" i="3" s="1"/>
  <c r="K15" i="3" s="1"/>
  <c r="C15" i="3"/>
  <c r="C14" i="3"/>
  <c r="D14" i="3" s="1"/>
  <c r="E14" i="3" s="1"/>
  <c r="F14" i="3" s="1"/>
  <c r="G14" i="3" s="1"/>
  <c r="H14" i="3" s="1"/>
  <c r="I14" i="3" s="1"/>
  <c r="J14" i="3" s="1"/>
  <c r="K14" i="3" s="1"/>
  <c r="C13" i="3"/>
  <c r="D13" i="3" s="1"/>
  <c r="E13" i="3" s="1"/>
  <c r="F13" i="3" s="1"/>
  <c r="G13" i="3" s="1"/>
  <c r="H13" i="3" s="1"/>
  <c r="I13" i="3" s="1"/>
  <c r="J13" i="3" s="1"/>
  <c r="K13" i="3" s="1"/>
  <c r="C12" i="3"/>
  <c r="D12" i="3" s="1"/>
  <c r="E12" i="3" s="1"/>
  <c r="F12" i="3" s="1"/>
  <c r="G12" i="3" s="1"/>
  <c r="H12" i="3" s="1"/>
  <c r="I12" i="3" s="1"/>
  <c r="J12" i="3" s="1"/>
  <c r="K12" i="3" s="1"/>
  <c r="C6" i="3"/>
  <c r="D6" i="3" s="1"/>
  <c r="E6" i="3" s="1"/>
  <c r="F6" i="3" s="1"/>
  <c r="G6" i="3" s="1"/>
  <c r="H6" i="3" s="1"/>
  <c r="I6" i="3" s="1"/>
  <c r="J6" i="3" s="1"/>
  <c r="K6" i="3" s="1"/>
  <c r="C5" i="3"/>
  <c r="D5" i="3" s="1"/>
  <c r="E5" i="3" s="1"/>
  <c r="F5" i="3" s="1"/>
  <c r="G5" i="3" s="1"/>
  <c r="H5" i="3" s="1"/>
  <c r="I5" i="3" s="1"/>
  <c r="J5" i="3" s="1"/>
  <c r="K5" i="3" s="1"/>
  <c r="D3" i="3"/>
  <c r="E3" i="3" s="1"/>
  <c r="F3" i="3" s="1"/>
  <c r="G3" i="3" s="1"/>
  <c r="H3" i="3" s="1"/>
  <c r="I3" i="3" s="1"/>
  <c r="J3" i="3" s="1"/>
  <c r="K3" i="3" s="1"/>
  <c r="C4" i="3"/>
  <c r="D4" i="3" s="1"/>
  <c r="E4" i="3" s="1"/>
  <c r="C3" i="3"/>
  <c r="C7" i="3"/>
  <c r="D7" i="3" s="1"/>
  <c r="E7" i="3" s="1"/>
  <c r="F7" i="3" s="1"/>
  <c r="G7" i="3" s="1"/>
  <c r="H7" i="3" s="1"/>
  <c r="I7" i="3" s="1"/>
  <c r="J7" i="3" s="1"/>
  <c r="K7" i="3" s="1"/>
  <c r="C12" i="10" l="1"/>
  <c r="C13" i="10" s="1"/>
  <c r="C16" i="10" s="1"/>
  <c r="D10" i="4"/>
  <c r="E10" i="4" s="1"/>
  <c r="E9" i="4"/>
  <c r="P5" i="4"/>
  <c r="Y4" i="4"/>
  <c r="X4" i="4"/>
  <c r="B38" i="3"/>
  <c r="G35" i="3"/>
  <c r="E26" i="3"/>
  <c r="F4" i="3"/>
  <c r="P6" i="4" l="1"/>
  <c r="Y5" i="4"/>
  <c r="X5" i="4"/>
  <c r="F26" i="3"/>
  <c r="H35" i="3"/>
  <c r="G4" i="3"/>
  <c r="E13" i="1"/>
  <c r="E12" i="1"/>
  <c r="D16" i="1"/>
  <c r="C15" i="1"/>
  <c r="C14" i="1"/>
  <c r="C13" i="1"/>
  <c r="C12" i="1"/>
  <c r="C11" i="1"/>
  <c r="C10" i="1"/>
  <c r="B16" i="1"/>
  <c r="P7" i="4" l="1"/>
  <c r="Y6" i="4"/>
  <c r="X6" i="4"/>
  <c r="G26" i="3"/>
  <c r="I35" i="3"/>
  <c r="H4" i="3"/>
  <c r="P8" i="4" l="1"/>
  <c r="Y7" i="4"/>
  <c r="X7" i="4"/>
  <c r="H26" i="3"/>
  <c r="J35" i="3"/>
  <c r="I4" i="3"/>
  <c r="P9" i="4" l="1"/>
  <c r="Y8" i="4"/>
  <c r="X8" i="4"/>
  <c r="I26" i="3"/>
  <c r="K35" i="3"/>
  <c r="J4" i="3"/>
  <c r="P10" i="4" l="1"/>
  <c r="X9" i="4"/>
  <c r="Y9" i="4"/>
  <c r="J26" i="3"/>
  <c r="K4" i="3"/>
  <c r="P11" i="4" l="1"/>
  <c r="Y10" i="4"/>
  <c r="X10" i="4"/>
  <c r="K26" i="3"/>
  <c r="P12" i="4" l="1"/>
  <c r="Y11" i="4"/>
  <c r="X11" i="4"/>
  <c r="P13" i="4" l="1"/>
  <c r="Y12" i="4"/>
  <c r="AA32" i="4" s="1"/>
  <c r="X12" i="4"/>
  <c r="Z32" i="4" s="1"/>
  <c r="P14" i="4" l="1"/>
  <c r="Y13" i="4"/>
  <c r="X13" i="4"/>
  <c r="P15" i="4" l="1"/>
  <c r="Y14" i="4"/>
  <c r="X14" i="4"/>
  <c r="P16" i="4" l="1"/>
  <c r="Y15" i="4"/>
  <c r="X15" i="4"/>
  <c r="P17" i="4" l="1"/>
  <c r="Y16" i="4"/>
  <c r="X16" i="4"/>
  <c r="P18" i="4" l="1"/>
  <c r="X17" i="4"/>
  <c r="Y17" i="4"/>
  <c r="P19" i="4" l="1"/>
  <c r="Y18" i="4"/>
  <c r="X18" i="4"/>
  <c r="P20" i="4" l="1"/>
  <c r="X19" i="4"/>
  <c r="Y19" i="4"/>
  <c r="P21" i="4" l="1"/>
  <c r="Y20" i="4"/>
  <c r="X20" i="4"/>
  <c r="P22" i="4" l="1"/>
  <c r="Y21" i="4"/>
  <c r="X21" i="4"/>
  <c r="P23" i="4" l="1"/>
  <c r="X22" i="4"/>
  <c r="Y22" i="4"/>
  <c r="P24" i="4" l="1"/>
  <c r="Y23" i="4"/>
  <c r="X23" i="4"/>
  <c r="P25" i="4" l="1"/>
  <c r="Y24" i="4"/>
  <c r="X24" i="4"/>
  <c r="P26" i="4" l="1"/>
  <c r="X25" i="4"/>
  <c r="Y25" i="4"/>
  <c r="Y26" i="4" l="1"/>
  <c r="X26" i="4"/>
</calcChain>
</file>

<file path=xl/sharedStrings.xml><?xml version="1.0" encoding="utf-8"?>
<sst xmlns="http://schemas.openxmlformats.org/spreadsheetml/2006/main" count="516" uniqueCount="287">
  <si>
    <t>Head</t>
  </si>
  <si>
    <t>Liver</t>
  </si>
  <si>
    <t>Heart &amp; Kidneys</t>
  </si>
  <si>
    <t>Organ</t>
  </si>
  <si>
    <t>Real Energy Use (At Rest)</t>
  </si>
  <si>
    <t>Skeletal Muscle</t>
  </si>
  <si>
    <t>Adipose</t>
  </si>
  <si>
    <t>Residual</t>
  </si>
  <si>
    <t>Brain</t>
  </si>
  <si>
    <t>Muscle</t>
  </si>
  <si>
    <t xml:space="preserve">Energy Units </t>
  </si>
  <si>
    <t>Body</t>
  </si>
  <si>
    <t>Making a Human</t>
  </si>
  <si>
    <t>Roll</t>
  </si>
  <si>
    <t>Bonus</t>
  </si>
  <si>
    <t>Discipline</t>
  </si>
  <si>
    <t>Base</t>
  </si>
  <si>
    <t>Connected Skill</t>
  </si>
  <si>
    <t>Research</t>
  </si>
  <si>
    <t>Lab</t>
  </si>
  <si>
    <t>Sum</t>
  </si>
  <si>
    <t>Tools</t>
  </si>
  <si>
    <t>Individual Lab Based Creation</t>
  </si>
  <si>
    <t>Individual Tool Based Creation</t>
  </si>
  <si>
    <t>Group Tool Based Creation (3)</t>
  </si>
  <si>
    <t>Group Lab Based Creation (3)</t>
  </si>
  <si>
    <t>Creation</t>
  </si>
  <si>
    <t>Lab, Individual</t>
  </si>
  <si>
    <t>Tool, Individual</t>
  </si>
  <si>
    <t>Lab, Group</t>
  </si>
  <si>
    <t>Tool, Group</t>
  </si>
  <si>
    <t>Tier</t>
  </si>
  <si>
    <t>Dodge</t>
  </si>
  <si>
    <t>Armor</t>
  </si>
  <si>
    <t>Damage</t>
  </si>
  <si>
    <t>Hit</t>
  </si>
  <si>
    <t>Health</t>
  </si>
  <si>
    <t>Weight (kg)</t>
  </si>
  <si>
    <t>Blue Whale</t>
  </si>
  <si>
    <t>Human</t>
  </si>
  <si>
    <t>Size</t>
  </si>
  <si>
    <t>American Elephant</t>
  </si>
  <si>
    <t>Grey Whale</t>
  </si>
  <si>
    <t>White Rhinoceros</t>
  </si>
  <si>
    <t>Walrus</t>
  </si>
  <si>
    <t>Sei Whale</t>
  </si>
  <si>
    <t>Beaked Whale</t>
  </si>
  <si>
    <t>Fin Whale</t>
  </si>
  <si>
    <t>Bowhead Whale</t>
  </si>
  <si>
    <t>Hippopotamus/Killer Whale</t>
  </si>
  <si>
    <t>Bison</t>
  </si>
  <si>
    <t>Polar Bear</t>
  </si>
  <si>
    <t>Moose</t>
  </si>
  <si>
    <t>False Killer Whale</t>
  </si>
  <si>
    <t>Muskox</t>
  </si>
  <si>
    <t>Grizzly Bear</t>
  </si>
  <si>
    <t>Boar</t>
  </si>
  <si>
    <t>Gorilla</t>
  </si>
  <si>
    <t>Black Bear</t>
  </si>
  <si>
    <t>Jaguar</t>
  </si>
  <si>
    <t>Snow Leopard</t>
  </si>
  <si>
    <t>Wolverine</t>
  </si>
  <si>
    <t>Grey Wolf</t>
  </si>
  <si>
    <t>Husky</t>
  </si>
  <si>
    <t>Beagle</t>
  </si>
  <si>
    <t>House Cat</t>
  </si>
  <si>
    <t>Grey Fox</t>
  </si>
  <si>
    <t>Mon</t>
  </si>
  <si>
    <t>Rat</t>
  </si>
  <si>
    <t>Meat Consumption (kg)</t>
  </si>
  <si>
    <t>Grain Consumption (kg)</t>
  </si>
  <si>
    <t>Energy Production Multiplier</t>
  </si>
  <si>
    <t>Heart &amp; Organ System</t>
  </si>
  <si>
    <t>Endurance</t>
  </si>
  <si>
    <t>Intellect</t>
  </si>
  <si>
    <t>System</t>
  </si>
  <si>
    <t>Heart &amp; Organs</t>
  </si>
  <si>
    <t>Power</t>
  </si>
  <si>
    <t>Endurence</t>
  </si>
  <si>
    <t>Arm</t>
  </si>
  <si>
    <t>Leg</t>
  </si>
  <si>
    <t>Number</t>
  </si>
  <si>
    <t>Energy/Unit</t>
  </si>
  <si>
    <t>Total Energy</t>
  </si>
  <si>
    <t>Willpower</t>
  </si>
  <si>
    <t>Finesse</t>
  </si>
  <si>
    <t>Cap</t>
  </si>
  <si>
    <t>Human Cap</t>
  </si>
  <si>
    <t>Attribute</t>
  </si>
  <si>
    <t>Assumed</t>
  </si>
  <si>
    <t>Give them 200 to distribute between attributes, twice that in each sub category.</t>
  </si>
  <si>
    <t>Bruiser</t>
  </si>
  <si>
    <t>Spark</t>
  </si>
  <si>
    <t>Assassin</t>
  </si>
  <si>
    <t>Diplomat</t>
  </si>
  <si>
    <t>Weight</t>
  </si>
  <si>
    <t>Defense</t>
  </si>
  <si>
    <t>Offense</t>
  </si>
  <si>
    <t>Piercing</t>
  </si>
  <si>
    <t>Crushing</t>
  </si>
  <si>
    <t>Vulnerability</t>
  </si>
  <si>
    <t>Slashing</t>
  </si>
  <si>
    <t>Heat</t>
  </si>
  <si>
    <t>Poison</t>
  </si>
  <si>
    <t>Piercing Armor</t>
  </si>
  <si>
    <t>Crushing Armor</t>
  </si>
  <si>
    <t>Slashing Armor</t>
  </si>
  <si>
    <t>Heat Resistance</t>
  </si>
  <si>
    <t>Electrical (rare)</t>
  </si>
  <si>
    <t>Attack</t>
  </si>
  <si>
    <t>Critical</t>
  </si>
  <si>
    <t>Constitution</t>
  </si>
  <si>
    <t>0-10 g</t>
  </si>
  <si>
    <t>Bio Size</t>
  </si>
  <si>
    <t>Mech Size</t>
  </si>
  <si>
    <t>Bug</t>
  </si>
  <si>
    <t>Mouse</t>
  </si>
  <si>
    <t>Cat</t>
  </si>
  <si>
    <t>Dog</t>
  </si>
  <si>
    <t>Ogre</t>
  </si>
  <si>
    <t>Giant</t>
  </si>
  <si>
    <t>Titan</t>
  </si>
  <si>
    <t>1-3 t</t>
  </si>
  <si>
    <t>Damage Bonus</t>
  </si>
  <si>
    <t>Armor Bonus</t>
  </si>
  <si>
    <t>Health Bonus</t>
  </si>
  <si>
    <t>Strength Multiplier</t>
  </si>
  <si>
    <t>Melee Weapons</t>
  </si>
  <si>
    <t>1 Hand, Light</t>
  </si>
  <si>
    <t>1 Hand, Heavy</t>
  </si>
  <si>
    <t>1 Hand, Finesse</t>
  </si>
  <si>
    <t>2 Hand, Light</t>
  </si>
  <si>
    <t>2 Hand, Heavy</t>
  </si>
  <si>
    <t>Light</t>
  </si>
  <si>
    <t>Weak</t>
  </si>
  <si>
    <t>Heavy</t>
  </si>
  <si>
    <t>Moderate</t>
  </si>
  <si>
    <t>Potent</t>
  </si>
  <si>
    <t>Long</t>
  </si>
  <si>
    <t>Melee Mod</t>
  </si>
  <si>
    <t>Short</t>
  </si>
  <si>
    <t>Thrown</t>
  </si>
  <si>
    <t>Special</t>
  </si>
  <si>
    <t>x2 Range</t>
  </si>
  <si>
    <t>Attacks</t>
  </si>
  <si>
    <t>Ammo</t>
  </si>
  <si>
    <t>Shots</t>
  </si>
  <si>
    <t>Ranged Weapons</t>
  </si>
  <si>
    <t>Pistol, Light</t>
  </si>
  <si>
    <t>Pistol, Heavy</t>
  </si>
  <si>
    <t>Carbine</t>
  </si>
  <si>
    <t>Rifle</t>
  </si>
  <si>
    <t>Shotgun, Scatter</t>
  </si>
  <si>
    <t>Shotgun, Shell</t>
  </si>
  <si>
    <t>Bow, Short</t>
  </si>
  <si>
    <t>Bow, Long</t>
  </si>
  <si>
    <t>Crossbow</t>
  </si>
  <si>
    <t>Flamethrower</t>
  </si>
  <si>
    <t>Targets Critical</t>
  </si>
  <si>
    <t>Medium</t>
  </si>
  <si>
    <t>Close</t>
  </si>
  <si>
    <t>Max</t>
  </si>
  <si>
    <t>-</t>
  </si>
  <si>
    <t>Ranged Mod</t>
  </si>
  <si>
    <t>Short Gun</t>
  </si>
  <si>
    <t>Long Gun</t>
  </si>
  <si>
    <t xml:space="preserve">Revolving </t>
  </si>
  <si>
    <t>Muzzle Loader</t>
  </si>
  <si>
    <t>Semi-automatic</t>
  </si>
  <si>
    <t>Automatic/Beltfed</t>
  </si>
  <si>
    <t>Range (ft)</t>
  </si>
  <si>
    <t xml:space="preserve"> </t>
  </si>
  <si>
    <t>Tanks</t>
  </si>
  <si>
    <t>Leicht traktor</t>
  </si>
  <si>
    <t>Wt. (t)</t>
  </si>
  <si>
    <t>Panzer II</t>
  </si>
  <si>
    <t>D.W. 2</t>
  </si>
  <si>
    <t>Panzer III E</t>
  </si>
  <si>
    <t>Gun</t>
  </si>
  <si>
    <t>Panzer IV H</t>
  </si>
  <si>
    <t>VK 30.01 P</t>
  </si>
  <si>
    <t>Tiger (P)</t>
  </si>
  <si>
    <t>VK 45.02 A</t>
  </si>
  <si>
    <t>VK 45.02 B</t>
  </si>
  <si>
    <t>Panzer VII</t>
  </si>
  <si>
    <t>Type</t>
  </si>
  <si>
    <t>Panzer IV D</t>
  </si>
  <si>
    <t>VK 1000.01 P</t>
  </si>
  <si>
    <t>Mauschen</t>
  </si>
  <si>
    <t>Maus</t>
  </si>
  <si>
    <t>3.7 cm</t>
  </si>
  <si>
    <t>7.5 cm</t>
  </si>
  <si>
    <t>10.5cm</t>
  </si>
  <si>
    <t>5 cm</t>
  </si>
  <si>
    <t>8.8 cm</t>
  </si>
  <si>
    <t>2 cm flak</t>
  </si>
  <si>
    <t>10.5 cm</t>
  </si>
  <si>
    <t>12.8 cm</t>
  </si>
  <si>
    <t>Wood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</si>
  <si>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</si>
  <si>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</si>
  <si>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</si>
  <si>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</si>
  <si>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</si>
  <si>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</si>
  <si>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</si>
  <si>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</si>
  <si>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</si>
  <si>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</si>
  <si>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Hide</t>
  </si>
  <si>
    <t>Bronze</t>
  </si>
  <si>
    <t>Copper</t>
  </si>
  <si>
    <t>Steel</t>
  </si>
  <si>
    <t>Ceramic</t>
  </si>
  <si>
    <t>Aluminum</t>
  </si>
  <si>
    <t>Titanium</t>
  </si>
  <si>
    <t>Soft</t>
  </si>
  <si>
    <t>Hard</t>
  </si>
  <si>
    <t>Iron Wood</t>
  </si>
  <si>
    <t>Shengmu</t>
  </si>
  <si>
    <t>Holy Tree</t>
  </si>
  <si>
    <t>Eisenwud</t>
  </si>
  <si>
    <t>Cow Leather</t>
  </si>
  <si>
    <t>Laminated, Laquered</t>
  </si>
  <si>
    <t>Stalvo</t>
  </si>
  <si>
    <t>Steel Wood</t>
  </si>
  <si>
    <t>Cow Leather, hardened</t>
  </si>
  <si>
    <t>Rhinocéros, treated</t>
  </si>
  <si>
    <t>Guivre cuir</t>
  </si>
  <si>
    <t>Dragon Hide</t>
  </si>
  <si>
    <t>Peluda cuir</t>
  </si>
  <si>
    <t>Beast Hide</t>
  </si>
  <si>
    <t>Metal</t>
  </si>
  <si>
    <t>Iron, Cast</t>
  </si>
  <si>
    <t>Iron, Hard</t>
  </si>
  <si>
    <t>Steel, carbon</t>
  </si>
  <si>
    <t>Steel, High Speed</t>
  </si>
  <si>
    <t>Steel, Structural</t>
  </si>
  <si>
    <t>Steel, Tungston</t>
  </si>
  <si>
    <t>Steel, Molybdenum</t>
  </si>
  <si>
    <t>Work Hardened</t>
  </si>
  <si>
    <t>Anealed</t>
  </si>
  <si>
    <t>Tempered</t>
  </si>
  <si>
    <t>Alloyed</t>
  </si>
  <si>
    <t>Coated</t>
  </si>
  <si>
    <t>Folded</t>
  </si>
  <si>
    <t>Steel, Folded</t>
  </si>
  <si>
    <t>Steel, Tungston Carbide</t>
  </si>
  <si>
    <t>Aluminum, Aircraft</t>
  </si>
  <si>
    <t>Titanium Alloy</t>
  </si>
  <si>
    <t>Silicon Carbide</t>
  </si>
  <si>
    <t>Earthenware</t>
  </si>
  <si>
    <t>Stoneware</t>
  </si>
  <si>
    <t>Porcelain</t>
  </si>
  <si>
    <t>Titanium Carbide</t>
  </si>
  <si>
    <t>Alumina</t>
  </si>
  <si>
    <t>Zirconia</t>
  </si>
  <si>
    <t>Boron Carbide</t>
  </si>
  <si>
    <t>Primary</t>
  </si>
  <si>
    <t>Secondary</t>
  </si>
  <si>
    <t>Behemoth</t>
  </si>
  <si>
    <t>Strength</t>
  </si>
  <si>
    <t>Tertiary</t>
  </si>
  <si>
    <t>TN</t>
  </si>
  <si>
    <t>Stat Roll d10</t>
  </si>
  <si>
    <t>Total</t>
  </si>
  <si>
    <t>Tier Total</t>
  </si>
  <si>
    <t>with +10 augment</t>
  </si>
  <si>
    <t>up to 5</t>
  </si>
  <si>
    <t>3 or 4</t>
  </si>
  <si>
    <t>5 or 6</t>
  </si>
  <si>
    <t>up to 6</t>
  </si>
  <si>
    <t>7 or 8</t>
  </si>
  <si>
    <t>Nationality Roll adds science/crafting bonus</t>
  </si>
  <si>
    <t>Skill +5</t>
  </si>
  <si>
    <t>Parent Roll: d100</t>
  </si>
  <si>
    <t>First Profession/Trade</t>
  </si>
  <si>
    <t>Skill +10/Skill +5/Skill +5</t>
  </si>
  <si>
    <t>10-100 g</t>
  </si>
  <si>
    <t>100-1000 g</t>
  </si>
  <si>
    <t>1-10 kg</t>
  </si>
  <si>
    <t>10-50 kg</t>
  </si>
  <si>
    <t>50-100 kg</t>
  </si>
  <si>
    <t>100-300 kg</t>
  </si>
  <si>
    <t>300-1000 kg</t>
  </si>
  <si>
    <t>Regular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</si>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</sst>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0"/>
  <sheetViews>
    <sheetView workbookViewId="0">
      <selection activeCell="B30" sqref="B30"/>
    </sheetView>
  </sheetViews>
  <sheetFormatPr defaultRowHeight="14.4" x14ac:dyDescent="0.3"/>
  <cols>
    <col min="1" max="1" width="14" bestFit="1" customWidth="1"/>
  </cols>
  <sheetData>
    <row r="7" spans="1:14" x14ac:dyDescent="0.3">
      <c r="A7" t="s">
        <v>12</v>
      </c>
    </row>
    <row r="9" spans="1:14" x14ac:dyDescent="0.3">
      <c r="A9" t="s">
        <v>3</v>
      </c>
      <c r="B9" t="s">
        <v>4</v>
      </c>
      <c r="F9" t="s">
        <v>3</v>
      </c>
      <c r="G9" t="s">
        <v>10</v>
      </c>
      <c r="I9" t="s">
        <v>75</v>
      </c>
      <c r="J9" t="s">
        <v>81</v>
      </c>
      <c r="K9" t="s">
        <v>31</v>
      </c>
      <c r="L9" t="s">
        <v>95</v>
      </c>
      <c r="M9" t="s">
        <v>82</v>
      </c>
      <c r="N9" t="s">
        <v>83</v>
      </c>
    </row>
    <row r="10" spans="1:14" x14ac:dyDescent="0.3">
      <c r="A10" t="s">
        <v>0</v>
      </c>
      <c r="B10">
        <v>200</v>
      </c>
      <c r="C10">
        <f>B10/0.9095</f>
        <v>219.90104452996152</v>
      </c>
      <c r="D10">
        <v>220</v>
      </c>
      <c r="F10" t="s">
        <v>72</v>
      </c>
      <c r="G10" s="1">
        <v>7500</v>
      </c>
      <c r="H10" t="s">
        <v>73</v>
      </c>
      <c r="I10" t="s">
        <v>76</v>
      </c>
      <c r="J10">
        <v>1</v>
      </c>
      <c r="K10">
        <v>5</v>
      </c>
      <c r="L10">
        <v>65</v>
      </c>
      <c r="M10">
        <v>7500</v>
      </c>
      <c r="N10">
        <f>M10*J10</f>
        <v>7500</v>
      </c>
    </row>
    <row r="11" spans="1:14" x14ac:dyDescent="0.3">
      <c r="A11" t="s">
        <v>1</v>
      </c>
      <c r="B11">
        <v>240</v>
      </c>
      <c r="C11">
        <f t="shared" ref="C11:C15" si="0">B11/0.9095</f>
        <v>263.88125343595385</v>
      </c>
      <c r="D11">
        <v>260</v>
      </c>
      <c r="F11" t="s">
        <v>8</v>
      </c>
      <c r="G11" s="1">
        <v>2000</v>
      </c>
      <c r="H11" t="s">
        <v>74</v>
      </c>
      <c r="I11" t="s">
        <v>8</v>
      </c>
      <c r="J11">
        <v>1</v>
      </c>
      <c r="K11">
        <v>10</v>
      </c>
      <c r="L11">
        <v>65</v>
      </c>
      <c r="M11">
        <v>-2000</v>
      </c>
      <c r="N11">
        <f>M11*J11</f>
        <v>-2000</v>
      </c>
    </row>
    <row r="12" spans="1:14" x14ac:dyDescent="0.3">
      <c r="A12" t="s">
        <v>2</v>
      </c>
      <c r="B12">
        <v>440</v>
      </c>
      <c r="C12">
        <f t="shared" si="0"/>
        <v>483.78229796591535</v>
      </c>
      <c r="D12">
        <v>485</v>
      </c>
      <c r="E12">
        <f>D12-250</f>
        <v>235</v>
      </c>
      <c r="F12" t="s">
        <v>11</v>
      </c>
      <c r="G12">
        <v>5000</v>
      </c>
      <c r="I12" t="s">
        <v>11</v>
      </c>
      <c r="J12">
        <v>1</v>
      </c>
      <c r="K12">
        <v>5</v>
      </c>
      <c r="L12">
        <v>65</v>
      </c>
      <c r="M12">
        <v>-1500</v>
      </c>
      <c r="N12">
        <f>M12*J12</f>
        <v>-1500</v>
      </c>
    </row>
    <row r="13" spans="1:14" x14ac:dyDescent="0.3">
      <c r="A13" t="s">
        <v>5</v>
      </c>
      <c r="B13">
        <v>13</v>
      </c>
      <c r="C13">
        <f t="shared" si="0"/>
        <v>14.293567894447499</v>
      </c>
      <c r="D13">
        <v>15</v>
      </c>
      <c r="E13">
        <f>E12+D11</f>
        <v>495</v>
      </c>
      <c r="F13" t="s">
        <v>9</v>
      </c>
      <c r="G13" s="1">
        <v>500</v>
      </c>
      <c r="I13" t="s">
        <v>80</v>
      </c>
      <c r="J13">
        <v>2</v>
      </c>
      <c r="K13">
        <v>5</v>
      </c>
      <c r="L13">
        <v>65</v>
      </c>
      <c r="M13">
        <v>-1000</v>
      </c>
      <c r="N13">
        <f>M13*J13</f>
        <v>-2000</v>
      </c>
    </row>
    <row r="14" spans="1:14" x14ac:dyDescent="0.3">
      <c r="A14" t="s">
        <v>6</v>
      </c>
      <c r="B14">
        <v>4.5</v>
      </c>
      <c r="C14">
        <f t="shared" si="0"/>
        <v>4.947773501924134</v>
      </c>
      <c r="D14">
        <v>5</v>
      </c>
      <c r="G14" s="1"/>
      <c r="I14" t="s">
        <v>79</v>
      </c>
      <c r="J14">
        <v>2</v>
      </c>
      <c r="K14">
        <v>5</v>
      </c>
      <c r="L14">
        <v>65</v>
      </c>
      <c r="M14">
        <v>-1000</v>
      </c>
      <c r="N14">
        <f>M14*J14</f>
        <v>-2000</v>
      </c>
    </row>
    <row r="15" spans="1:14" x14ac:dyDescent="0.3">
      <c r="A15" t="s">
        <v>7</v>
      </c>
      <c r="B15">
        <v>12</v>
      </c>
      <c r="C15">
        <f t="shared" si="0"/>
        <v>13.194062671797692</v>
      </c>
      <c r="D15">
        <v>15</v>
      </c>
      <c r="N15">
        <f>SUM(N10:N14)</f>
        <v>0</v>
      </c>
    </row>
    <row r="16" spans="1:14" x14ac:dyDescent="0.3">
      <c r="B16">
        <f>SUM(B10:B15)</f>
        <v>909.5</v>
      </c>
      <c r="D16">
        <f>SUM(D10:D15)</f>
        <v>1000</v>
      </c>
    </row>
    <row r="20" spans="5:5" x14ac:dyDescent="0.3">
      <c r="E20">
        <f>10000/25</f>
        <v>400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87</v>
      </c>
    </row>
    <row r="2" spans="1:5" x14ac:dyDescent="0.3">
      <c r="A2" t="s">
        <v>88</v>
      </c>
      <c r="B2" t="s">
        <v>86</v>
      </c>
      <c r="C2" t="s">
        <v>31</v>
      </c>
    </row>
    <row r="3" spans="1:5" x14ac:dyDescent="0.3">
      <c r="A3" t="s">
        <v>74</v>
      </c>
      <c r="B3">
        <v>300</v>
      </c>
      <c r="C3">
        <v>10</v>
      </c>
    </row>
    <row r="4" spans="1:5" x14ac:dyDescent="0.3">
      <c r="A4" t="s">
        <v>84</v>
      </c>
      <c r="B4">
        <v>300</v>
      </c>
      <c r="C4">
        <v>10</v>
      </c>
    </row>
    <row r="5" spans="1:5" x14ac:dyDescent="0.3">
      <c r="A5" t="s">
        <v>78</v>
      </c>
      <c r="B5">
        <v>100</v>
      </c>
      <c r="C5">
        <v>5</v>
      </c>
    </row>
    <row r="6" spans="1:5" x14ac:dyDescent="0.3">
      <c r="A6" t="s">
        <v>77</v>
      </c>
      <c r="B6">
        <v>100</v>
      </c>
      <c r="C6">
        <v>5</v>
      </c>
    </row>
    <row r="7" spans="1:5" x14ac:dyDescent="0.3">
      <c r="A7" t="s">
        <v>85</v>
      </c>
      <c r="B7">
        <v>100</v>
      </c>
      <c r="C7">
        <v>5</v>
      </c>
    </row>
    <row r="8" spans="1:5" x14ac:dyDescent="0.3">
      <c r="B8" t="s">
        <v>89</v>
      </c>
    </row>
    <row r="9" spans="1:5" x14ac:dyDescent="0.3">
      <c r="B9" t="s">
        <v>92</v>
      </c>
      <c r="C9" t="s">
        <v>91</v>
      </c>
      <c r="D9" t="s">
        <v>93</v>
      </c>
      <c r="E9" t="s">
        <v>94</v>
      </c>
    </row>
    <row r="10" spans="1:5" x14ac:dyDescent="0.3">
      <c r="A10" t="s">
        <v>74</v>
      </c>
      <c r="B10">
        <v>90</v>
      </c>
    </row>
    <row r="11" spans="1:5" x14ac:dyDescent="0.3">
      <c r="A11" t="s">
        <v>84</v>
      </c>
      <c r="B11">
        <v>40</v>
      </c>
      <c r="E11">
        <v>90</v>
      </c>
    </row>
    <row r="12" spans="1:5" x14ac:dyDescent="0.3">
      <c r="A12" t="s">
        <v>78</v>
      </c>
      <c r="B12">
        <v>20</v>
      </c>
    </row>
    <row r="13" spans="1:5" x14ac:dyDescent="0.3">
      <c r="A13" t="s">
        <v>77</v>
      </c>
      <c r="B13">
        <v>20</v>
      </c>
    </row>
    <row r="14" spans="1:5" x14ac:dyDescent="0.3">
      <c r="A14" t="s">
        <v>85</v>
      </c>
      <c r="B14">
        <v>30</v>
      </c>
    </row>
    <row r="15" spans="1:5" x14ac:dyDescent="0.3">
      <c r="B15">
        <f>SUM(B10:B14)</f>
        <v>200</v>
      </c>
    </row>
    <row r="18" spans="2:2" x14ac:dyDescent="0.3">
      <c r="B18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7"/>
  <sheetViews>
    <sheetView workbookViewId="0">
      <selection activeCell="D16" sqref="D16"/>
    </sheetView>
  </sheetViews>
  <sheetFormatPr defaultRowHeight="14.4" x14ac:dyDescent="0.3"/>
  <sheetData>
    <row r="6" spans="2:4" x14ac:dyDescent="0.3">
      <c r="B6" s="2" t="s">
        <v>96</v>
      </c>
      <c r="D6" s="2" t="s">
        <v>97</v>
      </c>
    </row>
    <row r="8" spans="2:4" x14ac:dyDescent="0.3">
      <c r="B8" t="s">
        <v>96</v>
      </c>
      <c r="D8" t="s">
        <v>109</v>
      </c>
    </row>
    <row r="9" spans="2:4" x14ac:dyDescent="0.3">
      <c r="B9" t="s">
        <v>100</v>
      </c>
      <c r="D9" t="s">
        <v>110</v>
      </c>
    </row>
    <row r="10" spans="2:4" x14ac:dyDescent="0.3">
      <c r="B10" t="s">
        <v>104</v>
      </c>
      <c r="D10" t="s">
        <v>98</v>
      </c>
    </row>
    <row r="11" spans="2:4" x14ac:dyDescent="0.3">
      <c r="B11" t="s">
        <v>105</v>
      </c>
      <c r="D11" t="s">
        <v>99</v>
      </c>
    </row>
    <row r="12" spans="2:4" x14ac:dyDescent="0.3">
      <c r="B12" t="s">
        <v>106</v>
      </c>
      <c r="D12" t="s">
        <v>101</v>
      </c>
    </row>
    <row r="13" spans="2:4" x14ac:dyDescent="0.3">
      <c r="B13" t="s">
        <v>107</v>
      </c>
      <c r="D13" t="s">
        <v>102</v>
      </c>
    </row>
    <row r="14" spans="2:4" x14ac:dyDescent="0.3">
      <c r="B14" t="s">
        <v>111</v>
      </c>
      <c r="D14" t="s">
        <v>103</v>
      </c>
    </row>
    <row r="15" spans="2:4" x14ac:dyDescent="0.3">
      <c r="D15" t="s">
        <v>108</v>
      </c>
    </row>
    <row r="17" spans="2:4" x14ac:dyDescent="0.3">
      <c r="B17" t="s">
        <v>36</v>
      </c>
      <c r="D17" t="s">
        <v>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activeCell="B10" sqref="B10"/>
    </sheetView>
  </sheetViews>
  <sheetFormatPr defaultRowHeight="14.4" x14ac:dyDescent="0.3"/>
  <cols>
    <col min="1" max="1" width="10" bestFit="1" customWidth="1"/>
  </cols>
  <sheetData>
    <row r="1" spans="1:25" x14ac:dyDescent="0.3">
      <c r="A1" t="s">
        <v>95</v>
      </c>
      <c r="B1" t="s">
        <v>113</v>
      </c>
      <c r="C1" t="s">
        <v>114</v>
      </c>
      <c r="D1" t="s">
        <v>123</v>
      </c>
      <c r="E1" t="s">
        <v>124</v>
      </c>
      <c r="F1" t="s">
        <v>125</v>
      </c>
      <c r="G1" t="s">
        <v>126</v>
      </c>
      <c r="P1" t="s">
        <v>40</v>
      </c>
      <c r="Q1" t="s">
        <v>37</v>
      </c>
      <c r="S1" t="s">
        <v>69</v>
      </c>
      <c r="T1" t="s">
        <v>70</v>
      </c>
      <c r="X1" t="s">
        <v>71</v>
      </c>
      <c r="Y1" t="s">
        <v>71</v>
      </c>
    </row>
    <row r="2" spans="1:25" x14ac:dyDescent="0.3">
      <c r="A2" t="s">
        <v>112</v>
      </c>
      <c r="B2" t="s">
        <v>115</v>
      </c>
      <c r="D2">
        <v>0</v>
      </c>
      <c r="E2">
        <f>D2</f>
        <v>0</v>
      </c>
      <c r="F2">
        <v>0</v>
      </c>
      <c r="G2">
        <v>1E-4</v>
      </c>
      <c r="Q2">
        <v>0</v>
      </c>
      <c r="X2">
        <f t="shared" ref="X2:X32" si="0">P2*10</f>
        <v>0</v>
      </c>
      <c r="Y2">
        <f>P2^4</f>
        <v>0</v>
      </c>
    </row>
    <row r="3" spans="1:25" x14ac:dyDescent="0.3">
      <c r="A3" t="s">
        <v>278</v>
      </c>
      <c r="B3" t="s">
        <v>116</v>
      </c>
      <c r="D3">
        <f>D2+2</f>
        <v>2</v>
      </c>
      <c r="E3">
        <f t="shared" ref="E3:E11" si="1">D3</f>
        <v>2</v>
      </c>
      <c r="F3">
        <v>0</v>
      </c>
      <c r="G3">
        <v>1E-3</v>
      </c>
      <c r="P3">
        <v>1</v>
      </c>
      <c r="Q3">
        <v>1</v>
      </c>
      <c r="R3" t="s">
        <v>68</v>
      </c>
      <c r="X3">
        <f t="shared" si="0"/>
        <v>10</v>
      </c>
      <c r="Y3">
        <f t="shared" ref="Y3:Y32" si="2">P3^3</f>
        <v>1</v>
      </c>
    </row>
    <row r="4" spans="1:25" x14ac:dyDescent="0.3">
      <c r="A4" t="s">
        <v>279</v>
      </c>
      <c r="B4" t="s">
        <v>68</v>
      </c>
      <c r="D4">
        <f t="shared" ref="D4:D10" si="3">D3+2</f>
        <v>4</v>
      </c>
      <c r="E4">
        <f t="shared" si="1"/>
        <v>4</v>
      </c>
      <c r="F4">
        <f>F2+1</f>
        <v>1</v>
      </c>
      <c r="G4">
        <v>0.01</v>
      </c>
      <c r="P4">
        <f>P3+1</f>
        <v>2</v>
      </c>
      <c r="Q4">
        <v>2</v>
      </c>
      <c r="R4" t="s">
        <v>67</v>
      </c>
      <c r="X4">
        <f t="shared" si="0"/>
        <v>20</v>
      </c>
      <c r="Y4">
        <f t="shared" si="2"/>
        <v>8</v>
      </c>
    </row>
    <row r="5" spans="1:25" x14ac:dyDescent="0.3">
      <c r="A5" t="s">
        <v>280</v>
      </c>
      <c r="B5" t="s">
        <v>117</v>
      </c>
      <c r="D5">
        <f t="shared" si="3"/>
        <v>6</v>
      </c>
      <c r="E5">
        <f t="shared" si="1"/>
        <v>6</v>
      </c>
      <c r="F5">
        <f>F4+2</f>
        <v>3</v>
      </c>
      <c r="G5">
        <v>0.1</v>
      </c>
      <c r="P5">
        <f t="shared" ref="P5:P26" si="4">P4+1</f>
        <v>3</v>
      </c>
      <c r="Q5">
        <v>4</v>
      </c>
      <c r="R5" t="s">
        <v>65</v>
      </c>
      <c r="X5">
        <f t="shared" si="0"/>
        <v>30</v>
      </c>
      <c r="Y5">
        <f t="shared" si="2"/>
        <v>27</v>
      </c>
    </row>
    <row r="6" spans="1:25" x14ac:dyDescent="0.3">
      <c r="A6" t="s">
        <v>281</v>
      </c>
      <c r="B6" t="s">
        <v>118</v>
      </c>
      <c r="D6">
        <f t="shared" si="3"/>
        <v>8</v>
      </c>
      <c r="E6">
        <f t="shared" si="1"/>
        <v>8</v>
      </c>
      <c r="F6">
        <f>F5+3</f>
        <v>6</v>
      </c>
      <c r="G6">
        <v>0.5</v>
      </c>
      <c r="P6">
        <f t="shared" si="4"/>
        <v>4</v>
      </c>
      <c r="Q6">
        <v>6</v>
      </c>
      <c r="R6" t="s">
        <v>66</v>
      </c>
      <c r="X6">
        <f t="shared" si="0"/>
        <v>40</v>
      </c>
      <c r="Y6">
        <f t="shared" si="2"/>
        <v>64</v>
      </c>
    </row>
    <row r="7" spans="1:25" x14ac:dyDescent="0.3">
      <c r="A7" t="s">
        <v>282</v>
      </c>
      <c r="B7" t="s">
        <v>39</v>
      </c>
      <c r="D7">
        <f t="shared" si="3"/>
        <v>10</v>
      </c>
      <c r="E7">
        <f t="shared" si="1"/>
        <v>10</v>
      </c>
      <c r="F7">
        <f>F6+4</f>
        <v>10</v>
      </c>
      <c r="G7">
        <v>1</v>
      </c>
      <c r="P7">
        <f t="shared" si="4"/>
        <v>5</v>
      </c>
      <c r="Q7">
        <v>10</v>
      </c>
      <c r="R7" t="s">
        <v>64</v>
      </c>
      <c r="X7">
        <f t="shared" si="0"/>
        <v>50</v>
      </c>
      <c r="Y7">
        <f t="shared" si="2"/>
        <v>125</v>
      </c>
    </row>
    <row r="8" spans="1:25" x14ac:dyDescent="0.3">
      <c r="A8" t="s">
        <v>283</v>
      </c>
      <c r="B8" t="s">
        <v>119</v>
      </c>
      <c r="D8">
        <f t="shared" si="3"/>
        <v>12</v>
      </c>
      <c r="E8">
        <f t="shared" si="1"/>
        <v>12</v>
      </c>
      <c r="F8">
        <f>F7+5</f>
        <v>15</v>
      </c>
      <c r="G8">
        <v>3</v>
      </c>
      <c r="P8">
        <f t="shared" si="4"/>
        <v>6</v>
      </c>
      <c r="Q8">
        <v>15</v>
      </c>
      <c r="R8" t="s">
        <v>61</v>
      </c>
      <c r="X8">
        <f t="shared" si="0"/>
        <v>60</v>
      </c>
      <c r="Y8">
        <f t="shared" si="2"/>
        <v>216</v>
      </c>
    </row>
    <row r="9" spans="1:25" x14ac:dyDescent="0.3">
      <c r="A9" t="s">
        <v>284</v>
      </c>
      <c r="B9" t="s">
        <v>120</v>
      </c>
      <c r="D9">
        <f t="shared" si="3"/>
        <v>14</v>
      </c>
      <c r="E9">
        <f t="shared" si="1"/>
        <v>14</v>
      </c>
      <c r="G9">
        <v>10</v>
      </c>
      <c r="P9">
        <f t="shared" si="4"/>
        <v>7</v>
      </c>
      <c r="Q9">
        <v>25</v>
      </c>
      <c r="R9" t="s">
        <v>63</v>
      </c>
      <c r="X9">
        <f t="shared" si="0"/>
        <v>70</v>
      </c>
      <c r="Y9">
        <f t="shared" si="2"/>
        <v>343</v>
      </c>
    </row>
    <row r="10" spans="1:25" x14ac:dyDescent="0.3">
      <c r="A10" t="s">
        <v>122</v>
      </c>
      <c r="B10" t="s">
        <v>260</v>
      </c>
      <c r="D10">
        <f t="shared" si="3"/>
        <v>16</v>
      </c>
      <c r="E10">
        <f t="shared" si="1"/>
        <v>16</v>
      </c>
      <c r="G10">
        <v>30</v>
      </c>
      <c r="P10">
        <f t="shared" si="4"/>
        <v>8</v>
      </c>
      <c r="Q10">
        <v>35</v>
      </c>
      <c r="R10" t="s">
        <v>62</v>
      </c>
      <c r="X10">
        <f t="shared" si="0"/>
        <v>80</v>
      </c>
      <c r="Y10">
        <f t="shared" si="2"/>
        <v>512</v>
      </c>
    </row>
    <row r="11" spans="1:25" x14ac:dyDescent="0.3">
      <c r="B11" t="s">
        <v>121</v>
      </c>
      <c r="D11">
        <f t="shared" ref="D11" si="5">D10+2</f>
        <v>18</v>
      </c>
      <c r="E11">
        <f t="shared" si="1"/>
        <v>18</v>
      </c>
      <c r="G11">
        <v>100</v>
      </c>
      <c r="P11">
        <f t="shared" si="4"/>
        <v>9</v>
      </c>
      <c r="Q11">
        <v>50</v>
      </c>
      <c r="R11" t="s">
        <v>60</v>
      </c>
      <c r="X11">
        <f t="shared" si="0"/>
        <v>90</v>
      </c>
      <c r="Y11">
        <f t="shared" si="2"/>
        <v>729</v>
      </c>
    </row>
    <row r="12" spans="1:25" x14ac:dyDescent="0.3">
      <c r="P12">
        <f t="shared" si="4"/>
        <v>10</v>
      </c>
      <c r="Q12">
        <v>65</v>
      </c>
      <c r="R12" t="s">
        <v>39</v>
      </c>
      <c r="S12">
        <v>2</v>
      </c>
      <c r="X12">
        <f t="shared" si="0"/>
        <v>100</v>
      </c>
      <c r="Y12">
        <f t="shared" si="2"/>
        <v>1000</v>
      </c>
    </row>
    <row r="13" spans="1:25" x14ac:dyDescent="0.3">
      <c r="P13">
        <f t="shared" si="4"/>
        <v>11</v>
      </c>
      <c r="Q13">
        <v>80</v>
      </c>
      <c r="R13" t="s">
        <v>59</v>
      </c>
      <c r="X13">
        <f t="shared" si="0"/>
        <v>110</v>
      </c>
      <c r="Y13">
        <f t="shared" si="2"/>
        <v>1331</v>
      </c>
    </row>
    <row r="14" spans="1:25" x14ac:dyDescent="0.3">
      <c r="P14">
        <f t="shared" si="4"/>
        <v>12</v>
      </c>
      <c r="Q14">
        <v>100</v>
      </c>
      <c r="R14" t="s">
        <v>58</v>
      </c>
      <c r="X14">
        <f t="shared" si="0"/>
        <v>120</v>
      </c>
      <c r="Y14">
        <f t="shared" si="2"/>
        <v>1728</v>
      </c>
    </row>
    <row r="15" spans="1:25" x14ac:dyDescent="0.3">
      <c r="P15">
        <f t="shared" si="4"/>
        <v>13</v>
      </c>
      <c r="Q15">
        <v>135</v>
      </c>
      <c r="R15" t="s">
        <v>57</v>
      </c>
      <c r="X15">
        <f t="shared" si="0"/>
        <v>130</v>
      </c>
      <c r="Y15">
        <f t="shared" si="2"/>
        <v>2197</v>
      </c>
    </row>
    <row r="16" spans="1:25" x14ac:dyDescent="0.3">
      <c r="P16">
        <f t="shared" si="4"/>
        <v>14</v>
      </c>
      <c r="Q16">
        <v>185</v>
      </c>
      <c r="R16" t="s">
        <v>56</v>
      </c>
      <c r="X16">
        <f t="shared" si="0"/>
        <v>140</v>
      </c>
      <c r="Y16">
        <f t="shared" si="2"/>
        <v>2744</v>
      </c>
    </row>
    <row r="17" spans="3:28" x14ac:dyDescent="0.3">
      <c r="C17" t="s">
        <v>185</v>
      </c>
      <c r="D17" t="s">
        <v>31</v>
      </c>
      <c r="E17" t="s">
        <v>172</v>
      </c>
      <c r="F17" t="s">
        <v>174</v>
      </c>
      <c r="G17" t="s">
        <v>178</v>
      </c>
      <c r="P17">
        <f t="shared" si="4"/>
        <v>15</v>
      </c>
      <c r="Q17">
        <v>240</v>
      </c>
      <c r="R17" t="s">
        <v>55</v>
      </c>
      <c r="S17">
        <v>7</v>
      </c>
      <c r="X17">
        <f t="shared" si="0"/>
        <v>150</v>
      </c>
      <c r="Y17">
        <f t="shared" si="2"/>
        <v>3375</v>
      </c>
    </row>
    <row r="18" spans="3:28" x14ac:dyDescent="0.3">
      <c r="C18" t="s">
        <v>133</v>
      </c>
      <c r="D18">
        <v>1</v>
      </c>
      <c r="E18" t="s">
        <v>173</v>
      </c>
      <c r="F18">
        <v>7.5</v>
      </c>
      <c r="G18" t="s">
        <v>190</v>
      </c>
      <c r="P18">
        <f t="shared" si="4"/>
        <v>16</v>
      </c>
      <c r="Q18">
        <v>300</v>
      </c>
      <c r="R18" t="s">
        <v>54</v>
      </c>
      <c r="X18">
        <f t="shared" si="0"/>
        <v>160</v>
      </c>
      <c r="Y18">
        <f t="shared" si="2"/>
        <v>4096</v>
      </c>
    </row>
    <row r="19" spans="3:28" x14ac:dyDescent="0.3">
      <c r="C19" t="s">
        <v>133</v>
      </c>
      <c r="D19">
        <f>D18+1</f>
        <v>2</v>
      </c>
      <c r="E19" t="s">
        <v>175</v>
      </c>
      <c r="F19">
        <v>9.1999999999999993</v>
      </c>
      <c r="G19" t="s">
        <v>195</v>
      </c>
      <c r="P19">
        <f t="shared" si="4"/>
        <v>17</v>
      </c>
      <c r="Q19">
        <v>400</v>
      </c>
      <c r="R19" t="s">
        <v>52</v>
      </c>
      <c r="X19">
        <f t="shared" si="0"/>
        <v>170</v>
      </c>
      <c r="Y19">
        <f t="shared" si="2"/>
        <v>4913</v>
      </c>
    </row>
    <row r="20" spans="3:28" x14ac:dyDescent="0.3">
      <c r="C20" t="s">
        <v>133</v>
      </c>
      <c r="D20">
        <f t="shared" ref="D20:D21" si="6">D19+1</f>
        <v>3</v>
      </c>
      <c r="E20" t="s">
        <v>177</v>
      </c>
      <c r="F20">
        <v>14.5</v>
      </c>
      <c r="G20" t="s">
        <v>193</v>
      </c>
      <c r="P20">
        <f t="shared" si="4"/>
        <v>18</v>
      </c>
      <c r="Q20">
        <v>500</v>
      </c>
      <c r="R20" t="s">
        <v>51</v>
      </c>
      <c r="X20">
        <f t="shared" si="0"/>
        <v>180</v>
      </c>
      <c r="Y20">
        <f t="shared" si="2"/>
        <v>5832</v>
      </c>
    </row>
    <row r="21" spans="3:28" x14ac:dyDescent="0.3">
      <c r="C21" t="s">
        <v>135</v>
      </c>
      <c r="D21">
        <f t="shared" si="6"/>
        <v>4</v>
      </c>
      <c r="E21" t="s">
        <v>176</v>
      </c>
      <c r="F21">
        <v>29.93</v>
      </c>
      <c r="P21">
        <f t="shared" si="4"/>
        <v>19</v>
      </c>
      <c r="Q21">
        <v>600</v>
      </c>
      <c r="R21" t="s">
        <v>50</v>
      </c>
      <c r="T21">
        <v>13</v>
      </c>
      <c r="X21">
        <f t="shared" si="0"/>
        <v>190</v>
      </c>
      <c r="Y21">
        <f t="shared" si="2"/>
        <v>6859</v>
      </c>
    </row>
    <row r="22" spans="3:28" x14ac:dyDescent="0.3">
      <c r="C22" t="s">
        <v>159</v>
      </c>
      <c r="D22">
        <v>4</v>
      </c>
      <c r="E22" t="s">
        <v>186</v>
      </c>
      <c r="F22">
        <v>19.600000000000001</v>
      </c>
      <c r="G22" t="s">
        <v>193</v>
      </c>
      <c r="H22" t="s">
        <v>191</v>
      </c>
      <c r="P22">
        <f t="shared" si="4"/>
        <v>20</v>
      </c>
      <c r="Q22">
        <v>750</v>
      </c>
      <c r="R22" t="s">
        <v>53</v>
      </c>
      <c r="X22">
        <f t="shared" si="0"/>
        <v>200</v>
      </c>
      <c r="Y22">
        <f t="shared" si="2"/>
        <v>8000</v>
      </c>
    </row>
    <row r="23" spans="3:28" x14ac:dyDescent="0.3">
      <c r="C23" t="s">
        <v>159</v>
      </c>
      <c r="D23">
        <f>D21+1</f>
        <v>5</v>
      </c>
      <c r="E23" t="s">
        <v>179</v>
      </c>
      <c r="F23">
        <v>24.5</v>
      </c>
      <c r="G23" t="s">
        <v>191</v>
      </c>
      <c r="H23" t="s">
        <v>192</v>
      </c>
      <c r="P23">
        <f t="shared" si="4"/>
        <v>21</v>
      </c>
      <c r="Q23">
        <v>1000</v>
      </c>
      <c r="R23" t="s">
        <v>44</v>
      </c>
      <c r="X23">
        <f t="shared" si="0"/>
        <v>210</v>
      </c>
      <c r="Y23">
        <f t="shared" si="2"/>
        <v>9261</v>
      </c>
    </row>
    <row r="24" spans="3:28" x14ac:dyDescent="0.3">
      <c r="C24" t="s">
        <v>159</v>
      </c>
      <c r="D24">
        <f>D23+1</f>
        <v>6</v>
      </c>
      <c r="E24" t="s">
        <v>180</v>
      </c>
      <c r="F24">
        <v>35.5</v>
      </c>
      <c r="G24" t="s">
        <v>191</v>
      </c>
      <c r="H24" t="s">
        <v>194</v>
      </c>
      <c r="P24">
        <f t="shared" si="4"/>
        <v>22</v>
      </c>
      <c r="Q24">
        <v>2000</v>
      </c>
      <c r="R24" t="s">
        <v>43</v>
      </c>
      <c r="X24">
        <f t="shared" si="0"/>
        <v>220</v>
      </c>
      <c r="Y24">
        <f t="shared" si="2"/>
        <v>10648</v>
      </c>
    </row>
    <row r="25" spans="3:28" x14ac:dyDescent="0.3">
      <c r="C25" t="s">
        <v>135</v>
      </c>
      <c r="D25">
        <f>D24+1</f>
        <v>7</v>
      </c>
      <c r="E25" t="s">
        <v>181</v>
      </c>
      <c r="F25">
        <v>61.33</v>
      </c>
      <c r="G25" t="s">
        <v>194</v>
      </c>
      <c r="P25">
        <f t="shared" si="4"/>
        <v>23</v>
      </c>
      <c r="Q25">
        <v>4000</v>
      </c>
      <c r="R25" t="s">
        <v>49</v>
      </c>
      <c r="X25">
        <f t="shared" si="0"/>
        <v>230</v>
      </c>
      <c r="Y25">
        <f t="shared" si="2"/>
        <v>12167</v>
      </c>
    </row>
    <row r="26" spans="3:28" x14ac:dyDescent="0.3">
      <c r="C26" t="s">
        <v>135</v>
      </c>
      <c r="D26">
        <f>D25+1</f>
        <v>8</v>
      </c>
      <c r="E26" t="s">
        <v>182</v>
      </c>
      <c r="F26">
        <v>53.57</v>
      </c>
      <c r="P26">
        <f t="shared" si="4"/>
        <v>24</v>
      </c>
      <c r="Q26">
        <v>6000</v>
      </c>
      <c r="R26" t="s">
        <v>41</v>
      </c>
      <c r="T26">
        <v>200</v>
      </c>
      <c r="X26">
        <f t="shared" si="0"/>
        <v>240</v>
      </c>
      <c r="Y26">
        <f t="shared" si="2"/>
        <v>13824</v>
      </c>
    </row>
    <row r="27" spans="3:28" x14ac:dyDescent="0.3">
      <c r="C27" t="s">
        <v>135</v>
      </c>
      <c r="D27">
        <v>8</v>
      </c>
      <c r="E27" t="s">
        <v>187</v>
      </c>
      <c r="F27">
        <v>120</v>
      </c>
      <c r="G27" t="s">
        <v>196</v>
      </c>
      <c r="H27" t="s">
        <v>197</v>
      </c>
      <c r="P27">
        <v>25</v>
      </c>
      <c r="Q27">
        <v>10000</v>
      </c>
      <c r="R27" t="s">
        <v>46</v>
      </c>
      <c r="X27">
        <f t="shared" si="0"/>
        <v>250</v>
      </c>
      <c r="Y27">
        <f t="shared" si="2"/>
        <v>15625</v>
      </c>
    </row>
    <row r="28" spans="3:28" x14ac:dyDescent="0.3">
      <c r="C28" t="s">
        <v>135</v>
      </c>
      <c r="D28">
        <f>D26+1</f>
        <v>9</v>
      </c>
      <c r="E28" t="s">
        <v>183</v>
      </c>
      <c r="F28">
        <v>78.599999999999994</v>
      </c>
      <c r="P28">
        <v>26</v>
      </c>
      <c r="Q28">
        <v>20000</v>
      </c>
      <c r="R28" t="s">
        <v>45</v>
      </c>
      <c r="X28">
        <f t="shared" si="0"/>
        <v>260</v>
      </c>
      <c r="Y28">
        <f t="shared" si="2"/>
        <v>17576</v>
      </c>
    </row>
    <row r="29" spans="3:28" x14ac:dyDescent="0.3">
      <c r="C29" t="s">
        <v>135</v>
      </c>
      <c r="D29">
        <v>9</v>
      </c>
      <c r="E29" t="s">
        <v>188</v>
      </c>
      <c r="F29">
        <v>168.4</v>
      </c>
      <c r="G29" t="s">
        <v>197</v>
      </c>
      <c r="P29">
        <v>27</v>
      </c>
      <c r="Q29">
        <v>40000</v>
      </c>
      <c r="R29" t="s">
        <v>42</v>
      </c>
      <c r="X29">
        <f t="shared" si="0"/>
        <v>270</v>
      </c>
      <c r="Y29">
        <f t="shared" si="2"/>
        <v>19683</v>
      </c>
    </row>
    <row r="30" spans="3:28" x14ac:dyDescent="0.3">
      <c r="C30" t="s">
        <v>135</v>
      </c>
      <c r="D30">
        <f>D28+1</f>
        <v>10</v>
      </c>
      <c r="E30" t="s">
        <v>184</v>
      </c>
      <c r="F30">
        <v>120</v>
      </c>
      <c r="P30">
        <v>28</v>
      </c>
      <c r="Q30">
        <v>60000</v>
      </c>
      <c r="R30" t="s">
        <v>47</v>
      </c>
      <c r="X30">
        <f t="shared" si="0"/>
        <v>280</v>
      </c>
      <c r="Y30">
        <f t="shared" si="2"/>
        <v>21952</v>
      </c>
    </row>
    <row r="31" spans="3:28" x14ac:dyDescent="0.3">
      <c r="C31" t="s">
        <v>135</v>
      </c>
      <c r="D31">
        <v>10</v>
      </c>
      <c r="E31" t="s">
        <v>189</v>
      </c>
      <c r="F31">
        <v>189</v>
      </c>
      <c r="G31" t="s">
        <v>197</v>
      </c>
      <c r="P31">
        <v>29</v>
      </c>
      <c r="Q31">
        <v>100000</v>
      </c>
      <c r="R31" t="s">
        <v>48</v>
      </c>
      <c r="X31">
        <f t="shared" si="0"/>
        <v>290</v>
      </c>
      <c r="Y31">
        <f t="shared" si="2"/>
        <v>24389</v>
      </c>
    </row>
    <row r="32" spans="3:28" x14ac:dyDescent="0.3">
      <c r="P32">
        <v>30</v>
      </c>
      <c r="Q32">
        <v>200000</v>
      </c>
      <c r="R32" t="s">
        <v>38</v>
      </c>
      <c r="S32">
        <v>3500</v>
      </c>
      <c r="X32">
        <f t="shared" si="0"/>
        <v>300</v>
      </c>
      <c r="Y32">
        <f t="shared" si="2"/>
        <v>27000</v>
      </c>
      <c r="Z32">
        <f>X32/X12</f>
        <v>3</v>
      </c>
      <c r="AA32">
        <f>Y32/Y12</f>
        <v>27</v>
      </c>
      <c r="AB32">
        <f>S32/S12</f>
        <v>1750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A14" sqref="A14"/>
    </sheetView>
  </sheetViews>
  <sheetFormatPr defaultRowHeight="14.4" x14ac:dyDescent="0.3"/>
  <sheetData>
    <row r="1" spans="1:9" x14ac:dyDescent="0.3">
      <c r="A1" t="s">
        <v>264</v>
      </c>
      <c r="G1" t="s">
        <v>265</v>
      </c>
      <c r="H1" t="s">
        <v>266</v>
      </c>
      <c r="I1" t="s">
        <v>267</v>
      </c>
    </row>
    <row r="2" spans="1:9" x14ac:dyDescent="0.3">
      <c r="A2" s="5">
        <v>1</v>
      </c>
      <c r="B2" s="5">
        <v>5</v>
      </c>
      <c r="C2" s="5">
        <v>5</v>
      </c>
      <c r="D2" s="5">
        <v>5</v>
      </c>
      <c r="E2" s="5">
        <v>5</v>
      </c>
      <c r="F2" s="5">
        <v>30</v>
      </c>
      <c r="G2" s="5">
        <f>SUM(B2:F2)</f>
        <v>50</v>
      </c>
      <c r="H2" s="5">
        <v>3</v>
      </c>
      <c r="I2" s="5" t="s">
        <v>268</v>
      </c>
    </row>
    <row r="3" spans="1:9" x14ac:dyDescent="0.3">
      <c r="A3" s="5">
        <v>2</v>
      </c>
      <c r="B3" s="5">
        <v>5</v>
      </c>
      <c r="C3" s="5">
        <v>5</v>
      </c>
      <c r="D3" s="5">
        <v>5</v>
      </c>
      <c r="E3" s="5">
        <v>10</v>
      </c>
      <c r="F3" s="5">
        <v>25</v>
      </c>
      <c r="G3" s="5">
        <f t="shared" ref="G3:G8" si="0">SUM(B3:F3)</f>
        <v>50</v>
      </c>
      <c r="H3" s="5">
        <v>3</v>
      </c>
      <c r="I3" s="5" t="s">
        <v>268</v>
      </c>
    </row>
    <row r="4" spans="1:9" x14ac:dyDescent="0.3">
      <c r="A4" s="7" t="s">
        <v>269</v>
      </c>
      <c r="B4" s="5">
        <v>5</v>
      </c>
      <c r="C4" s="5">
        <v>5</v>
      </c>
      <c r="D4" s="5">
        <v>5</v>
      </c>
      <c r="E4" s="5">
        <v>15</v>
      </c>
      <c r="F4" s="5">
        <v>20</v>
      </c>
      <c r="G4" s="5">
        <f t="shared" si="0"/>
        <v>50</v>
      </c>
      <c r="H4" s="5">
        <v>3</v>
      </c>
      <c r="I4" s="5" t="s">
        <v>268</v>
      </c>
    </row>
    <row r="5" spans="1:9" x14ac:dyDescent="0.3">
      <c r="A5" s="5" t="s">
        <v>270</v>
      </c>
      <c r="B5" s="5">
        <v>5</v>
      </c>
      <c r="C5" s="5">
        <v>5</v>
      </c>
      <c r="D5" s="5">
        <v>10</v>
      </c>
      <c r="E5" s="5">
        <v>10</v>
      </c>
      <c r="F5" s="5">
        <v>20</v>
      </c>
      <c r="G5" s="5">
        <f t="shared" si="0"/>
        <v>50</v>
      </c>
      <c r="H5" s="5">
        <v>4</v>
      </c>
      <c r="I5" s="5" t="s">
        <v>271</v>
      </c>
    </row>
    <row r="6" spans="1:9" x14ac:dyDescent="0.3">
      <c r="A6" s="5" t="s">
        <v>272</v>
      </c>
      <c r="B6" s="5">
        <v>5</v>
      </c>
      <c r="C6" s="5">
        <v>5</v>
      </c>
      <c r="D6" s="5">
        <v>10</v>
      </c>
      <c r="E6" s="5">
        <v>15</v>
      </c>
      <c r="F6" s="5">
        <v>15</v>
      </c>
      <c r="G6" s="5">
        <f t="shared" si="0"/>
        <v>50</v>
      </c>
      <c r="H6" s="5">
        <v>3</v>
      </c>
      <c r="I6" s="5" t="s">
        <v>268</v>
      </c>
    </row>
    <row r="7" spans="1:9" x14ac:dyDescent="0.3">
      <c r="A7" s="5">
        <v>9</v>
      </c>
      <c r="B7" s="5">
        <v>5</v>
      </c>
      <c r="C7" s="5">
        <v>10</v>
      </c>
      <c r="D7" s="5">
        <v>10</v>
      </c>
      <c r="E7" s="5">
        <v>10</v>
      </c>
      <c r="F7" s="5">
        <v>15</v>
      </c>
      <c r="G7" s="5">
        <f t="shared" si="0"/>
        <v>50</v>
      </c>
      <c r="H7" s="5">
        <v>4</v>
      </c>
      <c r="I7" s="5" t="s">
        <v>271</v>
      </c>
    </row>
    <row r="8" spans="1:9" x14ac:dyDescent="0.3">
      <c r="A8" s="5">
        <v>10</v>
      </c>
      <c r="B8" s="5">
        <v>10</v>
      </c>
      <c r="C8" s="5">
        <v>10</v>
      </c>
      <c r="D8" s="5">
        <v>10</v>
      </c>
      <c r="E8" s="5">
        <v>10</v>
      </c>
      <c r="F8" s="5">
        <v>10</v>
      </c>
      <c r="G8" s="5">
        <f t="shared" si="0"/>
        <v>50</v>
      </c>
      <c r="H8" s="5">
        <v>5</v>
      </c>
      <c r="I8" s="5" t="s">
        <v>271</v>
      </c>
    </row>
    <row r="10" spans="1:9" x14ac:dyDescent="0.3">
      <c r="A10" t="s">
        <v>273</v>
      </c>
    </row>
    <row r="11" spans="1:9" x14ac:dyDescent="0.3">
      <c r="A11" t="s">
        <v>274</v>
      </c>
    </row>
    <row r="13" spans="1:9" x14ac:dyDescent="0.3">
      <c r="A13" t="s">
        <v>275</v>
      </c>
    </row>
    <row r="14" spans="1:9" x14ac:dyDescent="0.3">
      <c r="A14" t="s">
        <v>286</v>
      </c>
    </row>
    <row r="16" spans="1:9" x14ac:dyDescent="0.3">
      <c r="A16" t="s">
        <v>276</v>
      </c>
    </row>
    <row r="17" spans="1:1" x14ac:dyDescent="0.3">
      <c r="A17" t="s">
        <v>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4" workbookViewId="0">
      <selection activeCell="A21" sqref="A21:E21"/>
    </sheetView>
  </sheetViews>
  <sheetFormatPr defaultRowHeight="14.4" x14ac:dyDescent="0.3"/>
  <cols>
    <col min="1" max="1" width="16.21875" bestFit="1" customWidth="1"/>
    <col min="2" max="2" width="5.6640625" bestFit="1" customWidth="1"/>
    <col min="3" max="3" width="6.109375" customWidth="1"/>
    <col min="4" max="4" width="6.44140625" bestFit="1" customWidth="1"/>
  </cols>
  <sheetData>
    <row r="1" spans="1:14" x14ac:dyDescent="0.3">
      <c r="B1" t="s">
        <v>34</v>
      </c>
      <c r="E1" t="s">
        <v>170</v>
      </c>
    </row>
    <row r="2" spans="1:14" x14ac:dyDescent="0.3">
      <c r="A2" s="2" t="s">
        <v>127</v>
      </c>
      <c r="B2" t="s">
        <v>134</v>
      </c>
      <c r="C2" t="s">
        <v>136</v>
      </c>
      <c r="D2" t="s">
        <v>137</v>
      </c>
      <c r="E2" t="s">
        <v>160</v>
      </c>
      <c r="F2" t="s">
        <v>140</v>
      </c>
      <c r="G2" t="s">
        <v>159</v>
      </c>
      <c r="H2" t="s">
        <v>138</v>
      </c>
      <c r="I2" t="s">
        <v>161</v>
      </c>
      <c r="J2" t="s">
        <v>144</v>
      </c>
      <c r="K2" t="s">
        <v>146</v>
      </c>
      <c r="L2" t="s">
        <v>145</v>
      </c>
      <c r="N2" t="s">
        <v>142</v>
      </c>
    </row>
    <row r="3" spans="1:14" x14ac:dyDescent="0.3">
      <c r="A3" t="s">
        <v>130</v>
      </c>
      <c r="B3">
        <v>1</v>
      </c>
      <c r="C3">
        <v>2</v>
      </c>
      <c r="D3">
        <v>4</v>
      </c>
      <c r="E3">
        <v>5</v>
      </c>
      <c r="F3" t="s">
        <v>162</v>
      </c>
      <c r="G3" t="s">
        <v>162</v>
      </c>
      <c r="H3" t="s">
        <v>162</v>
      </c>
      <c r="I3" t="s">
        <v>162</v>
      </c>
    </row>
    <row r="4" spans="1:14" x14ac:dyDescent="0.3">
      <c r="A4" t="s">
        <v>128</v>
      </c>
      <c r="B4">
        <v>1</v>
      </c>
      <c r="C4">
        <v>3</v>
      </c>
      <c r="D4">
        <v>5</v>
      </c>
      <c r="E4">
        <v>5</v>
      </c>
      <c r="F4" t="s">
        <v>162</v>
      </c>
      <c r="G4" t="s">
        <v>162</v>
      </c>
      <c r="H4" t="s">
        <v>162</v>
      </c>
      <c r="I4" t="s">
        <v>162</v>
      </c>
    </row>
    <row r="5" spans="1:14" x14ac:dyDescent="0.3">
      <c r="A5" t="s">
        <v>129</v>
      </c>
      <c r="B5">
        <v>2</v>
      </c>
      <c r="C5">
        <v>4</v>
      </c>
      <c r="D5">
        <v>6</v>
      </c>
      <c r="E5">
        <v>5</v>
      </c>
      <c r="F5" t="s">
        <v>162</v>
      </c>
      <c r="G5" t="s">
        <v>162</v>
      </c>
      <c r="H5" t="s">
        <v>162</v>
      </c>
      <c r="I5" t="s">
        <v>162</v>
      </c>
    </row>
    <row r="7" spans="1:14" x14ac:dyDescent="0.3">
      <c r="A7" t="s">
        <v>131</v>
      </c>
      <c r="B7">
        <v>2</v>
      </c>
      <c r="C7">
        <v>5</v>
      </c>
      <c r="D7">
        <v>8</v>
      </c>
      <c r="E7">
        <v>5</v>
      </c>
      <c r="F7" t="s">
        <v>162</v>
      </c>
      <c r="G7" t="s">
        <v>162</v>
      </c>
      <c r="H7" t="s">
        <v>162</v>
      </c>
      <c r="I7" t="s">
        <v>162</v>
      </c>
    </row>
    <row r="8" spans="1:14" x14ac:dyDescent="0.3">
      <c r="A8" t="s">
        <v>132</v>
      </c>
      <c r="B8">
        <v>2</v>
      </c>
      <c r="C8">
        <v>6</v>
      </c>
      <c r="D8">
        <v>10</v>
      </c>
      <c r="E8">
        <v>5</v>
      </c>
      <c r="F8" t="s">
        <v>162</v>
      </c>
      <c r="G8" t="s">
        <v>162</v>
      </c>
      <c r="H8" t="s">
        <v>162</v>
      </c>
      <c r="I8" t="s">
        <v>162</v>
      </c>
    </row>
    <row r="10" spans="1:14" x14ac:dyDescent="0.3">
      <c r="A10" s="2" t="s">
        <v>139</v>
      </c>
    </row>
    <row r="11" spans="1:14" x14ac:dyDescent="0.3">
      <c r="A11" t="s">
        <v>140</v>
      </c>
      <c r="B11">
        <v>0</v>
      </c>
      <c r="C11">
        <v>-1</v>
      </c>
      <c r="D11">
        <v>-1</v>
      </c>
      <c r="E11">
        <v>5</v>
      </c>
      <c r="F11" t="s">
        <v>162</v>
      </c>
      <c r="G11" t="s">
        <v>162</v>
      </c>
      <c r="H11" t="s">
        <v>162</v>
      </c>
      <c r="I11" t="s">
        <v>162</v>
      </c>
    </row>
    <row r="12" spans="1:14" x14ac:dyDescent="0.3">
      <c r="A12" t="s">
        <v>138</v>
      </c>
      <c r="B12">
        <v>0</v>
      </c>
      <c r="C12">
        <v>0</v>
      </c>
      <c r="D12">
        <v>0</v>
      </c>
      <c r="E12">
        <v>10</v>
      </c>
      <c r="F12" t="s">
        <v>162</v>
      </c>
      <c r="G12" t="s">
        <v>162</v>
      </c>
      <c r="H12" t="s">
        <v>162</v>
      </c>
      <c r="I12" t="s">
        <v>162</v>
      </c>
      <c r="N12" t="s">
        <v>143</v>
      </c>
    </row>
    <row r="13" spans="1:14" x14ac:dyDescent="0.3">
      <c r="A13" t="s">
        <v>135</v>
      </c>
      <c r="B13">
        <v>1</v>
      </c>
      <c r="C13">
        <v>1</v>
      </c>
      <c r="D13">
        <v>2</v>
      </c>
      <c r="E13">
        <v>5</v>
      </c>
      <c r="F13" t="s">
        <v>162</v>
      </c>
      <c r="G13" t="s">
        <v>162</v>
      </c>
      <c r="H13" t="s">
        <v>162</v>
      </c>
      <c r="I13" t="s">
        <v>162</v>
      </c>
    </row>
    <row r="14" spans="1:14" x14ac:dyDescent="0.3">
      <c r="A14" t="s">
        <v>141</v>
      </c>
      <c r="E14">
        <v>5</v>
      </c>
      <c r="F14">
        <v>10</v>
      </c>
      <c r="G14">
        <v>20</v>
      </c>
      <c r="H14">
        <v>30</v>
      </c>
      <c r="I14">
        <v>50</v>
      </c>
    </row>
    <row r="16" spans="1:14" x14ac:dyDescent="0.3">
      <c r="A16" s="2" t="s">
        <v>147</v>
      </c>
    </row>
    <row r="17" spans="1:14" x14ac:dyDescent="0.3">
      <c r="A17" t="s">
        <v>148</v>
      </c>
      <c r="B17">
        <v>1</v>
      </c>
      <c r="C17">
        <v>3</v>
      </c>
      <c r="D17">
        <v>4</v>
      </c>
      <c r="E17">
        <v>5</v>
      </c>
      <c r="F17">
        <v>25</v>
      </c>
      <c r="G17">
        <v>50</v>
      </c>
      <c r="H17">
        <v>75</v>
      </c>
      <c r="I17">
        <v>100</v>
      </c>
    </row>
    <row r="18" spans="1:14" x14ac:dyDescent="0.3">
      <c r="A18" t="s">
        <v>149</v>
      </c>
      <c r="B18">
        <v>2</v>
      </c>
      <c r="C18">
        <v>4</v>
      </c>
      <c r="D18">
        <v>6</v>
      </c>
      <c r="E18">
        <v>5</v>
      </c>
      <c r="F18">
        <v>25</v>
      </c>
      <c r="G18">
        <v>50</v>
      </c>
      <c r="H18">
        <v>75</v>
      </c>
      <c r="I18">
        <v>100</v>
      </c>
    </row>
    <row r="19" spans="1:14" x14ac:dyDescent="0.3">
      <c r="A19" t="s">
        <v>150</v>
      </c>
      <c r="B19">
        <v>2</v>
      </c>
      <c r="C19">
        <v>5</v>
      </c>
      <c r="D19">
        <v>8</v>
      </c>
      <c r="E19">
        <v>5</v>
      </c>
      <c r="F19">
        <v>50</v>
      </c>
      <c r="G19">
        <v>100</v>
      </c>
      <c r="H19">
        <v>200</v>
      </c>
      <c r="I19">
        <v>400</v>
      </c>
    </row>
    <row r="20" spans="1:14" x14ac:dyDescent="0.3">
      <c r="A20" t="s">
        <v>151</v>
      </c>
      <c r="B20">
        <v>3</v>
      </c>
      <c r="C20">
        <v>7</v>
      </c>
      <c r="D20">
        <v>12</v>
      </c>
      <c r="E20">
        <v>5</v>
      </c>
      <c r="F20">
        <v>100</v>
      </c>
      <c r="G20">
        <v>400</v>
      </c>
      <c r="H20">
        <v>1000</v>
      </c>
      <c r="I20">
        <v>1500</v>
      </c>
    </row>
    <row r="21" spans="1:14" x14ac:dyDescent="0.3">
      <c r="A21" t="s">
        <v>152</v>
      </c>
      <c r="B21">
        <v>2</v>
      </c>
      <c r="C21">
        <v>5</v>
      </c>
      <c r="D21">
        <v>5</v>
      </c>
      <c r="E21">
        <v>5</v>
      </c>
      <c r="F21">
        <v>10</v>
      </c>
      <c r="G21">
        <v>20</v>
      </c>
      <c r="H21">
        <v>30</v>
      </c>
      <c r="I21">
        <v>40</v>
      </c>
    </row>
    <row r="22" spans="1:14" x14ac:dyDescent="0.3">
      <c r="A22" t="s">
        <v>153</v>
      </c>
      <c r="B22">
        <v>3</v>
      </c>
      <c r="C22">
        <v>6</v>
      </c>
      <c r="D22">
        <v>10</v>
      </c>
      <c r="E22">
        <v>5</v>
      </c>
      <c r="F22">
        <v>15</v>
      </c>
      <c r="G22">
        <v>25</v>
      </c>
      <c r="H22">
        <v>40</v>
      </c>
      <c r="I22">
        <v>60</v>
      </c>
    </row>
    <row r="23" spans="1:14" x14ac:dyDescent="0.3">
      <c r="A23" t="s">
        <v>154</v>
      </c>
      <c r="B23">
        <v>2</v>
      </c>
      <c r="C23">
        <v>3</v>
      </c>
      <c r="D23">
        <v>5</v>
      </c>
      <c r="E23">
        <v>5</v>
      </c>
      <c r="F23">
        <v>50</v>
      </c>
      <c r="G23">
        <v>100</v>
      </c>
      <c r="H23">
        <v>200</v>
      </c>
      <c r="I23">
        <v>400</v>
      </c>
      <c r="J23" t="s">
        <v>171</v>
      </c>
    </row>
    <row r="24" spans="1:14" x14ac:dyDescent="0.3">
      <c r="A24" t="s">
        <v>155</v>
      </c>
      <c r="B24">
        <v>2</v>
      </c>
      <c r="C24">
        <v>4</v>
      </c>
      <c r="D24">
        <v>8</v>
      </c>
      <c r="E24">
        <v>5</v>
      </c>
      <c r="F24">
        <v>100</v>
      </c>
      <c r="G24">
        <v>200</v>
      </c>
      <c r="H24">
        <v>400</v>
      </c>
      <c r="I24">
        <v>750</v>
      </c>
    </row>
    <row r="25" spans="1:14" x14ac:dyDescent="0.3">
      <c r="A25" t="s">
        <v>156</v>
      </c>
      <c r="B25">
        <v>3</v>
      </c>
      <c r="C25">
        <v>5</v>
      </c>
      <c r="D25">
        <v>9</v>
      </c>
      <c r="E25">
        <v>5</v>
      </c>
      <c r="F25">
        <v>100</v>
      </c>
      <c r="G25">
        <v>300</v>
      </c>
      <c r="H25">
        <v>600</v>
      </c>
      <c r="I25">
        <v>1000</v>
      </c>
    </row>
    <row r="27" spans="1:14" x14ac:dyDescent="0.3">
      <c r="A27" t="s">
        <v>157</v>
      </c>
      <c r="B27">
        <v>3</v>
      </c>
      <c r="C27">
        <v>5</v>
      </c>
      <c r="D27">
        <v>7</v>
      </c>
      <c r="E27">
        <v>5</v>
      </c>
      <c r="N27" t="s">
        <v>158</v>
      </c>
    </row>
    <row r="29" spans="1:14" x14ac:dyDescent="0.3">
      <c r="A29" s="2" t="s">
        <v>163</v>
      </c>
    </row>
    <row r="30" spans="1:14" x14ac:dyDescent="0.3">
      <c r="A30" t="s">
        <v>165</v>
      </c>
    </row>
    <row r="31" spans="1:14" x14ac:dyDescent="0.3">
      <c r="A31" t="s">
        <v>164</v>
      </c>
    </row>
    <row r="32" spans="1:14" x14ac:dyDescent="0.3">
      <c r="A32" t="s">
        <v>167</v>
      </c>
    </row>
    <row r="33" spans="1:3" x14ac:dyDescent="0.3">
      <c r="A33" t="s">
        <v>166</v>
      </c>
    </row>
    <row r="34" spans="1:3" x14ac:dyDescent="0.3">
      <c r="A34" t="s">
        <v>168</v>
      </c>
    </row>
    <row r="35" spans="1:3" x14ac:dyDescent="0.3">
      <c r="A35" t="s">
        <v>169</v>
      </c>
    </row>
    <row r="39" spans="1:3" x14ac:dyDescent="0.3">
      <c r="A39" s="2" t="s">
        <v>33</v>
      </c>
      <c r="B39" t="s">
        <v>285</v>
      </c>
      <c r="C39" t="s">
        <v>110</v>
      </c>
    </row>
    <row r="40" spans="1:3" x14ac:dyDescent="0.3">
      <c r="A40" s="4" t="s">
        <v>133</v>
      </c>
      <c r="B40">
        <v>2</v>
      </c>
      <c r="C40">
        <v>1</v>
      </c>
    </row>
    <row r="41" spans="1:3" x14ac:dyDescent="0.3">
      <c r="A41" t="s">
        <v>159</v>
      </c>
      <c r="B41">
        <v>4</v>
      </c>
      <c r="C41">
        <v>2</v>
      </c>
    </row>
    <row r="42" spans="1:3" x14ac:dyDescent="0.3">
      <c r="A42" t="s">
        <v>135</v>
      </c>
      <c r="B42">
        <v>6</v>
      </c>
      <c r="C42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zoomScaleNormal="100" workbookViewId="0">
      <selection activeCell="K9" sqref="K9"/>
    </sheetView>
  </sheetViews>
  <sheetFormatPr defaultRowHeight="14.4" x14ac:dyDescent="0.3"/>
  <cols>
    <col min="1" max="1" width="26.109375" bestFit="1" customWidth="1"/>
  </cols>
  <sheetData>
    <row r="1" spans="1:11" x14ac:dyDescent="0.3">
      <c r="A1" t="s">
        <v>22</v>
      </c>
    </row>
    <row r="2" spans="1:11" x14ac:dyDescent="0.3">
      <c r="A2" t="s">
        <v>14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15</v>
      </c>
      <c r="B3">
        <v>75</v>
      </c>
      <c r="C3">
        <f>B3+50</f>
        <v>125</v>
      </c>
      <c r="D3">
        <f t="shared" ref="D3:K3" si="0">C3+50</f>
        <v>175</v>
      </c>
      <c r="E3">
        <f t="shared" si="0"/>
        <v>225</v>
      </c>
      <c r="F3">
        <f t="shared" si="0"/>
        <v>275</v>
      </c>
      <c r="G3">
        <f t="shared" si="0"/>
        <v>325</v>
      </c>
      <c r="H3">
        <f t="shared" si="0"/>
        <v>375</v>
      </c>
      <c r="I3">
        <f t="shared" si="0"/>
        <v>425</v>
      </c>
      <c r="J3">
        <f t="shared" si="0"/>
        <v>475</v>
      </c>
      <c r="K3">
        <f t="shared" si="0"/>
        <v>525</v>
      </c>
    </row>
    <row r="4" spans="1:11" x14ac:dyDescent="0.3">
      <c r="A4" t="s">
        <v>16</v>
      </c>
      <c r="B4">
        <v>75</v>
      </c>
      <c r="C4">
        <f>B4+50</f>
        <v>125</v>
      </c>
      <c r="D4">
        <f t="shared" ref="D4:K4" si="1">C4+50</f>
        <v>175</v>
      </c>
      <c r="E4">
        <f t="shared" si="1"/>
        <v>225</v>
      </c>
      <c r="F4">
        <f t="shared" si="1"/>
        <v>275</v>
      </c>
      <c r="G4">
        <f t="shared" si="1"/>
        <v>325</v>
      </c>
      <c r="H4">
        <f t="shared" si="1"/>
        <v>375</v>
      </c>
      <c r="I4">
        <f t="shared" si="1"/>
        <v>425</v>
      </c>
      <c r="J4">
        <f t="shared" si="1"/>
        <v>475</v>
      </c>
      <c r="K4">
        <f t="shared" si="1"/>
        <v>525</v>
      </c>
    </row>
    <row r="5" spans="1:11" x14ac:dyDescent="0.3">
      <c r="A5" t="s">
        <v>17</v>
      </c>
      <c r="B5">
        <v>25</v>
      </c>
      <c r="C5">
        <f>B5+25</f>
        <v>50</v>
      </c>
      <c r="D5">
        <f t="shared" ref="D5:K5" si="2">C5+25</f>
        <v>75</v>
      </c>
      <c r="E5">
        <f t="shared" si="2"/>
        <v>100</v>
      </c>
      <c r="F5">
        <f t="shared" si="2"/>
        <v>125</v>
      </c>
      <c r="G5">
        <f t="shared" si="2"/>
        <v>150</v>
      </c>
      <c r="H5">
        <f t="shared" si="2"/>
        <v>175</v>
      </c>
      <c r="I5">
        <f t="shared" si="2"/>
        <v>200</v>
      </c>
      <c r="J5">
        <f t="shared" si="2"/>
        <v>225</v>
      </c>
      <c r="K5">
        <f t="shared" si="2"/>
        <v>250</v>
      </c>
    </row>
    <row r="6" spans="1:11" x14ac:dyDescent="0.3">
      <c r="A6" t="s">
        <v>18</v>
      </c>
      <c r="B6">
        <v>25</v>
      </c>
      <c r="C6">
        <f t="shared" ref="C6:K6" si="3">B6+25</f>
        <v>50</v>
      </c>
      <c r="D6">
        <f t="shared" si="3"/>
        <v>75</v>
      </c>
      <c r="E6">
        <f t="shared" si="3"/>
        <v>100</v>
      </c>
      <c r="F6">
        <f t="shared" si="3"/>
        <v>125</v>
      </c>
      <c r="G6">
        <f t="shared" si="3"/>
        <v>150</v>
      </c>
      <c r="H6">
        <f t="shared" si="3"/>
        <v>175</v>
      </c>
      <c r="I6">
        <f t="shared" si="3"/>
        <v>200</v>
      </c>
      <c r="J6">
        <f t="shared" si="3"/>
        <v>225</v>
      </c>
      <c r="K6">
        <f t="shared" si="3"/>
        <v>250</v>
      </c>
    </row>
    <row r="7" spans="1:11" x14ac:dyDescent="0.3">
      <c r="A7" t="s">
        <v>19</v>
      </c>
      <c r="B7">
        <v>100</v>
      </c>
      <c r="C7">
        <f>B7+100</f>
        <v>200</v>
      </c>
      <c r="D7">
        <f t="shared" ref="D7:K7" si="4">C7+100</f>
        <v>300</v>
      </c>
      <c r="E7">
        <f t="shared" si="4"/>
        <v>400</v>
      </c>
      <c r="F7">
        <f t="shared" si="4"/>
        <v>500</v>
      </c>
      <c r="G7">
        <f t="shared" si="4"/>
        <v>600</v>
      </c>
      <c r="H7">
        <f t="shared" si="4"/>
        <v>700</v>
      </c>
      <c r="I7">
        <f t="shared" si="4"/>
        <v>800</v>
      </c>
      <c r="J7">
        <f t="shared" si="4"/>
        <v>900</v>
      </c>
      <c r="K7">
        <f t="shared" si="4"/>
        <v>1000</v>
      </c>
    </row>
    <row r="8" spans="1:11" x14ac:dyDescent="0.3">
      <c r="A8" t="s">
        <v>13</v>
      </c>
      <c r="B8">
        <v>50</v>
      </c>
      <c r="C8">
        <v>50</v>
      </c>
      <c r="D8">
        <v>50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</row>
    <row r="9" spans="1:11" x14ac:dyDescent="0.3">
      <c r="A9" t="s">
        <v>20</v>
      </c>
      <c r="B9">
        <f>B8+B7+B6*0.5+B5*0.5+B4+B3</f>
        <v>325</v>
      </c>
      <c r="C9">
        <f t="shared" ref="C9:K9" si="5">C8+C7+C6*0.5+C5*0.5+C4+C3</f>
        <v>550</v>
      </c>
      <c r="D9">
        <f t="shared" si="5"/>
        <v>775</v>
      </c>
      <c r="E9">
        <f t="shared" si="5"/>
        <v>1000</v>
      </c>
      <c r="F9">
        <f t="shared" si="5"/>
        <v>1225</v>
      </c>
      <c r="G9">
        <f t="shared" si="5"/>
        <v>1450</v>
      </c>
      <c r="H9">
        <f t="shared" si="5"/>
        <v>1675</v>
      </c>
      <c r="I9">
        <f t="shared" si="5"/>
        <v>1900</v>
      </c>
      <c r="J9">
        <f t="shared" si="5"/>
        <v>2125</v>
      </c>
      <c r="K9">
        <f t="shared" si="5"/>
        <v>2350</v>
      </c>
    </row>
    <row r="10" spans="1:11" x14ac:dyDescent="0.3">
      <c r="A10" t="s">
        <v>23</v>
      </c>
      <c r="B10">
        <f>C9-B9</f>
        <v>225</v>
      </c>
    </row>
    <row r="11" spans="1:11" x14ac:dyDescent="0.3">
      <c r="A11" t="s">
        <v>14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</row>
    <row r="12" spans="1:11" x14ac:dyDescent="0.3">
      <c r="A12" t="s">
        <v>15</v>
      </c>
      <c r="B12">
        <v>75</v>
      </c>
      <c r="C12">
        <f>B12+50</f>
        <v>125</v>
      </c>
      <c r="D12">
        <f t="shared" ref="D12:K12" si="6">C12+50</f>
        <v>175</v>
      </c>
      <c r="E12">
        <f t="shared" si="6"/>
        <v>225</v>
      </c>
      <c r="F12">
        <f t="shared" si="6"/>
        <v>275</v>
      </c>
      <c r="G12">
        <f t="shared" si="6"/>
        <v>325</v>
      </c>
      <c r="H12">
        <f t="shared" si="6"/>
        <v>375</v>
      </c>
      <c r="I12">
        <f t="shared" si="6"/>
        <v>425</v>
      </c>
      <c r="J12">
        <f t="shared" si="6"/>
        <v>475</v>
      </c>
      <c r="K12">
        <f t="shared" si="6"/>
        <v>525</v>
      </c>
    </row>
    <row r="13" spans="1:11" x14ac:dyDescent="0.3">
      <c r="A13" t="s">
        <v>16</v>
      </c>
      <c r="B13">
        <v>75</v>
      </c>
      <c r="C13">
        <f>B13+50</f>
        <v>125</v>
      </c>
      <c r="D13">
        <f t="shared" ref="D13:K13" si="7">C13+50</f>
        <v>175</v>
      </c>
      <c r="E13">
        <f t="shared" si="7"/>
        <v>225</v>
      </c>
      <c r="F13">
        <f t="shared" si="7"/>
        <v>275</v>
      </c>
      <c r="G13">
        <f t="shared" si="7"/>
        <v>325</v>
      </c>
      <c r="H13">
        <f t="shared" si="7"/>
        <v>375</v>
      </c>
      <c r="I13">
        <f t="shared" si="7"/>
        <v>425</v>
      </c>
      <c r="J13">
        <f t="shared" si="7"/>
        <v>475</v>
      </c>
      <c r="K13">
        <f t="shared" si="7"/>
        <v>525</v>
      </c>
    </row>
    <row r="14" spans="1:11" x14ac:dyDescent="0.3">
      <c r="A14" t="s">
        <v>17</v>
      </c>
      <c r="B14">
        <v>25</v>
      </c>
      <c r="C14">
        <f>B14+25</f>
        <v>50</v>
      </c>
      <c r="D14">
        <f t="shared" ref="D14:K14" si="8">C14+25</f>
        <v>75</v>
      </c>
      <c r="E14">
        <f t="shared" si="8"/>
        <v>100</v>
      </c>
      <c r="F14">
        <f t="shared" si="8"/>
        <v>125</v>
      </c>
      <c r="G14">
        <f t="shared" si="8"/>
        <v>150</v>
      </c>
      <c r="H14">
        <f t="shared" si="8"/>
        <v>175</v>
      </c>
      <c r="I14">
        <f t="shared" si="8"/>
        <v>200</v>
      </c>
      <c r="J14">
        <f t="shared" si="8"/>
        <v>225</v>
      </c>
      <c r="K14">
        <f t="shared" si="8"/>
        <v>250</v>
      </c>
    </row>
    <row r="15" spans="1:11" x14ac:dyDescent="0.3">
      <c r="A15" t="s">
        <v>18</v>
      </c>
      <c r="B15">
        <v>25</v>
      </c>
      <c r="C15">
        <f t="shared" ref="C15:K15" si="9">B15+25</f>
        <v>50</v>
      </c>
      <c r="D15">
        <f t="shared" si="9"/>
        <v>75</v>
      </c>
      <c r="E15">
        <f t="shared" si="9"/>
        <v>100</v>
      </c>
      <c r="F15">
        <f t="shared" si="9"/>
        <v>125</v>
      </c>
      <c r="G15">
        <f t="shared" si="9"/>
        <v>150</v>
      </c>
      <c r="H15">
        <f t="shared" si="9"/>
        <v>175</v>
      </c>
      <c r="I15">
        <f t="shared" si="9"/>
        <v>200</v>
      </c>
      <c r="J15">
        <f t="shared" si="9"/>
        <v>225</v>
      </c>
      <c r="K15">
        <f t="shared" si="9"/>
        <v>250</v>
      </c>
    </row>
    <row r="16" spans="1:11" x14ac:dyDescent="0.3">
      <c r="A16" t="s">
        <v>21</v>
      </c>
      <c r="B16">
        <v>50</v>
      </c>
      <c r="C16">
        <f>B16+50</f>
        <v>100</v>
      </c>
      <c r="D16">
        <f t="shared" ref="D16:K16" si="10">C16+50</f>
        <v>150</v>
      </c>
      <c r="E16">
        <f t="shared" si="10"/>
        <v>200</v>
      </c>
      <c r="F16">
        <f t="shared" si="10"/>
        <v>250</v>
      </c>
      <c r="G16">
        <f t="shared" si="10"/>
        <v>300</v>
      </c>
      <c r="H16">
        <f t="shared" si="10"/>
        <v>350</v>
      </c>
      <c r="I16">
        <f t="shared" si="10"/>
        <v>400</v>
      </c>
      <c r="J16">
        <f t="shared" si="10"/>
        <v>450</v>
      </c>
      <c r="K16">
        <f t="shared" si="10"/>
        <v>500</v>
      </c>
    </row>
    <row r="17" spans="1:13" x14ac:dyDescent="0.3">
      <c r="A17" t="s">
        <v>13</v>
      </c>
      <c r="B17">
        <v>50</v>
      </c>
      <c r="C17">
        <v>50</v>
      </c>
      <c r="D17">
        <v>50</v>
      </c>
      <c r="E17">
        <v>50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</row>
    <row r="18" spans="1:13" x14ac:dyDescent="0.3">
      <c r="A18" t="s">
        <v>20</v>
      </c>
      <c r="B18">
        <f>B17+B16+B15*0.5+B14*0.5+B13+B12</f>
        <v>275</v>
      </c>
      <c r="C18">
        <f t="shared" ref="C18" si="11">C17+C16+C15*0.5+C14*0.5+C13+C12</f>
        <v>450</v>
      </c>
      <c r="D18">
        <f t="shared" ref="D18" si="12">D17+D16+D15*0.5+D14*0.5+D13+D12</f>
        <v>625</v>
      </c>
      <c r="E18">
        <f t="shared" ref="E18" si="13">E17+E16+E15*0.5+E14*0.5+E13+E12</f>
        <v>800</v>
      </c>
      <c r="F18">
        <f t="shared" ref="F18" si="14">F17+F16+F15*0.5+F14*0.5+F13+F12</f>
        <v>975</v>
      </c>
      <c r="G18">
        <f t="shared" ref="G18" si="15">G17+G16+G15*0.5+G14*0.5+G13+G12</f>
        <v>1150</v>
      </c>
      <c r="H18">
        <f t="shared" ref="H18" si="16">H17+H16+H15*0.5+H14*0.5+H13+H12</f>
        <v>1325</v>
      </c>
      <c r="I18">
        <f t="shared" ref="I18" si="17">I17+I16+I15*0.5+I14*0.5+I13+I12</f>
        <v>1500</v>
      </c>
      <c r="J18">
        <f t="shared" ref="J18" si="18">J17+J16+J15*0.5+J14*0.5+J13+J12</f>
        <v>1675</v>
      </c>
      <c r="K18">
        <f t="shared" ref="K18" si="19">K17+K16+K15*0.5+K14*0.5+K13+K12</f>
        <v>1850</v>
      </c>
      <c r="M18">
        <f>0.25*75</f>
        <v>18.75</v>
      </c>
    </row>
    <row r="19" spans="1:13" x14ac:dyDescent="0.3">
      <c r="B19">
        <f>C18-B18</f>
        <v>175</v>
      </c>
    </row>
    <row r="20" spans="1:13" x14ac:dyDescent="0.3">
      <c r="A20" t="s">
        <v>25</v>
      </c>
    </row>
    <row r="21" spans="1:13" x14ac:dyDescent="0.3">
      <c r="A21" t="s">
        <v>14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</row>
    <row r="22" spans="1:13" x14ac:dyDescent="0.3">
      <c r="A22" t="s">
        <v>15</v>
      </c>
      <c r="B22">
        <v>75</v>
      </c>
      <c r="C22">
        <f>B22+50</f>
        <v>125</v>
      </c>
      <c r="D22">
        <f t="shared" ref="D22:K22" si="20">C22+50</f>
        <v>175</v>
      </c>
      <c r="E22">
        <f t="shared" si="20"/>
        <v>225</v>
      </c>
      <c r="F22">
        <f t="shared" si="20"/>
        <v>275</v>
      </c>
      <c r="G22">
        <f t="shared" si="20"/>
        <v>325</v>
      </c>
      <c r="H22">
        <f t="shared" si="20"/>
        <v>375</v>
      </c>
      <c r="I22">
        <f t="shared" si="20"/>
        <v>425</v>
      </c>
      <c r="J22">
        <f t="shared" si="20"/>
        <v>475</v>
      </c>
      <c r="K22">
        <f t="shared" si="20"/>
        <v>525</v>
      </c>
    </row>
    <row r="23" spans="1:13" x14ac:dyDescent="0.3">
      <c r="A23" t="s">
        <v>16</v>
      </c>
      <c r="B23">
        <v>75</v>
      </c>
      <c r="C23">
        <f>B23+50</f>
        <v>125</v>
      </c>
      <c r="D23">
        <f t="shared" ref="D23:K23" si="21">C23+50</f>
        <v>175</v>
      </c>
      <c r="E23">
        <f t="shared" si="21"/>
        <v>225</v>
      </c>
      <c r="F23">
        <f t="shared" si="21"/>
        <v>275</v>
      </c>
      <c r="G23">
        <f t="shared" si="21"/>
        <v>325</v>
      </c>
      <c r="H23">
        <f t="shared" si="21"/>
        <v>375</v>
      </c>
      <c r="I23">
        <f t="shared" si="21"/>
        <v>425</v>
      </c>
      <c r="J23">
        <f t="shared" si="21"/>
        <v>475</v>
      </c>
      <c r="K23">
        <f t="shared" si="21"/>
        <v>525</v>
      </c>
    </row>
    <row r="24" spans="1:13" x14ac:dyDescent="0.3">
      <c r="A24" t="s">
        <v>17</v>
      </c>
      <c r="B24">
        <v>75</v>
      </c>
      <c r="C24">
        <f>B24+75</f>
        <v>150</v>
      </c>
      <c r="D24">
        <f t="shared" ref="D24:K24" si="22">C24+75</f>
        <v>225</v>
      </c>
      <c r="E24">
        <f t="shared" si="22"/>
        <v>300</v>
      </c>
      <c r="F24">
        <f t="shared" si="22"/>
        <v>375</v>
      </c>
      <c r="G24">
        <f t="shared" si="22"/>
        <v>450</v>
      </c>
      <c r="H24">
        <f t="shared" si="22"/>
        <v>525</v>
      </c>
      <c r="I24">
        <f t="shared" si="22"/>
        <v>600</v>
      </c>
      <c r="J24">
        <f t="shared" si="22"/>
        <v>675</v>
      </c>
      <c r="K24">
        <f t="shared" si="22"/>
        <v>750</v>
      </c>
    </row>
    <row r="25" spans="1:13" x14ac:dyDescent="0.3">
      <c r="A25" t="s">
        <v>18</v>
      </c>
      <c r="B25">
        <v>25</v>
      </c>
      <c r="C25">
        <f t="shared" ref="C25:K25" si="23">B25+25</f>
        <v>50</v>
      </c>
      <c r="D25">
        <f t="shared" si="23"/>
        <v>75</v>
      </c>
      <c r="E25">
        <f t="shared" si="23"/>
        <v>100</v>
      </c>
      <c r="F25">
        <f t="shared" si="23"/>
        <v>125</v>
      </c>
      <c r="G25">
        <f t="shared" si="23"/>
        <v>150</v>
      </c>
      <c r="H25">
        <f t="shared" si="23"/>
        <v>175</v>
      </c>
      <c r="I25">
        <f t="shared" si="23"/>
        <v>200</v>
      </c>
      <c r="J25">
        <f t="shared" si="23"/>
        <v>225</v>
      </c>
      <c r="K25">
        <f t="shared" si="23"/>
        <v>250</v>
      </c>
    </row>
    <row r="26" spans="1:13" x14ac:dyDescent="0.3">
      <c r="A26" t="s">
        <v>19</v>
      </c>
      <c r="B26">
        <v>100</v>
      </c>
      <c r="C26">
        <f>B26+100</f>
        <v>200</v>
      </c>
      <c r="D26">
        <f t="shared" ref="D26:K26" si="24">C26+100</f>
        <v>300</v>
      </c>
      <c r="E26">
        <f t="shared" si="24"/>
        <v>400</v>
      </c>
      <c r="F26">
        <f t="shared" si="24"/>
        <v>500</v>
      </c>
      <c r="G26">
        <f t="shared" si="24"/>
        <v>600</v>
      </c>
      <c r="H26">
        <f t="shared" si="24"/>
        <v>700</v>
      </c>
      <c r="I26">
        <f t="shared" si="24"/>
        <v>800</v>
      </c>
      <c r="J26">
        <f t="shared" si="24"/>
        <v>900</v>
      </c>
      <c r="K26">
        <f t="shared" si="24"/>
        <v>1000</v>
      </c>
    </row>
    <row r="27" spans="1:13" x14ac:dyDescent="0.3">
      <c r="A27" t="s">
        <v>13</v>
      </c>
      <c r="B27">
        <v>75</v>
      </c>
      <c r="C27">
        <v>75</v>
      </c>
      <c r="D27">
        <v>75</v>
      </c>
      <c r="E27">
        <v>75</v>
      </c>
      <c r="F27">
        <v>75</v>
      </c>
      <c r="G27">
        <v>75</v>
      </c>
      <c r="H27">
        <v>75</v>
      </c>
      <c r="I27">
        <v>75</v>
      </c>
      <c r="J27">
        <v>75</v>
      </c>
      <c r="K27">
        <v>75</v>
      </c>
    </row>
    <row r="28" spans="1:13" x14ac:dyDescent="0.3">
      <c r="A28" t="s">
        <v>20</v>
      </c>
      <c r="B28">
        <f>B27+B26+B25*0.5+B24*0.5+B23+B22</f>
        <v>375</v>
      </c>
      <c r="C28">
        <f t="shared" ref="C28" si="25">C27+C26+C25*0.5+C24*0.5+C23+C22</f>
        <v>625</v>
      </c>
      <c r="D28">
        <f t="shared" ref="D28" si="26">D27+D26+D25*0.5+D24*0.5+D23+D22</f>
        <v>875</v>
      </c>
      <c r="E28">
        <f t="shared" ref="E28" si="27">E27+E26+E25*0.5+E24*0.5+E23+E22</f>
        <v>1125</v>
      </c>
      <c r="F28">
        <f t="shared" ref="F28" si="28">F27+F26+F25*0.5+F24*0.5+F23+F22</f>
        <v>1375</v>
      </c>
      <c r="G28">
        <f t="shared" ref="G28" si="29">G27+G26+G25*0.5+G24*0.5+G23+G22</f>
        <v>1625</v>
      </c>
      <c r="H28">
        <f t="shared" ref="H28" si="30">H27+H26+H25*0.5+H24*0.5+H23+H22</f>
        <v>1875</v>
      </c>
      <c r="I28">
        <f t="shared" ref="I28" si="31">I27+I26+I25*0.5+I24*0.5+I23+I22</f>
        <v>2125</v>
      </c>
      <c r="J28">
        <f t="shared" ref="J28" si="32">J27+J26+J25*0.5+J24*0.5+J23+J22</f>
        <v>2375</v>
      </c>
      <c r="K28">
        <f t="shared" ref="K28" si="33">K27+K26+K25*0.5+K24*0.5+K23+K22</f>
        <v>2625</v>
      </c>
    </row>
    <row r="29" spans="1:13" x14ac:dyDescent="0.3">
      <c r="A29" t="s">
        <v>24</v>
      </c>
      <c r="B29">
        <f>C28-B28</f>
        <v>250</v>
      </c>
    </row>
    <row r="30" spans="1:13" x14ac:dyDescent="0.3">
      <c r="A30" t="s">
        <v>14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</row>
    <row r="31" spans="1:13" x14ac:dyDescent="0.3">
      <c r="A31" t="s">
        <v>15</v>
      </c>
      <c r="B31">
        <v>75</v>
      </c>
      <c r="C31">
        <f>B31+50</f>
        <v>125</v>
      </c>
      <c r="D31">
        <f t="shared" ref="D31:K31" si="34">C31+50</f>
        <v>175</v>
      </c>
      <c r="E31">
        <f t="shared" si="34"/>
        <v>225</v>
      </c>
      <c r="F31">
        <f t="shared" si="34"/>
        <v>275</v>
      </c>
      <c r="G31">
        <f t="shared" si="34"/>
        <v>325</v>
      </c>
      <c r="H31">
        <f t="shared" si="34"/>
        <v>375</v>
      </c>
      <c r="I31">
        <f t="shared" si="34"/>
        <v>425</v>
      </c>
      <c r="J31">
        <f t="shared" si="34"/>
        <v>475</v>
      </c>
      <c r="K31">
        <f t="shared" si="34"/>
        <v>525</v>
      </c>
    </row>
    <row r="32" spans="1:13" x14ac:dyDescent="0.3">
      <c r="A32" t="s">
        <v>16</v>
      </c>
      <c r="B32">
        <v>75</v>
      </c>
      <c r="C32">
        <f>B32+50</f>
        <v>125</v>
      </c>
      <c r="D32">
        <f t="shared" ref="D32:K32" si="35">C32+50</f>
        <v>175</v>
      </c>
      <c r="E32">
        <f t="shared" si="35"/>
        <v>225</v>
      </c>
      <c r="F32">
        <f t="shared" si="35"/>
        <v>275</v>
      </c>
      <c r="G32">
        <f t="shared" si="35"/>
        <v>325</v>
      </c>
      <c r="H32">
        <f t="shared" si="35"/>
        <v>375</v>
      </c>
      <c r="I32">
        <f t="shared" si="35"/>
        <v>425</v>
      </c>
      <c r="J32">
        <f t="shared" si="35"/>
        <v>475</v>
      </c>
      <c r="K32">
        <f t="shared" si="35"/>
        <v>525</v>
      </c>
    </row>
    <row r="33" spans="1:11" x14ac:dyDescent="0.3">
      <c r="A33" t="s">
        <v>17</v>
      </c>
      <c r="B33">
        <v>75</v>
      </c>
      <c r="C33">
        <f>B33+75</f>
        <v>150</v>
      </c>
      <c r="D33">
        <f t="shared" ref="D33:K33" si="36">C33+75</f>
        <v>225</v>
      </c>
      <c r="E33">
        <f t="shared" si="36"/>
        <v>300</v>
      </c>
      <c r="F33">
        <f t="shared" si="36"/>
        <v>375</v>
      </c>
      <c r="G33">
        <f t="shared" si="36"/>
        <v>450</v>
      </c>
      <c r="H33">
        <f t="shared" si="36"/>
        <v>525</v>
      </c>
      <c r="I33">
        <f t="shared" si="36"/>
        <v>600</v>
      </c>
      <c r="J33">
        <f t="shared" si="36"/>
        <v>675</v>
      </c>
      <c r="K33">
        <f t="shared" si="36"/>
        <v>750</v>
      </c>
    </row>
    <row r="34" spans="1:11" x14ac:dyDescent="0.3">
      <c r="A34" t="s">
        <v>18</v>
      </c>
      <c r="B34">
        <v>25</v>
      </c>
      <c r="C34">
        <f t="shared" ref="C34:K34" si="37">B34+25</f>
        <v>50</v>
      </c>
      <c r="D34">
        <f t="shared" si="37"/>
        <v>75</v>
      </c>
      <c r="E34">
        <f t="shared" si="37"/>
        <v>100</v>
      </c>
      <c r="F34">
        <f t="shared" si="37"/>
        <v>125</v>
      </c>
      <c r="G34">
        <f t="shared" si="37"/>
        <v>150</v>
      </c>
      <c r="H34">
        <f t="shared" si="37"/>
        <v>175</v>
      </c>
      <c r="I34">
        <f t="shared" si="37"/>
        <v>200</v>
      </c>
      <c r="J34">
        <f t="shared" si="37"/>
        <v>225</v>
      </c>
      <c r="K34">
        <f t="shared" si="37"/>
        <v>250</v>
      </c>
    </row>
    <row r="35" spans="1:11" x14ac:dyDescent="0.3">
      <c r="A35" t="s">
        <v>21</v>
      </c>
      <c r="B35">
        <v>50</v>
      </c>
      <c r="C35">
        <f>B35+50</f>
        <v>100</v>
      </c>
      <c r="D35">
        <f t="shared" ref="D35:K35" si="38">C35+50</f>
        <v>150</v>
      </c>
      <c r="E35">
        <f t="shared" si="38"/>
        <v>200</v>
      </c>
      <c r="F35">
        <f t="shared" si="38"/>
        <v>250</v>
      </c>
      <c r="G35">
        <f t="shared" si="38"/>
        <v>300</v>
      </c>
      <c r="H35">
        <f t="shared" si="38"/>
        <v>350</v>
      </c>
      <c r="I35">
        <f t="shared" si="38"/>
        <v>400</v>
      </c>
      <c r="J35">
        <f t="shared" si="38"/>
        <v>450</v>
      </c>
      <c r="K35">
        <f t="shared" si="38"/>
        <v>500</v>
      </c>
    </row>
    <row r="36" spans="1:11" x14ac:dyDescent="0.3">
      <c r="A36" t="s">
        <v>13</v>
      </c>
      <c r="B36">
        <v>75</v>
      </c>
      <c r="C36">
        <v>75</v>
      </c>
      <c r="D36">
        <v>75</v>
      </c>
      <c r="E36">
        <v>75</v>
      </c>
      <c r="F36">
        <v>75</v>
      </c>
      <c r="G36">
        <v>75</v>
      </c>
      <c r="H36">
        <v>75</v>
      </c>
      <c r="I36">
        <v>75</v>
      </c>
      <c r="J36">
        <v>75</v>
      </c>
      <c r="K36">
        <v>75</v>
      </c>
    </row>
    <row r="37" spans="1:11" x14ac:dyDescent="0.3">
      <c r="A37" t="s">
        <v>20</v>
      </c>
      <c r="B37">
        <f>B36+B35+B34*0.5+B33*0.5+B32+B31</f>
        <v>325</v>
      </c>
      <c r="C37">
        <f t="shared" ref="C37" si="39">C36+C35+C34*0.5+C33*0.5+C32+C31</f>
        <v>525</v>
      </c>
      <c r="D37">
        <f t="shared" ref="D37" si="40">D36+D35+D34*0.5+D33*0.5+D32+D31</f>
        <v>725</v>
      </c>
      <c r="E37">
        <f t="shared" ref="E37" si="41">E36+E35+E34*0.5+E33*0.5+E32+E31</f>
        <v>925</v>
      </c>
      <c r="F37">
        <f t="shared" ref="F37" si="42">F36+F35+F34*0.5+F33*0.5+F32+F31</f>
        <v>1125</v>
      </c>
      <c r="G37">
        <f t="shared" ref="G37" si="43">G36+G35+G34*0.5+G33*0.5+G32+G31</f>
        <v>1325</v>
      </c>
      <c r="H37">
        <f t="shared" ref="H37" si="44">H36+H35+H34*0.5+H33*0.5+H32+H31</f>
        <v>1525</v>
      </c>
      <c r="I37">
        <f t="shared" ref="I37" si="45">I36+I35+I34*0.5+I33*0.5+I32+I31</f>
        <v>1725</v>
      </c>
      <c r="J37">
        <f t="shared" ref="J37" si="46">J36+J35+J34*0.5+J33*0.5+J32+J31</f>
        <v>1925</v>
      </c>
      <c r="K37">
        <f t="shared" ref="K37" si="47">K36+K35+K34*0.5+K33*0.5+K32+K31</f>
        <v>2125</v>
      </c>
    </row>
    <row r="38" spans="1:11" x14ac:dyDescent="0.3">
      <c r="B38">
        <f>C37-B37</f>
        <v>200</v>
      </c>
    </row>
    <row r="49" spans="1:21" x14ac:dyDescent="0.3">
      <c r="B49" t="s">
        <v>31</v>
      </c>
    </row>
    <row r="50" spans="1:21" x14ac:dyDescent="0.3">
      <c r="A50" t="s">
        <v>26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</row>
    <row r="51" spans="1:21" x14ac:dyDescent="0.3">
      <c r="A51" t="s">
        <v>27</v>
      </c>
      <c r="B51">
        <f>B9</f>
        <v>325</v>
      </c>
      <c r="C51">
        <f>B51+200</f>
        <v>525</v>
      </c>
      <c r="D51">
        <f t="shared" ref="D51:K51" si="48">C51+200</f>
        <v>725</v>
      </c>
      <c r="E51">
        <f t="shared" si="48"/>
        <v>925</v>
      </c>
      <c r="F51">
        <f t="shared" si="48"/>
        <v>1125</v>
      </c>
      <c r="G51">
        <f t="shared" si="48"/>
        <v>1325</v>
      </c>
      <c r="H51">
        <f t="shared" si="48"/>
        <v>1525</v>
      </c>
      <c r="I51">
        <f t="shared" si="48"/>
        <v>1725</v>
      </c>
      <c r="J51">
        <f t="shared" si="48"/>
        <v>1925</v>
      </c>
      <c r="K51">
        <f t="shared" si="48"/>
        <v>2125</v>
      </c>
      <c r="L51">
        <f t="shared" ref="L51" si="49">K51+200</f>
        <v>2325</v>
      </c>
      <c r="M51">
        <f t="shared" ref="M51" si="50">L51+200</f>
        <v>2525</v>
      </c>
      <c r="N51">
        <f t="shared" ref="N51" si="51">M51+200</f>
        <v>2725</v>
      </c>
      <c r="O51">
        <f t="shared" ref="O51" si="52">N51+200</f>
        <v>2925</v>
      </c>
      <c r="P51">
        <f t="shared" ref="P51" si="53">O51+200</f>
        <v>3125</v>
      </c>
      <c r="Q51">
        <f t="shared" ref="Q51" si="54">P51+200</f>
        <v>3325</v>
      </c>
      <c r="R51">
        <f t="shared" ref="R51" si="55">Q51+200</f>
        <v>3525</v>
      </c>
      <c r="S51">
        <f t="shared" ref="S51" si="56">R51+200</f>
        <v>3725</v>
      </c>
      <c r="T51">
        <f t="shared" ref="T51:U51" si="57">S51+200</f>
        <v>3925</v>
      </c>
      <c r="U51">
        <f t="shared" si="57"/>
        <v>4125</v>
      </c>
    </row>
    <row r="52" spans="1:21" x14ac:dyDescent="0.3">
      <c r="A52" t="s">
        <v>28</v>
      </c>
      <c r="B52">
        <f>B18</f>
        <v>275</v>
      </c>
      <c r="C52">
        <f>B52+150</f>
        <v>425</v>
      </c>
      <c r="D52">
        <f t="shared" ref="D52:K52" si="58">C52+150</f>
        <v>575</v>
      </c>
      <c r="E52">
        <f t="shared" si="58"/>
        <v>725</v>
      </c>
      <c r="F52">
        <f t="shared" si="58"/>
        <v>875</v>
      </c>
      <c r="G52">
        <f t="shared" si="58"/>
        <v>1025</v>
      </c>
      <c r="H52">
        <f t="shared" si="58"/>
        <v>1175</v>
      </c>
      <c r="I52">
        <f t="shared" si="58"/>
        <v>1325</v>
      </c>
      <c r="J52">
        <f t="shared" si="58"/>
        <v>1475</v>
      </c>
      <c r="K52">
        <f t="shared" si="58"/>
        <v>1625</v>
      </c>
      <c r="L52">
        <f t="shared" ref="L52" si="59">K52+150</f>
        <v>1775</v>
      </c>
      <c r="M52">
        <f t="shared" ref="M52" si="60">L52+150</f>
        <v>1925</v>
      </c>
      <c r="N52">
        <f t="shared" ref="N52" si="61">M52+150</f>
        <v>2075</v>
      </c>
      <c r="O52">
        <f t="shared" ref="O52" si="62">N52+150</f>
        <v>2225</v>
      </c>
      <c r="P52">
        <f t="shared" ref="P52" si="63">O52+150</f>
        <v>2375</v>
      </c>
      <c r="Q52">
        <f t="shared" ref="Q52" si="64">P52+150</f>
        <v>2525</v>
      </c>
      <c r="R52">
        <f t="shared" ref="R52" si="65">Q52+150</f>
        <v>2675</v>
      </c>
      <c r="S52">
        <f t="shared" ref="S52" si="66">R52+150</f>
        <v>2825</v>
      </c>
      <c r="T52">
        <f t="shared" ref="T52:U52" si="67">S52+150</f>
        <v>2975</v>
      </c>
      <c r="U52">
        <f t="shared" si="67"/>
        <v>3125</v>
      </c>
    </row>
    <row r="53" spans="1:21" x14ac:dyDescent="0.3">
      <c r="A53" t="s">
        <v>29</v>
      </c>
      <c r="B53">
        <f>B28</f>
        <v>375</v>
      </c>
      <c r="C53">
        <f>B53+225</f>
        <v>600</v>
      </c>
      <c r="D53">
        <f t="shared" ref="D53:K53" si="68">C53+225</f>
        <v>825</v>
      </c>
      <c r="E53">
        <f t="shared" si="68"/>
        <v>1050</v>
      </c>
      <c r="F53">
        <f t="shared" si="68"/>
        <v>1275</v>
      </c>
      <c r="G53">
        <f t="shared" si="68"/>
        <v>1500</v>
      </c>
      <c r="H53">
        <f t="shared" si="68"/>
        <v>1725</v>
      </c>
      <c r="I53">
        <f t="shared" si="68"/>
        <v>1950</v>
      </c>
      <c r="J53">
        <f t="shared" si="68"/>
        <v>2175</v>
      </c>
      <c r="K53">
        <f t="shared" si="68"/>
        <v>2400</v>
      </c>
      <c r="L53">
        <f t="shared" ref="L53" si="69">K53+225</f>
        <v>2625</v>
      </c>
      <c r="M53">
        <f t="shared" ref="M53" si="70">L53+225</f>
        <v>2850</v>
      </c>
      <c r="N53">
        <f t="shared" ref="N53" si="71">M53+225</f>
        <v>3075</v>
      </c>
      <c r="O53">
        <f t="shared" ref="O53" si="72">N53+225</f>
        <v>3300</v>
      </c>
      <c r="P53">
        <f t="shared" ref="P53" si="73">O53+225</f>
        <v>3525</v>
      </c>
      <c r="Q53">
        <f t="shared" ref="Q53" si="74">P53+225</f>
        <v>3750</v>
      </c>
      <c r="R53">
        <f t="shared" ref="R53" si="75">Q53+225</f>
        <v>3975</v>
      </c>
      <c r="S53">
        <f t="shared" ref="S53" si="76">R53+225</f>
        <v>4200</v>
      </c>
      <c r="T53">
        <f t="shared" ref="T53:U53" si="77">S53+225</f>
        <v>4425</v>
      </c>
      <c r="U53">
        <f t="shared" si="77"/>
        <v>4650</v>
      </c>
    </row>
    <row r="54" spans="1:21" x14ac:dyDescent="0.3">
      <c r="A54" t="s">
        <v>30</v>
      </c>
      <c r="B54">
        <f>B37</f>
        <v>325</v>
      </c>
      <c r="C54">
        <f>B54+175</f>
        <v>500</v>
      </c>
      <c r="D54">
        <f t="shared" ref="D54:K54" si="78">C54+175</f>
        <v>675</v>
      </c>
      <c r="E54">
        <f t="shared" si="78"/>
        <v>850</v>
      </c>
      <c r="F54">
        <f t="shared" si="78"/>
        <v>1025</v>
      </c>
      <c r="G54">
        <f t="shared" si="78"/>
        <v>1200</v>
      </c>
      <c r="H54">
        <f t="shared" si="78"/>
        <v>1375</v>
      </c>
      <c r="I54">
        <f t="shared" si="78"/>
        <v>1550</v>
      </c>
      <c r="J54">
        <f t="shared" si="78"/>
        <v>1725</v>
      </c>
      <c r="K54">
        <f t="shared" si="78"/>
        <v>1900</v>
      </c>
      <c r="L54">
        <f t="shared" ref="L54" si="79">K54+175</f>
        <v>2075</v>
      </c>
      <c r="M54">
        <f t="shared" ref="M54" si="80">L54+175</f>
        <v>2250</v>
      </c>
      <c r="N54">
        <f t="shared" ref="N54" si="81">M54+175</f>
        <v>2425</v>
      </c>
      <c r="O54">
        <f t="shared" ref="O54" si="82">N54+175</f>
        <v>2600</v>
      </c>
      <c r="P54">
        <f t="shared" ref="P54" si="83">O54+175</f>
        <v>2775</v>
      </c>
      <c r="Q54">
        <f t="shared" ref="Q54" si="84">P54+175</f>
        <v>2950</v>
      </c>
      <c r="R54">
        <f t="shared" ref="R54" si="85">Q54+175</f>
        <v>3125</v>
      </c>
      <c r="S54">
        <f t="shared" ref="S54" si="86">R54+175</f>
        <v>3300</v>
      </c>
      <c r="T54">
        <f t="shared" ref="T54:U54" si="87">S54+175</f>
        <v>3475</v>
      </c>
      <c r="U54">
        <f t="shared" si="87"/>
        <v>3650</v>
      </c>
    </row>
    <row r="57" spans="1:21" x14ac:dyDescent="0.3">
      <c r="A57" t="s">
        <v>32</v>
      </c>
      <c r="B57" t="s">
        <v>35</v>
      </c>
    </row>
    <row r="58" spans="1:21" x14ac:dyDescent="0.3">
      <c r="A58" t="s">
        <v>33</v>
      </c>
      <c r="B58" t="s">
        <v>34</v>
      </c>
    </row>
    <row r="59" spans="1:21" x14ac:dyDescent="0.3">
      <c r="A59" t="s">
        <v>36</v>
      </c>
      <c r="B59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workbookViewId="0">
      <selection activeCell="L30" sqref="L30"/>
    </sheetView>
  </sheetViews>
  <sheetFormatPr defaultColWidth="5.21875" defaultRowHeight="14.4" x14ac:dyDescent="0.3"/>
  <sheetData>
    <row r="1" spans="1:38" x14ac:dyDescent="0.3">
      <c r="B1" s="2" t="s">
        <v>198</v>
      </c>
      <c r="I1" s="2" t="s">
        <v>209</v>
      </c>
      <c r="O1" s="2" t="s">
        <v>232</v>
      </c>
      <c r="AE1" s="2" t="s">
        <v>213</v>
      </c>
    </row>
    <row r="2" spans="1:38" x14ac:dyDescent="0.3">
      <c r="B2" s="6"/>
      <c r="C2" s="6"/>
      <c r="D2" s="6"/>
      <c r="E2" s="6" t="s">
        <v>218</v>
      </c>
      <c r="F2" s="6" t="s">
        <v>225</v>
      </c>
      <c r="G2" s="6" t="s">
        <v>220</v>
      </c>
      <c r="H2" s="6"/>
      <c r="I2" s="6"/>
      <c r="J2" s="6"/>
      <c r="K2" s="6"/>
      <c r="L2" s="6" t="s">
        <v>231</v>
      </c>
      <c r="M2" s="6" t="s">
        <v>229</v>
      </c>
      <c r="N2" s="6"/>
    </row>
    <row r="3" spans="1:38" x14ac:dyDescent="0.3">
      <c r="A3" s="3" t="s">
        <v>31</v>
      </c>
      <c r="B3" s="6" t="s">
        <v>216</v>
      </c>
      <c r="C3" s="6" t="s">
        <v>217</v>
      </c>
      <c r="D3" s="6" t="s">
        <v>223</v>
      </c>
      <c r="E3" s="6" t="s">
        <v>221</v>
      </c>
      <c r="F3" s="6" t="s">
        <v>224</v>
      </c>
      <c r="G3" s="6" t="s">
        <v>219</v>
      </c>
      <c r="H3" s="6"/>
      <c r="I3" s="6" t="s">
        <v>222</v>
      </c>
      <c r="J3" s="6" t="s">
        <v>226</v>
      </c>
      <c r="K3" s="6" t="s">
        <v>227</v>
      </c>
      <c r="L3" s="6" t="s">
        <v>230</v>
      </c>
      <c r="M3" s="6" t="s">
        <v>228</v>
      </c>
      <c r="N3" s="6"/>
      <c r="O3" s="6" t="s">
        <v>211</v>
      </c>
      <c r="P3" s="6" t="s">
        <v>210</v>
      </c>
      <c r="Q3" s="6" t="s">
        <v>233</v>
      </c>
      <c r="R3" s="6" t="s">
        <v>234</v>
      </c>
      <c r="S3" s="6" t="s">
        <v>212</v>
      </c>
      <c r="T3" s="6" t="s">
        <v>235</v>
      </c>
      <c r="U3" s="6" t="s">
        <v>236</v>
      </c>
      <c r="V3" t="s">
        <v>246</v>
      </c>
      <c r="W3" s="6" t="s">
        <v>238</v>
      </c>
      <c r="X3" t="s">
        <v>239</v>
      </c>
      <c r="Y3" s="6" t="s">
        <v>247</v>
      </c>
      <c r="Z3" s="6" t="s">
        <v>237</v>
      </c>
      <c r="AA3" t="s">
        <v>214</v>
      </c>
      <c r="AB3" s="6" t="s">
        <v>248</v>
      </c>
      <c r="AC3" s="6" t="s">
        <v>215</v>
      </c>
      <c r="AD3" s="6" t="s">
        <v>249</v>
      </c>
      <c r="AE3" s="6" t="s">
        <v>251</v>
      </c>
      <c r="AF3" s="6" t="s">
        <v>252</v>
      </c>
      <c r="AG3" s="6" t="s">
        <v>253</v>
      </c>
      <c r="AH3" s="6" t="s">
        <v>256</v>
      </c>
      <c r="AI3" s="6" t="s">
        <v>255</v>
      </c>
      <c r="AJ3" s="6" t="s">
        <v>250</v>
      </c>
      <c r="AK3" s="6" t="s">
        <v>254</v>
      </c>
      <c r="AL3" s="6" t="s">
        <v>257</v>
      </c>
    </row>
    <row r="4" spans="1:38" x14ac:dyDescent="0.3">
      <c r="A4" s="3" t="s">
        <v>199</v>
      </c>
      <c r="B4" s="5" t="s">
        <v>208</v>
      </c>
      <c r="C4" s="5" t="s">
        <v>208</v>
      </c>
      <c r="D4" s="5"/>
      <c r="E4" s="5"/>
      <c r="F4" s="5"/>
      <c r="G4" s="5"/>
      <c r="I4" s="5" t="s">
        <v>208</v>
      </c>
      <c r="J4" s="5" t="s">
        <v>208</v>
      </c>
      <c r="M4" s="5"/>
      <c r="O4" s="6"/>
      <c r="P4" s="6" t="s">
        <v>208</v>
      </c>
      <c r="Q4" t="s">
        <v>208</v>
      </c>
      <c r="R4" t="s">
        <v>208</v>
      </c>
      <c r="AE4" t="s">
        <v>208</v>
      </c>
      <c r="AF4" t="s">
        <v>208</v>
      </c>
    </row>
    <row r="5" spans="1:38" x14ac:dyDescent="0.3">
      <c r="A5" s="3" t="s">
        <v>200</v>
      </c>
      <c r="B5" s="5" t="s">
        <v>208</v>
      </c>
      <c r="C5" s="5" t="s">
        <v>208</v>
      </c>
      <c r="D5" s="5" t="s">
        <v>208</v>
      </c>
      <c r="E5" s="5"/>
      <c r="F5" s="5"/>
      <c r="G5" s="5"/>
      <c r="I5" s="5" t="s">
        <v>208</v>
      </c>
      <c r="J5" s="5" t="s">
        <v>208</v>
      </c>
      <c r="K5" s="5" t="s">
        <v>208</v>
      </c>
      <c r="M5" s="5"/>
      <c r="Q5" t="s">
        <v>208</v>
      </c>
      <c r="R5" t="s">
        <v>208</v>
      </c>
      <c r="S5" t="s">
        <v>208</v>
      </c>
      <c r="Z5" t="s">
        <v>208</v>
      </c>
      <c r="AA5" t="s">
        <v>208</v>
      </c>
      <c r="AF5" t="s">
        <v>208</v>
      </c>
      <c r="AG5" t="s">
        <v>208</v>
      </c>
    </row>
    <row r="6" spans="1:38" x14ac:dyDescent="0.3">
      <c r="A6" s="3" t="s">
        <v>201</v>
      </c>
      <c r="B6" s="5"/>
      <c r="C6" s="5" t="s">
        <v>208</v>
      </c>
      <c r="D6" s="5" t="s">
        <v>208</v>
      </c>
      <c r="E6" s="5" t="s">
        <v>208</v>
      </c>
      <c r="F6" s="5"/>
      <c r="G6" s="5"/>
      <c r="I6" s="5"/>
      <c r="J6" s="5" t="s">
        <v>208</v>
      </c>
      <c r="K6" s="5" t="s">
        <v>208</v>
      </c>
      <c r="L6" s="5" t="s">
        <v>208</v>
      </c>
      <c r="M6" s="5"/>
      <c r="S6" t="s">
        <v>208</v>
      </c>
      <c r="T6" t="s">
        <v>208</v>
      </c>
      <c r="U6" t="s">
        <v>208</v>
      </c>
      <c r="V6" t="s">
        <v>208</v>
      </c>
      <c r="Z6" t="s">
        <v>208</v>
      </c>
      <c r="AA6" t="s">
        <v>208</v>
      </c>
      <c r="AB6" t="s">
        <v>208</v>
      </c>
      <c r="AC6" t="s">
        <v>208</v>
      </c>
      <c r="AF6" t="s">
        <v>208</v>
      </c>
      <c r="AG6" t="s">
        <v>208</v>
      </c>
      <c r="AH6" t="s">
        <v>208</v>
      </c>
    </row>
    <row r="7" spans="1:38" x14ac:dyDescent="0.3">
      <c r="A7" s="3" t="s">
        <v>202</v>
      </c>
      <c r="B7" s="5"/>
      <c r="C7" s="5"/>
      <c r="D7" s="5" t="s">
        <v>208</v>
      </c>
      <c r="E7" s="5" t="s">
        <v>208</v>
      </c>
      <c r="F7" s="5" t="s">
        <v>208</v>
      </c>
      <c r="G7" s="5"/>
      <c r="I7" s="5"/>
      <c r="J7" s="5"/>
      <c r="K7" s="5" t="s">
        <v>208</v>
      </c>
      <c r="L7" s="5" t="s">
        <v>208</v>
      </c>
      <c r="M7" s="5" t="s">
        <v>208</v>
      </c>
      <c r="S7" t="s">
        <v>208</v>
      </c>
      <c r="T7" t="s">
        <v>208</v>
      </c>
      <c r="U7" t="s">
        <v>208</v>
      </c>
      <c r="V7" t="s">
        <v>208</v>
      </c>
      <c r="W7" t="s">
        <v>208</v>
      </c>
      <c r="X7" t="s">
        <v>208</v>
      </c>
      <c r="Z7" t="s">
        <v>208</v>
      </c>
      <c r="AA7" t="s">
        <v>208</v>
      </c>
      <c r="AB7" t="s">
        <v>208</v>
      </c>
      <c r="AC7" t="s">
        <v>208</v>
      </c>
      <c r="AG7" t="s">
        <v>208</v>
      </c>
      <c r="AH7" t="s">
        <v>208</v>
      </c>
      <c r="AI7" t="s">
        <v>208</v>
      </c>
      <c r="AJ7" t="s">
        <v>208</v>
      </c>
      <c r="AK7" t="s">
        <v>208</v>
      </c>
      <c r="AL7" t="s">
        <v>208</v>
      </c>
    </row>
    <row r="8" spans="1:38" x14ac:dyDescent="0.3">
      <c r="A8" s="3" t="s">
        <v>203</v>
      </c>
      <c r="B8" s="5"/>
      <c r="C8" s="5"/>
      <c r="D8" s="5"/>
      <c r="E8" s="5" t="s">
        <v>208</v>
      </c>
      <c r="F8" s="5" t="s">
        <v>208</v>
      </c>
      <c r="G8" s="5" t="s">
        <v>208</v>
      </c>
      <c r="I8" s="5"/>
      <c r="J8" s="5"/>
      <c r="K8" s="5"/>
      <c r="L8" s="5" t="s">
        <v>208</v>
      </c>
      <c r="M8" s="5" t="s">
        <v>208</v>
      </c>
      <c r="T8" t="s">
        <v>208</v>
      </c>
      <c r="U8" t="s">
        <v>208</v>
      </c>
      <c r="V8" t="s">
        <v>208</v>
      </c>
      <c r="W8" t="s">
        <v>208</v>
      </c>
      <c r="X8" t="s">
        <v>208</v>
      </c>
      <c r="Y8" t="s">
        <v>208</v>
      </c>
      <c r="Z8" t="s">
        <v>208</v>
      </c>
      <c r="AB8" t="s">
        <v>208</v>
      </c>
      <c r="AC8" t="s">
        <v>208</v>
      </c>
      <c r="AD8" t="s">
        <v>208</v>
      </c>
      <c r="AH8" t="s">
        <v>208</v>
      </c>
      <c r="AI8" t="s">
        <v>208</v>
      </c>
      <c r="AJ8" t="s">
        <v>208</v>
      </c>
      <c r="AK8" t="s">
        <v>208</v>
      </c>
      <c r="AL8" t="s">
        <v>208</v>
      </c>
    </row>
    <row r="9" spans="1:38" x14ac:dyDescent="0.3">
      <c r="A9" s="3" t="s">
        <v>204</v>
      </c>
      <c r="B9" s="5"/>
      <c r="C9" s="5"/>
      <c r="D9" s="5"/>
      <c r="E9" s="5"/>
      <c r="F9" s="5" t="s">
        <v>208</v>
      </c>
      <c r="G9" s="5" t="s">
        <v>208</v>
      </c>
      <c r="I9" s="5"/>
      <c r="J9" s="5"/>
      <c r="K9" s="5"/>
      <c r="L9" s="5"/>
      <c r="M9" s="5" t="s">
        <v>208</v>
      </c>
      <c r="W9" t="s">
        <v>208</v>
      </c>
      <c r="X9" t="s">
        <v>208</v>
      </c>
      <c r="Y9" t="s">
        <v>208</v>
      </c>
      <c r="Z9" t="s">
        <v>208</v>
      </c>
      <c r="AD9" t="s">
        <v>208</v>
      </c>
      <c r="AI9" t="s">
        <v>208</v>
      </c>
      <c r="AJ9" t="s">
        <v>208</v>
      </c>
      <c r="AK9" t="s">
        <v>208</v>
      </c>
      <c r="AL9" t="s">
        <v>208</v>
      </c>
    </row>
    <row r="10" spans="1:38" x14ac:dyDescent="0.3">
      <c r="A10" s="3" t="s">
        <v>205</v>
      </c>
      <c r="B10" s="5"/>
      <c r="C10" s="5"/>
      <c r="D10" s="5"/>
      <c r="E10" s="5"/>
      <c r="F10" s="5"/>
      <c r="G10" s="5" t="s">
        <v>208</v>
      </c>
      <c r="I10" s="5"/>
      <c r="J10" s="5"/>
      <c r="K10" s="5"/>
      <c r="L10" s="5"/>
      <c r="M10" s="5"/>
      <c r="Y10" t="s">
        <v>208</v>
      </c>
      <c r="AD10" t="s">
        <v>208</v>
      </c>
    </row>
    <row r="11" spans="1:38" x14ac:dyDescent="0.3">
      <c r="A11" s="3" t="s">
        <v>206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38" x14ac:dyDescent="0.3">
      <c r="A12" s="3" t="s">
        <v>207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38" x14ac:dyDescent="0.3">
      <c r="A13" s="3" t="s">
        <v>208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38" x14ac:dyDescent="0.3">
      <c r="O14" t="s">
        <v>240</v>
      </c>
    </row>
    <row r="15" spans="1:38" x14ac:dyDescent="0.3">
      <c r="O15" t="s">
        <v>241</v>
      </c>
    </row>
    <row r="16" spans="1:38" x14ac:dyDescent="0.3">
      <c r="O16" t="s">
        <v>242</v>
      </c>
    </row>
    <row r="17" spans="15:15" x14ac:dyDescent="0.3">
      <c r="O17" t="s">
        <v>243</v>
      </c>
    </row>
    <row r="18" spans="15:15" x14ac:dyDescent="0.3">
      <c r="O18" t="s">
        <v>244</v>
      </c>
    </row>
    <row r="19" spans="15:15" x14ac:dyDescent="0.3">
      <c r="O19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E11" sqref="E11"/>
    </sheetView>
  </sheetViews>
  <sheetFormatPr defaultRowHeight="14.4" x14ac:dyDescent="0.3"/>
  <sheetData>
    <row r="1" spans="1:15" x14ac:dyDescent="0.3">
      <c r="A1" s="5" t="s">
        <v>31</v>
      </c>
      <c r="B1" s="5" t="s">
        <v>258</v>
      </c>
      <c r="C1" s="5" t="s">
        <v>259</v>
      </c>
      <c r="D1" s="5" t="s">
        <v>262</v>
      </c>
      <c r="E1" s="5" t="s">
        <v>263</v>
      </c>
      <c r="F1" s="5"/>
      <c r="G1" s="5"/>
      <c r="I1" s="5"/>
      <c r="J1" s="5"/>
      <c r="K1" s="5"/>
      <c r="L1" s="5"/>
      <c r="M1" s="5"/>
      <c r="N1" s="5"/>
      <c r="O1" s="5"/>
    </row>
    <row r="2" spans="1:15" x14ac:dyDescent="0.3">
      <c r="A2" s="5">
        <v>1</v>
      </c>
      <c r="B2" s="5">
        <f>A2*10</f>
        <v>10</v>
      </c>
      <c r="C2" s="5">
        <f>A2*5</f>
        <v>5</v>
      </c>
      <c r="D2" s="5">
        <f>C2</f>
        <v>5</v>
      </c>
      <c r="E2">
        <f>B2*2-10</f>
        <v>10</v>
      </c>
      <c r="G2" s="5"/>
      <c r="I2" s="5"/>
      <c r="J2" s="5"/>
      <c r="K2" s="5"/>
      <c r="L2" s="5"/>
      <c r="M2" s="5"/>
      <c r="N2" s="5"/>
      <c r="O2" s="5"/>
    </row>
    <row r="3" spans="1:15" x14ac:dyDescent="0.3">
      <c r="A3" s="5">
        <v>2</v>
      </c>
      <c r="B3" s="5">
        <f t="shared" ref="B3:B11" si="0">A3*10</f>
        <v>20</v>
      </c>
      <c r="C3" s="5">
        <f t="shared" ref="C3:C11" si="1">A3*5</f>
        <v>10</v>
      </c>
      <c r="D3" s="5">
        <f t="shared" ref="D3:D11" si="2">C3</f>
        <v>10</v>
      </c>
      <c r="E3">
        <f t="shared" ref="E3:E11" si="3">B3*2-10</f>
        <v>30</v>
      </c>
      <c r="G3" s="5"/>
      <c r="I3" s="5"/>
      <c r="J3" s="5"/>
      <c r="K3" s="5"/>
      <c r="L3" s="5"/>
      <c r="M3" s="5"/>
      <c r="N3" s="5"/>
      <c r="O3" s="5"/>
    </row>
    <row r="4" spans="1:15" x14ac:dyDescent="0.3">
      <c r="A4" s="5">
        <v>3</v>
      </c>
      <c r="B4" s="5">
        <f t="shared" si="0"/>
        <v>30</v>
      </c>
      <c r="C4" s="5">
        <f t="shared" si="1"/>
        <v>15</v>
      </c>
      <c r="D4" s="5">
        <f t="shared" si="2"/>
        <v>15</v>
      </c>
      <c r="E4">
        <f t="shared" si="3"/>
        <v>50</v>
      </c>
      <c r="G4" s="5"/>
      <c r="I4" s="5"/>
      <c r="J4" s="5"/>
      <c r="K4" s="5"/>
      <c r="L4" s="5"/>
      <c r="M4" s="5"/>
      <c r="N4" s="5"/>
      <c r="O4" s="5"/>
    </row>
    <row r="5" spans="1:15" x14ac:dyDescent="0.3">
      <c r="A5" s="5">
        <v>4</v>
      </c>
      <c r="B5" s="5">
        <f t="shared" si="0"/>
        <v>40</v>
      </c>
      <c r="C5" s="5">
        <f t="shared" si="1"/>
        <v>20</v>
      </c>
      <c r="D5" s="5">
        <f t="shared" si="2"/>
        <v>20</v>
      </c>
      <c r="E5">
        <f t="shared" si="3"/>
        <v>70</v>
      </c>
      <c r="G5" s="5"/>
      <c r="I5" s="5"/>
      <c r="J5" s="5"/>
      <c r="K5" s="5"/>
      <c r="L5" s="5"/>
      <c r="M5" s="5"/>
      <c r="N5" s="5"/>
      <c r="O5" s="5"/>
    </row>
    <row r="6" spans="1:15" x14ac:dyDescent="0.3">
      <c r="A6" s="5">
        <v>5</v>
      </c>
      <c r="B6" s="5">
        <f t="shared" si="0"/>
        <v>50</v>
      </c>
      <c r="C6" s="5">
        <f t="shared" si="1"/>
        <v>25</v>
      </c>
      <c r="D6" s="5">
        <f t="shared" si="2"/>
        <v>25</v>
      </c>
      <c r="E6">
        <f t="shared" si="3"/>
        <v>90</v>
      </c>
      <c r="G6" s="5"/>
      <c r="I6" s="5"/>
      <c r="J6" s="5"/>
      <c r="K6" s="5"/>
      <c r="L6" s="5"/>
      <c r="M6" s="5"/>
      <c r="N6" s="5"/>
      <c r="O6" s="5"/>
    </row>
    <row r="7" spans="1:15" x14ac:dyDescent="0.3">
      <c r="A7" s="5">
        <v>6</v>
      </c>
      <c r="B7" s="5">
        <f t="shared" si="0"/>
        <v>60</v>
      </c>
      <c r="C7" s="5">
        <f t="shared" si="1"/>
        <v>30</v>
      </c>
      <c r="D7" s="5">
        <f t="shared" si="2"/>
        <v>30</v>
      </c>
      <c r="E7">
        <f t="shared" si="3"/>
        <v>110</v>
      </c>
      <c r="G7" s="5"/>
      <c r="I7" s="5"/>
      <c r="J7" s="5"/>
      <c r="K7" s="5"/>
      <c r="L7" s="5"/>
      <c r="M7" s="5"/>
      <c r="N7" s="5"/>
      <c r="O7" s="5"/>
    </row>
    <row r="8" spans="1:15" x14ac:dyDescent="0.3">
      <c r="A8" s="5">
        <v>7</v>
      </c>
      <c r="B8" s="5">
        <f t="shared" si="0"/>
        <v>70</v>
      </c>
      <c r="C8" s="5">
        <f t="shared" si="1"/>
        <v>35</v>
      </c>
      <c r="D8" s="5">
        <f t="shared" si="2"/>
        <v>35</v>
      </c>
      <c r="E8">
        <f t="shared" si="3"/>
        <v>130</v>
      </c>
      <c r="G8" s="5"/>
      <c r="I8" s="5"/>
      <c r="J8" s="5"/>
      <c r="K8" s="5"/>
      <c r="L8" s="5"/>
      <c r="M8" s="5"/>
      <c r="N8" s="5"/>
      <c r="O8" s="5"/>
    </row>
    <row r="9" spans="1:15" x14ac:dyDescent="0.3">
      <c r="A9" s="5">
        <v>8</v>
      </c>
      <c r="B9" s="5">
        <f t="shared" si="0"/>
        <v>80</v>
      </c>
      <c r="C9" s="5">
        <f t="shared" si="1"/>
        <v>40</v>
      </c>
      <c r="D9" s="5">
        <f t="shared" si="2"/>
        <v>40</v>
      </c>
      <c r="E9">
        <f t="shared" si="3"/>
        <v>150</v>
      </c>
      <c r="G9" s="5"/>
      <c r="I9" s="5"/>
      <c r="J9" s="5"/>
      <c r="K9" s="5"/>
      <c r="L9" s="5"/>
      <c r="M9" s="5"/>
      <c r="N9" s="5"/>
      <c r="O9" s="5"/>
    </row>
    <row r="10" spans="1:15" x14ac:dyDescent="0.3">
      <c r="A10" s="5">
        <v>9</v>
      </c>
      <c r="B10" s="5">
        <f t="shared" si="0"/>
        <v>90</v>
      </c>
      <c r="C10" s="5">
        <f t="shared" si="1"/>
        <v>45</v>
      </c>
      <c r="D10" s="5">
        <f t="shared" si="2"/>
        <v>45</v>
      </c>
      <c r="E10">
        <f t="shared" si="3"/>
        <v>170</v>
      </c>
      <c r="G10" s="5"/>
      <c r="I10" s="5"/>
      <c r="J10" s="5"/>
      <c r="K10" s="5"/>
      <c r="L10" s="5"/>
      <c r="M10" s="5"/>
      <c r="N10" s="5"/>
      <c r="O10" s="5"/>
    </row>
    <row r="11" spans="1:15" x14ac:dyDescent="0.3">
      <c r="A11" s="5">
        <v>10</v>
      </c>
      <c r="B11" s="5">
        <f t="shared" si="0"/>
        <v>100</v>
      </c>
      <c r="C11" s="5">
        <f t="shared" si="1"/>
        <v>50</v>
      </c>
      <c r="D11" s="5">
        <f t="shared" si="2"/>
        <v>50</v>
      </c>
      <c r="E11">
        <f t="shared" si="3"/>
        <v>190</v>
      </c>
      <c r="G11" s="5"/>
      <c r="I11" s="5"/>
      <c r="J11" s="5"/>
      <c r="K11" s="5"/>
      <c r="L11" s="5"/>
      <c r="M11" s="5"/>
      <c r="N11" s="5"/>
      <c r="O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G15" sqref="G15"/>
    </sheetView>
  </sheetViews>
  <sheetFormatPr defaultRowHeight="14.4" x14ac:dyDescent="0.3"/>
  <sheetData>
    <row r="1" spans="1:12" x14ac:dyDescent="0.3">
      <c r="B1" t="s">
        <v>40</v>
      </c>
      <c r="C1" t="s">
        <v>115</v>
      </c>
      <c r="D1" t="s">
        <v>116</v>
      </c>
      <c r="E1" t="s">
        <v>68</v>
      </c>
      <c r="F1" t="s">
        <v>117</v>
      </c>
      <c r="G1" t="s">
        <v>118</v>
      </c>
      <c r="H1" t="s">
        <v>39</v>
      </c>
      <c r="I1" t="s">
        <v>119</v>
      </c>
      <c r="J1" t="s">
        <v>120</v>
      </c>
      <c r="K1" t="s">
        <v>260</v>
      </c>
      <c r="L1" t="s">
        <v>121</v>
      </c>
    </row>
    <row r="2" spans="1:12" x14ac:dyDescent="0.3">
      <c r="B2" t="s">
        <v>95</v>
      </c>
      <c r="C2">
        <v>1E-4</v>
      </c>
      <c r="D2">
        <v>1E-3</v>
      </c>
      <c r="E2">
        <v>0.01</v>
      </c>
      <c r="F2">
        <v>0.1</v>
      </c>
      <c r="G2">
        <v>0.5</v>
      </c>
      <c r="H2">
        <v>1</v>
      </c>
      <c r="I2">
        <v>3</v>
      </c>
      <c r="J2">
        <v>10</v>
      </c>
      <c r="K2">
        <v>30</v>
      </c>
      <c r="L2">
        <v>100</v>
      </c>
    </row>
    <row r="3" spans="1:12" x14ac:dyDescent="0.3">
      <c r="A3" t="s">
        <v>31</v>
      </c>
    </row>
    <row r="4" spans="1:12" x14ac:dyDescent="0.3">
      <c r="A4" t="s">
        <v>199</v>
      </c>
      <c r="C4">
        <v>1</v>
      </c>
      <c r="D4">
        <v>2</v>
      </c>
      <c r="E4">
        <v>5</v>
      </c>
      <c r="F4">
        <v>10</v>
      </c>
      <c r="G4">
        <v>25</v>
      </c>
      <c r="H4">
        <v>50</v>
      </c>
      <c r="I4">
        <v>150</v>
      </c>
      <c r="J4">
        <v>500</v>
      </c>
      <c r="K4">
        <f>30*50</f>
        <v>1500</v>
      </c>
      <c r="L4">
        <v>5000</v>
      </c>
    </row>
    <row r="5" spans="1:12" x14ac:dyDescent="0.3">
      <c r="A5" t="s">
        <v>200</v>
      </c>
      <c r="C5">
        <f t="shared" ref="C5:C13" si="0">C4+C$4</f>
        <v>2</v>
      </c>
      <c r="D5">
        <f t="shared" ref="D5:D13" si="1">D4+D$4</f>
        <v>4</v>
      </c>
      <c r="E5">
        <f t="shared" ref="E5:E13" si="2">E4+E$4</f>
        <v>10</v>
      </c>
      <c r="F5">
        <f t="shared" ref="F5:F13" si="3">F4+F$4</f>
        <v>20</v>
      </c>
      <c r="G5">
        <f t="shared" ref="G5:G13" si="4">G4+G$4</f>
        <v>50</v>
      </c>
      <c r="H5">
        <f t="shared" ref="H5:H13" si="5">H4+H$4</f>
        <v>100</v>
      </c>
      <c r="I5">
        <f t="shared" ref="I5:I13" si="6">I4+I$4</f>
        <v>300</v>
      </c>
      <c r="J5">
        <f t="shared" ref="J5:J13" si="7">J4+J$4</f>
        <v>1000</v>
      </c>
      <c r="K5">
        <f t="shared" ref="K5:K13" si="8">K4+K$4</f>
        <v>3000</v>
      </c>
      <c r="L5">
        <f t="shared" ref="L5:L13" si="9">L4+L$4</f>
        <v>10000</v>
      </c>
    </row>
    <row r="6" spans="1:12" x14ac:dyDescent="0.3">
      <c r="A6" t="s">
        <v>201</v>
      </c>
      <c r="C6">
        <f t="shared" si="0"/>
        <v>3</v>
      </c>
      <c r="D6">
        <f t="shared" si="1"/>
        <v>6</v>
      </c>
      <c r="E6">
        <f t="shared" si="2"/>
        <v>15</v>
      </c>
      <c r="F6">
        <f t="shared" si="3"/>
        <v>30</v>
      </c>
      <c r="G6">
        <f t="shared" si="4"/>
        <v>75</v>
      </c>
      <c r="H6">
        <f t="shared" si="5"/>
        <v>150</v>
      </c>
      <c r="I6">
        <f t="shared" si="6"/>
        <v>450</v>
      </c>
      <c r="J6">
        <f t="shared" si="7"/>
        <v>1500</v>
      </c>
      <c r="K6">
        <f t="shared" si="8"/>
        <v>4500</v>
      </c>
      <c r="L6">
        <f t="shared" si="9"/>
        <v>15000</v>
      </c>
    </row>
    <row r="7" spans="1:12" x14ac:dyDescent="0.3">
      <c r="A7" t="s">
        <v>202</v>
      </c>
      <c r="C7">
        <f t="shared" si="0"/>
        <v>4</v>
      </c>
      <c r="D7">
        <f t="shared" si="1"/>
        <v>8</v>
      </c>
      <c r="E7">
        <f t="shared" si="2"/>
        <v>20</v>
      </c>
      <c r="F7">
        <f t="shared" si="3"/>
        <v>40</v>
      </c>
      <c r="G7">
        <f t="shared" si="4"/>
        <v>100</v>
      </c>
      <c r="H7">
        <f t="shared" si="5"/>
        <v>200</v>
      </c>
      <c r="I7">
        <f t="shared" si="6"/>
        <v>600</v>
      </c>
      <c r="J7">
        <f t="shared" si="7"/>
        <v>2000</v>
      </c>
      <c r="K7">
        <f t="shared" si="8"/>
        <v>6000</v>
      </c>
      <c r="L7">
        <f t="shared" si="9"/>
        <v>20000</v>
      </c>
    </row>
    <row r="8" spans="1:12" x14ac:dyDescent="0.3">
      <c r="A8" t="s">
        <v>203</v>
      </c>
      <c r="C8">
        <f t="shared" si="0"/>
        <v>5</v>
      </c>
      <c r="D8">
        <f t="shared" si="1"/>
        <v>10</v>
      </c>
      <c r="E8">
        <f t="shared" si="2"/>
        <v>25</v>
      </c>
      <c r="F8">
        <f t="shared" si="3"/>
        <v>50</v>
      </c>
      <c r="G8">
        <f t="shared" si="4"/>
        <v>125</v>
      </c>
      <c r="H8">
        <f t="shared" si="5"/>
        <v>250</v>
      </c>
      <c r="I8">
        <f t="shared" si="6"/>
        <v>750</v>
      </c>
      <c r="J8">
        <f t="shared" si="7"/>
        <v>2500</v>
      </c>
      <c r="K8">
        <f t="shared" si="8"/>
        <v>7500</v>
      </c>
      <c r="L8">
        <f t="shared" si="9"/>
        <v>25000</v>
      </c>
    </row>
    <row r="9" spans="1:12" x14ac:dyDescent="0.3">
      <c r="A9" t="s">
        <v>204</v>
      </c>
      <c r="C9">
        <f t="shared" si="0"/>
        <v>6</v>
      </c>
      <c r="D9">
        <f t="shared" si="1"/>
        <v>12</v>
      </c>
      <c r="E9">
        <f t="shared" si="2"/>
        <v>30</v>
      </c>
      <c r="F9">
        <f t="shared" si="3"/>
        <v>60</v>
      </c>
      <c r="G9">
        <f t="shared" si="4"/>
        <v>150</v>
      </c>
      <c r="H9">
        <f t="shared" si="5"/>
        <v>300</v>
      </c>
      <c r="I9">
        <f t="shared" si="6"/>
        <v>900</v>
      </c>
      <c r="J9">
        <f t="shared" si="7"/>
        <v>3000</v>
      </c>
      <c r="K9">
        <f t="shared" si="8"/>
        <v>9000</v>
      </c>
      <c r="L9">
        <f t="shared" si="9"/>
        <v>30000</v>
      </c>
    </row>
    <row r="10" spans="1:12" x14ac:dyDescent="0.3">
      <c r="A10" t="s">
        <v>205</v>
      </c>
      <c r="C10">
        <f t="shared" si="0"/>
        <v>7</v>
      </c>
      <c r="D10">
        <f t="shared" si="1"/>
        <v>14</v>
      </c>
      <c r="E10">
        <f t="shared" si="2"/>
        <v>35</v>
      </c>
      <c r="F10">
        <f t="shared" si="3"/>
        <v>70</v>
      </c>
      <c r="G10">
        <f t="shared" si="4"/>
        <v>175</v>
      </c>
      <c r="H10">
        <f t="shared" si="5"/>
        <v>350</v>
      </c>
      <c r="I10">
        <f t="shared" si="6"/>
        <v>1050</v>
      </c>
      <c r="J10">
        <f t="shared" si="7"/>
        <v>3500</v>
      </c>
      <c r="K10">
        <f t="shared" si="8"/>
        <v>10500</v>
      </c>
      <c r="L10">
        <f t="shared" si="9"/>
        <v>35000</v>
      </c>
    </row>
    <row r="11" spans="1:12" x14ac:dyDescent="0.3">
      <c r="A11" t="s">
        <v>206</v>
      </c>
      <c r="C11">
        <f t="shared" si="0"/>
        <v>8</v>
      </c>
      <c r="D11">
        <f t="shared" si="1"/>
        <v>16</v>
      </c>
      <c r="E11">
        <f t="shared" si="2"/>
        <v>40</v>
      </c>
      <c r="F11">
        <f t="shared" si="3"/>
        <v>80</v>
      </c>
      <c r="G11">
        <f t="shared" si="4"/>
        <v>200</v>
      </c>
      <c r="H11">
        <f t="shared" si="5"/>
        <v>400</v>
      </c>
      <c r="I11">
        <f t="shared" si="6"/>
        <v>1200</v>
      </c>
      <c r="J11">
        <f t="shared" si="7"/>
        <v>4000</v>
      </c>
      <c r="K11">
        <f t="shared" si="8"/>
        <v>12000</v>
      </c>
      <c r="L11">
        <f t="shared" si="9"/>
        <v>40000</v>
      </c>
    </row>
    <row r="12" spans="1:12" x14ac:dyDescent="0.3">
      <c r="A12" t="s">
        <v>207</v>
      </c>
      <c r="C12">
        <f t="shared" si="0"/>
        <v>9</v>
      </c>
      <c r="D12">
        <f t="shared" si="1"/>
        <v>18</v>
      </c>
      <c r="E12">
        <f t="shared" si="2"/>
        <v>45</v>
      </c>
      <c r="F12">
        <f t="shared" si="3"/>
        <v>90</v>
      </c>
      <c r="G12">
        <f t="shared" si="4"/>
        <v>225</v>
      </c>
      <c r="H12">
        <f t="shared" si="5"/>
        <v>450</v>
      </c>
      <c r="I12">
        <f t="shared" si="6"/>
        <v>1350</v>
      </c>
      <c r="J12">
        <f t="shared" si="7"/>
        <v>4500</v>
      </c>
      <c r="K12">
        <f t="shared" si="8"/>
        <v>13500</v>
      </c>
      <c r="L12">
        <f t="shared" si="9"/>
        <v>45000</v>
      </c>
    </row>
    <row r="13" spans="1:12" x14ac:dyDescent="0.3">
      <c r="A13" t="s">
        <v>208</v>
      </c>
      <c r="C13" s="2">
        <f t="shared" si="0"/>
        <v>10</v>
      </c>
      <c r="D13" s="2">
        <f t="shared" si="1"/>
        <v>20</v>
      </c>
      <c r="E13" s="2">
        <f t="shared" si="2"/>
        <v>50</v>
      </c>
      <c r="F13" s="2">
        <f t="shared" si="3"/>
        <v>100</v>
      </c>
      <c r="G13" s="2">
        <f t="shared" si="4"/>
        <v>250</v>
      </c>
      <c r="H13" s="2">
        <f t="shared" si="5"/>
        <v>500</v>
      </c>
      <c r="I13" s="2">
        <f t="shared" si="6"/>
        <v>1500</v>
      </c>
      <c r="J13" s="2">
        <f t="shared" si="7"/>
        <v>5000</v>
      </c>
      <c r="K13" s="2">
        <f t="shared" si="8"/>
        <v>15000</v>
      </c>
      <c r="L13" s="2">
        <f t="shared" si="9"/>
        <v>50000</v>
      </c>
    </row>
    <row r="16" spans="1:12" x14ac:dyDescent="0.3">
      <c r="B16" t="s">
        <v>85</v>
      </c>
      <c r="C16">
        <f>C13/C2</f>
        <v>100000</v>
      </c>
      <c r="D16">
        <f t="shared" ref="D16:H16" si="10">D13/D2</f>
        <v>20000</v>
      </c>
      <c r="E16">
        <f t="shared" si="10"/>
        <v>5000</v>
      </c>
      <c r="F16">
        <f t="shared" si="10"/>
        <v>1000</v>
      </c>
      <c r="G16">
        <f t="shared" si="10"/>
        <v>500</v>
      </c>
      <c r="H16">
        <f t="shared" si="10"/>
        <v>500</v>
      </c>
    </row>
    <row r="17" spans="2:2" x14ac:dyDescent="0.3">
      <c r="B17" t="s">
        <v>261</v>
      </c>
    </row>
    <row r="18" spans="2:2" x14ac:dyDescent="0.3">
      <c r="B18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Combat</vt:lpstr>
      <vt:lpstr>Size</vt:lpstr>
      <vt:lpstr>Sheet6</vt:lpstr>
      <vt:lpstr>Weapons and Armor</vt:lpstr>
      <vt:lpstr>Creation target by Tier</vt:lpstr>
      <vt:lpstr>Materials</vt:lpstr>
      <vt:lpstr>Craft</vt:lpstr>
      <vt:lpstr>Power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2018-01-02T20:05:52Z</dcterms:modified>
</cp:coreProperties>
</file>