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ionHeartUBlade\OneDrive - Pontificia Universidad Javeriana\Universidad\Maestria\Trabajo de Investigacion\Work\Development\"/>
    </mc:Choice>
  </mc:AlternateContent>
  <xr:revisionPtr revIDLastSave="0" documentId="13_ncr:1_{4EAA25C0-2195-4BBB-B45F-4437FE9B53A6}" xr6:coauthVersionLast="47" xr6:coauthVersionMax="47" xr10:uidLastSave="{00000000-0000-0000-0000-000000000000}"/>
  <bookViews>
    <workbookView xWindow="-21710" yWindow="-14250" windowWidth="21820" windowHeight="38260" xr2:uid="{C976A0DA-792A-4098-8D51-F2C61E5D3775}"/>
  </bookViews>
  <sheets>
    <sheet name="General Midi Keys" sheetId="1" r:id="rId1"/>
    <sheet name="Sim Midi Keys" sheetId="2" r:id="rId2"/>
  </sheets>
  <definedNames>
    <definedName name="above" localSheetId="1">'Sim Midi Keys'!$Q$20</definedName>
    <definedName name="above">'General Midi Keys'!$P$20</definedName>
    <definedName name="above_l" localSheetId="1">'Sim Midi Keys'!$O$24:$Y$38</definedName>
    <definedName name="above_r">'Sim Midi Keys'!$O$78:$Y$92</definedName>
    <definedName name="above_translation">'General Midi Keys'!$N$24:$V$38</definedName>
    <definedName name="dummys_table">'Sim Midi Keys'!$AJ$2:$AP$43</definedName>
    <definedName name="sideways">'General Midi Keys'!$P$19</definedName>
    <definedName name="translation">'General Midi Keys'!$N$2:$V$17</definedName>
    <definedName name="translation_l" localSheetId="1">'Sim Midi Keys'!$O$2:$W$17</definedName>
    <definedName name="translation_r">'Sim Midi Keys'!$O$56:$W$71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9" i="2" l="1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Q3" i="2"/>
  <c r="AD58" i="2" l="1"/>
  <c r="AD59" i="2"/>
  <c r="AD61" i="2"/>
  <c r="AD64" i="2"/>
  <c r="AD66" i="2"/>
  <c r="AD76" i="2"/>
  <c r="AD78" i="2"/>
  <c r="AD80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57" i="2"/>
  <c r="AD4" i="2"/>
  <c r="AD5" i="2"/>
  <c r="AD7" i="2"/>
  <c r="AD10" i="2"/>
  <c r="AD12" i="2"/>
  <c r="AD22" i="2"/>
  <c r="AD24" i="2"/>
  <c r="AD26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3" i="2"/>
  <c r="L103" i="2"/>
  <c r="K103" i="2"/>
  <c r="J103" i="2"/>
  <c r="I103" i="2"/>
  <c r="H103" i="2"/>
  <c r="G103" i="2"/>
  <c r="F103" i="2"/>
  <c r="L102" i="2"/>
  <c r="K102" i="2"/>
  <c r="J102" i="2"/>
  <c r="I102" i="2"/>
  <c r="H102" i="2"/>
  <c r="G102" i="2"/>
  <c r="F102" i="2"/>
  <c r="L101" i="2"/>
  <c r="K101" i="2"/>
  <c r="J101" i="2"/>
  <c r="I101" i="2"/>
  <c r="H101" i="2"/>
  <c r="G101" i="2"/>
  <c r="F101" i="2"/>
  <c r="L100" i="2"/>
  <c r="K100" i="2"/>
  <c r="J100" i="2"/>
  <c r="I100" i="2"/>
  <c r="H100" i="2"/>
  <c r="G100" i="2"/>
  <c r="F100" i="2"/>
  <c r="L99" i="2"/>
  <c r="K99" i="2"/>
  <c r="J99" i="2"/>
  <c r="I99" i="2"/>
  <c r="H99" i="2"/>
  <c r="G99" i="2"/>
  <c r="F99" i="2"/>
  <c r="L98" i="2"/>
  <c r="K98" i="2"/>
  <c r="J98" i="2"/>
  <c r="I98" i="2"/>
  <c r="H98" i="2"/>
  <c r="G98" i="2"/>
  <c r="F98" i="2"/>
  <c r="L97" i="2"/>
  <c r="K97" i="2"/>
  <c r="J97" i="2"/>
  <c r="I97" i="2"/>
  <c r="H97" i="2"/>
  <c r="G97" i="2"/>
  <c r="F97" i="2"/>
  <c r="L96" i="2"/>
  <c r="K96" i="2"/>
  <c r="J96" i="2"/>
  <c r="I96" i="2"/>
  <c r="H96" i="2"/>
  <c r="G96" i="2"/>
  <c r="F96" i="2"/>
  <c r="L95" i="2"/>
  <c r="K95" i="2"/>
  <c r="J95" i="2"/>
  <c r="I95" i="2"/>
  <c r="H95" i="2"/>
  <c r="G95" i="2"/>
  <c r="F95" i="2"/>
  <c r="L94" i="2"/>
  <c r="K94" i="2"/>
  <c r="J94" i="2"/>
  <c r="I94" i="2"/>
  <c r="H94" i="2"/>
  <c r="G94" i="2"/>
  <c r="F94" i="2"/>
  <c r="L93" i="2"/>
  <c r="K93" i="2"/>
  <c r="J93" i="2"/>
  <c r="I93" i="2"/>
  <c r="H93" i="2"/>
  <c r="G93" i="2"/>
  <c r="F93" i="2"/>
  <c r="L92" i="2"/>
  <c r="K92" i="2"/>
  <c r="J92" i="2"/>
  <c r="I92" i="2"/>
  <c r="H92" i="2"/>
  <c r="G92" i="2"/>
  <c r="F92" i="2"/>
  <c r="L91" i="2"/>
  <c r="K91" i="2"/>
  <c r="J91" i="2"/>
  <c r="I91" i="2"/>
  <c r="H91" i="2"/>
  <c r="G91" i="2"/>
  <c r="F91" i="2"/>
  <c r="L90" i="2"/>
  <c r="K90" i="2"/>
  <c r="J90" i="2"/>
  <c r="I90" i="2"/>
  <c r="H90" i="2"/>
  <c r="G90" i="2"/>
  <c r="F90" i="2"/>
  <c r="L89" i="2"/>
  <c r="K89" i="2"/>
  <c r="J89" i="2"/>
  <c r="I89" i="2"/>
  <c r="H89" i="2"/>
  <c r="G89" i="2"/>
  <c r="F89" i="2"/>
  <c r="L88" i="2"/>
  <c r="K88" i="2"/>
  <c r="J88" i="2"/>
  <c r="I88" i="2"/>
  <c r="H88" i="2"/>
  <c r="G88" i="2"/>
  <c r="F88" i="2"/>
  <c r="L87" i="2"/>
  <c r="K87" i="2"/>
  <c r="J87" i="2"/>
  <c r="I87" i="2"/>
  <c r="H87" i="2"/>
  <c r="G87" i="2"/>
  <c r="F87" i="2"/>
  <c r="L86" i="2"/>
  <c r="K86" i="2"/>
  <c r="J86" i="2"/>
  <c r="I86" i="2"/>
  <c r="H86" i="2"/>
  <c r="G86" i="2"/>
  <c r="F86" i="2"/>
  <c r="L85" i="2"/>
  <c r="K85" i="2"/>
  <c r="J85" i="2"/>
  <c r="I85" i="2"/>
  <c r="H85" i="2"/>
  <c r="G85" i="2"/>
  <c r="F85" i="2"/>
  <c r="L84" i="2"/>
  <c r="K84" i="2"/>
  <c r="J84" i="2"/>
  <c r="I84" i="2"/>
  <c r="H84" i="2"/>
  <c r="G84" i="2"/>
  <c r="F84" i="2"/>
  <c r="L83" i="2"/>
  <c r="L82" i="2"/>
  <c r="L81" i="2"/>
  <c r="L80" i="2"/>
  <c r="K80" i="2"/>
  <c r="J80" i="2"/>
  <c r="I80" i="2"/>
  <c r="H80" i="2"/>
  <c r="G80" i="2"/>
  <c r="F80" i="2"/>
  <c r="L79" i="2"/>
  <c r="L78" i="2"/>
  <c r="K78" i="2"/>
  <c r="J78" i="2"/>
  <c r="I78" i="2"/>
  <c r="H78" i="2"/>
  <c r="G78" i="2"/>
  <c r="F78" i="2"/>
  <c r="L77" i="2"/>
  <c r="L76" i="2"/>
  <c r="K76" i="2"/>
  <c r="J76" i="2"/>
  <c r="I76" i="2"/>
  <c r="H76" i="2"/>
  <c r="G76" i="2"/>
  <c r="F76" i="2"/>
  <c r="L75" i="2"/>
  <c r="L74" i="2"/>
  <c r="L73" i="2"/>
  <c r="L72" i="2"/>
  <c r="L71" i="2"/>
  <c r="L70" i="2"/>
  <c r="L69" i="2"/>
  <c r="L68" i="2"/>
  <c r="L67" i="2"/>
  <c r="L66" i="2"/>
  <c r="L65" i="2"/>
  <c r="L64" i="2"/>
  <c r="K64" i="2"/>
  <c r="J64" i="2"/>
  <c r="I64" i="2"/>
  <c r="H64" i="2"/>
  <c r="G64" i="2"/>
  <c r="F64" i="2"/>
  <c r="L63" i="2"/>
  <c r="L62" i="2"/>
  <c r="L61" i="2"/>
  <c r="K61" i="2"/>
  <c r="J61" i="2"/>
  <c r="I61" i="2"/>
  <c r="H61" i="2"/>
  <c r="G61" i="2"/>
  <c r="F61" i="2"/>
  <c r="L60" i="2"/>
  <c r="L59" i="2"/>
  <c r="L58" i="2"/>
  <c r="L57" i="2"/>
  <c r="S92" i="2"/>
  <c r="R92" i="2"/>
  <c r="Q92" i="2"/>
  <c r="X90" i="2"/>
  <c r="AD74" i="2" s="1"/>
  <c r="X89" i="2"/>
  <c r="AD77" i="2" s="1"/>
  <c r="X88" i="2"/>
  <c r="AD75" i="2" s="1"/>
  <c r="X87" i="2"/>
  <c r="AD81" i="2" s="1"/>
  <c r="X86" i="2"/>
  <c r="AD79" i="2" s="1"/>
  <c r="X84" i="2"/>
  <c r="AD63" i="2" s="1"/>
  <c r="X83" i="2"/>
  <c r="AD67" i="2" s="1"/>
  <c r="X82" i="2"/>
  <c r="AD69" i="2" s="1"/>
  <c r="X81" i="2"/>
  <c r="AD82" i="2" s="1"/>
  <c r="X79" i="2"/>
  <c r="AD60" i="2" s="1"/>
  <c r="X78" i="2"/>
  <c r="AD68" i="2" s="1"/>
  <c r="Q58" i="2"/>
  <c r="Q79" i="2" s="1"/>
  <c r="R58" i="2"/>
  <c r="G60" i="2" s="1"/>
  <c r="S58" i="2"/>
  <c r="H60" i="2" s="1"/>
  <c r="T58" i="2"/>
  <c r="U58" i="2"/>
  <c r="J60" i="2" s="1"/>
  <c r="V58" i="2"/>
  <c r="K60" i="2" s="1"/>
  <c r="Q59" i="2"/>
  <c r="F58" i="2" s="1"/>
  <c r="R59" i="2"/>
  <c r="G57" i="2" s="1"/>
  <c r="S59" i="2"/>
  <c r="S80" i="2" s="1"/>
  <c r="T59" i="2"/>
  <c r="U59" i="2"/>
  <c r="J57" i="2" s="1"/>
  <c r="V59" i="2"/>
  <c r="Q60" i="2"/>
  <c r="Q81" i="2" s="1"/>
  <c r="R60" i="2"/>
  <c r="G82" i="2" s="1"/>
  <c r="S60" i="2"/>
  <c r="H82" i="2" s="1"/>
  <c r="T60" i="2"/>
  <c r="I82" i="2" s="1"/>
  <c r="U60" i="2"/>
  <c r="J82" i="2" s="1"/>
  <c r="V60" i="2"/>
  <c r="K82" i="2" s="1"/>
  <c r="Q61" i="2"/>
  <c r="F69" i="2" s="1"/>
  <c r="R61" i="2"/>
  <c r="R82" i="2" s="1"/>
  <c r="S61" i="2"/>
  <c r="T61" i="2"/>
  <c r="U61" i="2"/>
  <c r="J70" i="2" s="1"/>
  <c r="V61" i="2"/>
  <c r="K70" i="2" s="1"/>
  <c r="Q62" i="2"/>
  <c r="F83" i="2" s="1"/>
  <c r="R62" i="2"/>
  <c r="G83" i="2" s="1"/>
  <c r="S62" i="2"/>
  <c r="H83" i="2" s="1"/>
  <c r="T62" i="2"/>
  <c r="U62" i="2"/>
  <c r="V62" i="2"/>
  <c r="K83" i="2" s="1"/>
  <c r="Q63" i="2"/>
  <c r="F63" i="2" s="1"/>
  <c r="R63" i="2"/>
  <c r="R84" i="2" s="1"/>
  <c r="S63" i="2"/>
  <c r="S84" i="2" s="1"/>
  <c r="T63" i="2"/>
  <c r="I63" i="2" s="1"/>
  <c r="U63" i="2"/>
  <c r="J63" i="2" s="1"/>
  <c r="V63" i="2"/>
  <c r="Q64" i="2"/>
  <c r="F59" i="2" s="1"/>
  <c r="R64" i="2"/>
  <c r="G59" i="2" s="1"/>
  <c r="S64" i="2"/>
  <c r="H59" i="2" s="1"/>
  <c r="T64" i="2"/>
  <c r="I59" i="2" s="1"/>
  <c r="U64" i="2"/>
  <c r="V64" i="2"/>
  <c r="Q65" i="2"/>
  <c r="F79" i="2" s="1"/>
  <c r="R65" i="2"/>
  <c r="G79" i="2" s="1"/>
  <c r="S65" i="2"/>
  <c r="H71" i="2" s="1"/>
  <c r="T65" i="2"/>
  <c r="I79" i="2" s="1"/>
  <c r="U65" i="2"/>
  <c r="J71" i="2" s="1"/>
  <c r="V65" i="2"/>
  <c r="K71" i="2" s="1"/>
  <c r="Q66" i="2"/>
  <c r="F73" i="2" s="1"/>
  <c r="R66" i="2"/>
  <c r="G73" i="2" s="1"/>
  <c r="S66" i="2"/>
  <c r="H81" i="2" s="1"/>
  <c r="T66" i="2"/>
  <c r="I81" i="2" s="1"/>
  <c r="U66" i="2"/>
  <c r="J81" i="2" s="1"/>
  <c r="V66" i="2"/>
  <c r="K73" i="2" s="1"/>
  <c r="Q67" i="2"/>
  <c r="F75" i="2" s="1"/>
  <c r="R67" i="2"/>
  <c r="R88" i="2" s="1"/>
  <c r="S67" i="2"/>
  <c r="T67" i="2"/>
  <c r="I75" i="2" s="1"/>
  <c r="U67" i="2"/>
  <c r="V67" i="2"/>
  <c r="K75" i="2" s="1"/>
  <c r="Q68" i="2"/>
  <c r="Q89" i="2" s="1"/>
  <c r="R68" i="2"/>
  <c r="R89" i="2" s="1"/>
  <c r="S68" i="2"/>
  <c r="H77" i="2" s="1"/>
  <c r="T68" i="2"/>
  <c r="I77" i="2" s="1"/>
  <c r="U68" i="2"/>
  <c r="J77" i="2" s="1"/>
  <c r="V68" i="2"/>
  <c r="K77" i="2" s="1"/>
  <c r="Q69" i="2"/>
  <c r="F74" i="2" s="1"/>
  <c r="R69" i="2"/>
  <c r="G74" i="2" s="1"/>
  <c r="S69" i="2"/>
  <c r="H74" i="2" s="1"/>
  <c r="T69" i="2"/>
  <c r="I74" i="2" s="1"/>
  <c r="U69" i="2"/>
  <c r="V69" i="2"/>
  <c r="Q70" i="2"/>
  <c r="F66" i="2" s="1"/>
  <c r="R70" i="2"/>
  <c r="R91" i="2" s="1"/>
  <c r="S70" i="2"/>
  <c r="H66" i="2" s="1"/>
  <c r="T70" i="2"/>
  <c r="U70" i="2"/>
  <c r="V70" i="2"/>
  <c r="K66" i="2" s="1"/>
  <c r="R57" i="2"/>
  <c r="R78" i="2" s="1"/>
  <c r="S57" i="2"/>
  <c r="H68" i="2" s="1"/>
  <c r="T57" i="2"/>
  <c r="I68" i="2" s="1"/>
  <c r="U57" i="2"/>
  <c r="J68" i="2" s="1"/>
  <c r="V57" i="2"/>
  <c r="Q57" i="2"/>
  <c r="Q78" i="2" s="1"/>
  <c r="Q4" i="2"/>
  <c r="F8" i="2" s="1"/>
  <c r="R4" i="2"/>
  <c r="R25" i="2" s="1"/>
  <c r="S4" i="2"/>
  <c r="T4" i="2"/>
  <c r="U4" i="2"/>
  <c r="J6" i="2" s="1"/>
  <c r="V4" i="2"/>
  <c r="K6" i="2" s="1"/>
  <c r="Q5" i="2"/>
  <c r="Q26" i="2" s="1"/>
  <c r="R5" i="2"/>
  <c r="R26" i="2" s="1"/>
  <c r="S5" i="2"/>
  <c r="S26" i="2" s="1"/>
  <c r="T5" i="2"/>
  <c r="U5" i="2"/>
  <c r="J4" i="2" s="1"/>
  <c r="V5" i="2"/>
  <c r="K4" i="2" s="1"/>
  <c r="Q6" i="2"/>
  <c r="Q27" i="2" s="1"/>
  <c r="R6" i="2"/>
  <c r="G18" i="2" s="1"/>
  <c r="S6" i="2"/>
  <c r="T6" i="2"/>
  <c r="U6" i="2"/>
  <c r="V6" i="2"/>
  <c r="Q7" i="2"/>
  <c r="Q28" i="2" s="1"/>
  <c r="R7" i="2"/>
  <c r="G16" i="2" s="1"/>
  <c r="S7" i="2"/>
  <c r="H15" i="2" s="1"/>
  <c r="T7" i="2"/>
  <c r="I16" i="2" s="1"/>
  <c r="U7" i="2"/>
  <c r="J15" i="2" s="1"/>
  <c r="V7" i="2"/>
  <c r="K16" i="2" s="1"/>
  <c r="Q8" i="2"/>
  <c r="Q29" i="2" s="1"/>
  <c r="R8" i="2"/>
  <c r="G29" i="2" s="1"/>
  <c r="S8" i="2"/>
  <c r="H13" i="2" s="1"/>
  <c r="T8" i="2"/>
  <c r="I13" i="2" s="1"/>
  <c r="U8" i="2"/>
  <c r="J13" i="2" s="1"/>
  <c r="V8" i="2"/>
  <c r="K13" i="2" s="1"/>
  <c r="Q9" i="2"/>
  <c r="R9" i="2"/>
  <c r="G9" i="2" s="1"/>
  <c r="S9" i="2"/>
  <c r="H9" i="2" s="1"/>
  <c r="T9" i="2"/>
  <c r="U9" i="2"/>
  <c r="J9" i="2" s="1"/>
  <c r="V9" i="2"/>
  <c r="K11" i="2" s="1"/>
  <c r="Q10" i="2"/>
  <c r="F5" i="2" s="1"/>
  <c r="R10" i="2"/>
  <c r="R31" i="2" s="1"/>
  <c r="S10" i="2"/>
  <c r="S31" i="2" s="1"/>
  <c r="T10" i="2"/>
  <c r="U10" i="2"/>
  <c r="V10" i="2"/>
  <c r="Q11" i="2"/>
  <c r="F17" i="2" s="1"/>
  <c r="R11" i="2"/>
  <c r="R32" i="2" s="1"/>
  <c r="S11" i="2"/>
  <c r="T11" i="2"/>
  <c r="I25" i="2" s="1"/>
  <c r="U11" i="2"/>
  <c r="V11" i="2"/>
  <c r="Q12" i="2"/>
  <c r="F27" i="2" s="1"/>
  <c r="R12" i="2"/>
  <c r="G27" i="2" s="1"/>
  <c r="S12" i="2"/>
  <c r="H27" i="2" s="1"/>
  <c r="T12" i="2"/>
  <c r="U12" i="2"/>
  <c r="J27" i="2" s="1"/>
  <c r="V12" i="2"/>
  <c r="K19" i="2" s="1"/>
  <c r="Q13" i="2"/>
  <c r="Q34" i="2" s="1"/>
  <c r="R13" i="2"/>
  <c r="G21" i="2" s="1"/>
  <c r="S13" i="2"/>
  <c r="H21" i="2" s="1"/>
  <c r="T13" i="2"/>
  <c r="U13" i="2"/>
  <c r="V13" i="2"/>
  <c r="Q14" i="2"/>
  <c r="F23" i="2" s="1"/>
  <c r="R14" i="2"/>
  <c r="G23" i="2" s="1"/>
  <c r="S14" i="2"/>
  <c r="T14" i="2"/>
  <c r="U14" i="2"/>
  <c r="J23" i="2" s="1"/>
  <c r="V14" i="2"/>
  <c r="Q15" i="2"/>
  <c r="Q36" i="2" s="1"/>
  <c r="R15" i="2"/>
  <c r="R36" i="2" s="1"/>
  <c r="S15" i="2"/>
  <c r="T15" i="2"/>
  <c r="U15" i="2"/>
  <c r="J20" i="2" s="1"/>
  <c r="V15" i="2"/>
  <c r="Q16" i="2"/>
  <c r="F12" i="2" s="1"/>
  <c r="R16" i="2"/>
  <c r="R37" i="2" s="1"/>
  <c r="S16" i="2"/>
  <c r="S37" i="2" s="1"/>
  <c r="T16" i="2"/>
  <c r="U16" i="2"/>
  <c r="V16" i="2"/>
  <c r="K12" i="2" s="1"/>
  <c r="R3" i="2"/>
  <c r="R24" i="2" s="1"/>
  <c r="S3" i="2"/>
  <c r="T3" i="2"/>
  <c r="U3" i="2"/>
  <c r="J14" i="2" s="1"/>
  <c r="V3" i="2"/>
  <c r="Q24" i="2"/>
  <c r="X36" i="2"/>
  <c r="AD20" i="2" s="1"/>
  <c r="X35" i="2"/>
  <c r="AD23" i="2" s="1"/>
  <c r="X34" i="2"/>
  <c r="AD21" i="2" s="1"/>
  <c r="X33" i="2"/>
  <c r="AD27" i="2" s="1"/>
  <c r="X32" i="2"/>
  <c r="AD25" i="2" s="1"/>
  <c r="X30" i="2"/>
  <c r="AD9" i="2" s="1"/>
  <c r="X29" i="2"/>
  <c r="AD13" i="2" s="1"/>
  <c r="X28" i="2"/>
  <c r="AD15" i="2" s="1"/>
  <c r="X27" i="2"/>
  <c r="AD28" i="2" s="1"/>
  <c r="X25" i="2"/>
  <c r="AD6" i="2" s="1"/>
  <c r="X24" i="2"/>
  <c r="AD14" i="2" s="1"/>
  <c r="S38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0" i="2"/>
  <c r="AA78" i="2"/>
  <c r="AA76" i="2"/>
  <c r="AA61" i="2"/>
  <c r="AA49" i="2"/>
  <c r="L49" i="2"/>
  <c r="K49" i="2"/>
  <c r="J49" i="2"/>
  <c r="I49" i="2"/>
  <c r="H49" i="2"/>
  <c r="G49" i="2"/>
  <c r="F49" i="2"/>
  <c r="AA48" i="2"/>
  <c r="L48" i="2"/>
  <c r="K48" i="2"/>
  <c r="J48" i="2"/>
  <c r="I48" i="2"/>
  <c r="H48" i="2"/>
  <c r="G48" i="2"/>
  <c r="F48" i="2"/>
  <c r="AA47" i="2"/>
  <c r="L47" i="2"/>
  <c r="K47" i="2"/>
  <c r="J47" i="2"/>
  <c r="I47" i="2"/>
  <c r="H47" i="2"/>
  <c r="G47" i="2"/>
  <c r="F47" i="2"/>
  <c r="AA46" i="2"/>
  <c r="L46" i="2"/>
  <c r="K46" i="2"/>
  <c r="J46" i="2"/>
  <c r="I46" i="2"/>
  <c r="H46" i="2"/>
  <c r="G46" i="2"/>
  <c r="F46" i="2"/>
  <c r="AA45" i="2"/>
  <c r="L45" i="2"/>
  <c r="K45" i="2"/>
  <c r="J45" i="2"/>
  <c r="I45" i="2"/>
  <c r="H45" i="2"/>
  <c r="G45" i="2"/>
  <c r="F45" i="2"/>
  <c r="AA44" i="2"/>
  <c r="L44" i="2"/>
  <c r="K44" i="2"/>
  <c r="J44" i="2"/>
  <c r="I44" i="2"/>
  <c r="H44" i="2"/>
  <c r="G44" i="2"/>
  <c r="F44" i="2"/>
  <c r="AA43" i="2"/>
  <c r="L43" i="2"/>
  <c r="K43" i="2"/>
  <c r="J43" i="2"/>
  <c r="I43" i="2"/>
  <c r="H43" i="2"/>
  <c r="G43" i="2"/>
  <c r="F43" i="2"/>
  <c r="AA42" i="2"/>
  <c r="L42" i="2"/>
  <c r="K42" i="2"/>
  <c r="J42" i="2"/>
  <c r="I42" i="2"/>
  <c r="H42" i="2"/>
  <c r="G42" i="2"/>
  <c r="F42" i="2"/>
  <c r="AA41" i="2"/>
  <c r="L41" i="2"/>
  <c r="K41" i="2"/>
  <c r="J41" i="2"/>
  <c r="I41" i="2"/>
  <c r="H41" i="2"/>
  <c r="G41" i="2"/>
  <c r="F41" i="2"/>
  <c r="AA40" i="2"/>
  <c r="L40" i="2"/>
  <c r="K40" i="2"/>
  <c r="J40" i="2"/>
  <c r="I40" i="2"/>
  <c r="H40" i="2"/>
  <c r="G40" i="2"/>
  <c r="F40" i="2"/>
  <c r="AA39" i="2"/>
  <c r="L39" i="2"/>
  <c r="K39" i="2"/>
  <c r="J39" i="2"/>
  <c r="I39" i="2"/>
  <c r="H39" i="2"/>
  <c r="G39" i="2"/>
  <c r="F39" i="2"/>
  <c r="AA38" i="2"/>
  <c r="R38" i="2"/>
  <c r="Q38" i="2"/>
  <c r="L38" i="2"/>
  <c r="K38" i="2"/>
  <c r="J38" i="2"/>
  <c r="I38" i="2"/>
  <c r="H38" i="2"/>
  <c r="G38" i="2"/>
  <c r="F38" i="2"/>
  <c r="AA37" i="2"/>
  <c r="L37" i="2"/>
  <c r="K37" i="2"/>
  <c r="J37" i="2"/>
  <c r="I37" i="2"/>
  <c r="H37" i="2"/>
  <c r="G37" i="2"/>
  <c r="F37" i="2"/>
  <c r="AA36" i="2"/>
  <c r="L36" i="2"/>
  <c r="K36" i="2"/>
  <c r="J36" i="2"/>
  <c r="I36" i="2"/>
  <c r="H36" i="2"/>
  <c r="G36" i="2"/>
  <c r="F36" i="2"/>
  <c r="AA35" i="2"/>
  <c r="Q35" i="2"/>
  <c r="L35" i="2"/>
  <c r="K35" i="2"/>
  <c r="J35" i="2"/>
  <c r="I35" i="2"/>
  <c r="H35" i="2"/>
  <c r="G35" i="2"/>
  <c r="F35" i="2"/>
  <c r="AA34" i="2"/>
  <c r="L34" i="2"/>
  <c r="K34" i="2"/>
  <c r="J34" i="2"/>
  <c r="I34" i="2"/>
  <c r="H34" i="2"/>
  <c r="G34" i="2"/>
  <c r="F34" i="2"/>
  <c r="AA33" i="2"/>
  <c r="L33" i="2"/>
  <c r="K33" i="2"/>
  <c r="J33" i="2"/>
  <c r="I33" i="2"/>
  <c r="H33" i="2"/>
  <c r="G33" i="2"/>
  <c r="F33" i="2"/>
  <c r="AA32" i="2"/>
  <c r="L32" i="2"/>
  <c r="K32" i="2"/>
  <c r="J32" i="2"/>
  <c r="I32" i="2"/>
  <c r="H32" i="2"/>
  <c r="G32" i="2"/>
  <c r="F32" i="2"/>
  <c r="AA31" i="2"/>
  <c r="L31" i="2"/>
  <c r="K31" i="2"/>
  <c r="J31" i="2"/>
  <c r="I31" i="2"/>
  <c r="H31" i="2"/>
  <c r="G31" i="2"/>
  <c r="F31" i="2"/>
  <c r="AA30" i="2"/>
  <c r="L30" i="2"/>
  <c r="K30" i="2"/>
  <c r="J30" i="2"/>
  <c r="I30" i="2"/>
  <c r="H30" i="2"/>
  <c r="G30" i="2"/>
  <c r="F30" i="2"/>
  <c r="L29" i="2"/>
  <c r="L28" i="2"/>
  <c r="I28" i="2"/>
  <c r="L27" i="2"/>
  <c r="AA26" i="2"/>
  <c r="L26" i="2"/>
  <c r="K26" i="2"/>
  <c r="J26" i="2"/>
  <c r="I26" i="2"/>
  <c r="H26" i="2"/>
  <c r="G26" i="2"/>
  <c r="F26" i="2"/>
  <c r="L25" i="2"/>
  <c r="AA24" i="2"/>
  <c r="L24" i="2"/>
  <c r="K24" i="2"/>
  <c r="J24" i="2"/>
  <c r="I24" i="2"/>
  <c r="H24" i="2"/>
  <c r="G24" i="2"/>
  <c r="F24" i="2"/>
  <c r="L23" i="2"/>
  <c r="AA22" i="2"/>
  <c r="L22" i="2"/>
  <c r="K22" i="2"/>
  <c r="J22" i="2"/>
  <c r="I22" i="2"/>
  <c r="H22" i="2"/>
  <c r="G22" i="2"/>
  <c r="F22" i="2"/>
  <c r="L21" i="2"/>
  <c r="L20" i="2"/>
  <c r="L19" i="2"/>
  <c r="L18" i="2"/>
  <c r="L17" i="2"/>
  <c r="L16" i="2"/>
  <c r="L15" i="2"/>
  <c r="L14" i="2"/>
  <c r="H14" i="2"/>
  <c r="F14" i="2"/>
  <c r="L13" i="2"/>
  <c r="L12" i="2"/>
  <c r="L11" i="2"/>
  <c r="L10" i="2"/>
  <c r="K10" i="2"/>
  <c r="J10" i="2"/>
  <c r="I10" i="2"/>
  <c r="H10" i="2"/>
  <c r="G10" i="2"/>
  <c r="F10" i="2"/>
  <c r="L9" i="2"/>
  <c r="L8" i="2"/>
  <c r="H8" i="2"/>
  <c r="AA7" i="2"/>
  <c r="L7" i="2"/>
  <c r="K7" i="2"/>
  <c r="J7" i="2"/>
  <c r="I7" i="2"/>
  <c r="H7" i="2"/>
  <c r="G7" i="2"/>
  <c r="F7" i="2"/>
  <c r="L6" i="2"/>
  <c r="L5" i="2"/>
  <c r="G5" i="2"/>
  <c r="L4" i="2"/>
  <c r="L3" i="2"/>
  <c r="G20" i="2" l="1"/>
  <c r="S36" i="2"/>
  <c r="S88" i="2"/>
  <c r="G14" i="2"/>
  <c r="I9" i="2"/>
  <c r="F20" i="2"/>
  <c r="K28" i="2"/>
  <c r="G6" i="2"/>
  <c r="R33" i="2"/>
  <c r="I18" i="2"/>
  <c r="K18" i="2"/>
  <c r="G11" i="2"/>
  <c r="I11" i="2"/>
  <c r="G19" i="2"/>
  <c r="G8" i="2"/>
  <c r="R30" i="2"/>
  <c r="R28" i="2"/>
  <c r="F25" i="2"/>
  <c r="Q32" i="2"/>
  <c r="G25" i="2"/>
  <c r="S33" i="2"/>
  <c r="S30" i="2"/>
  <c r="S82" i="2"/>
  <c r="K3" i="2"/>
  <c r="J3" i="2"/>
  <c r="H12" i="2"/>
  <c r="H29" i="2"/>
  <c r="J21" i="2"/>
  <c r="AD73" i="2"/>
  <c r="AD19" i="2"/>
  <c r="AD72" i="2"/>
  <c r="J18" i="2"/>
  <c r="Q25" i="2"/>
  <c r="AD18" i="2"/>
  <c r="AD71" i="2"/>
  <c r="J28" i="2"/>
  <c r="AD17" i="2"/>
  <c r="AD70" i="2"/>
  <c r="F6" i="2"/>
  <c r="F19" i="2"/>
  <c r="AD16" i="2"/>
  <c r="S25" i="2"/>
  <c r="AD83" i="2"/>
  <c r="AD29" i="2"/>
  <c r="I14" i="2"/>
  <c r="AD65" i="2"/>
  <c r="S35" i="2"/>
  <c r="S27" i="2"/>
  <c r="AD11" i="2"/>
  <c r="Q33" i="2"/>
  <c r="S32" i="2"/>
  <c r="AD62" i="2"/>
  <c r="AD8" i="2"/>
  <c r="S29" i="2"/>
  <c r="H11" i="2"/>
  <c r="F3" i="2"/>
  <c r="I12" i="2"/>
  <c r="K23" i="2"/>
  <c r="K29" i="2"/>
  <c r="J12" i="2"/>
  <c r="G17" i="2"/>
  <c r="R27" i="2"/>
  <c r="H17" i="2"/>
  <c r="K21" i="2"/>
  <c r="R35" i="2"/>
  <c r="I17" i="2"/>
  <c r="F28" i="2"/>
  <c r="K17" i="2"/>
  <c r="G28" i="2"/>
  <c r="H28" i="2"/>
  <c r="I29" i="2"/>
  <c r="H25" i="2"/>
  <c r="I23" i="2"/>
  <c r="K25" i="2"/>
  <c r="J29" i="2"/>
  <c r="I27" i="2"/>
  <c r="J8" i="2"/>
  <c r="H6" i="2"/>
  <c r="S90" i="2"/>
  <c r="I8" i="2"/>
  <c r="I6" i="2"/>
  <c r="J11" i="2"/>
  <c r="K14" i="2"/>
  <c r="G62" i="2"/>
  <c r="F15" i="2"/>
  <c r="G15" i="2"/>
  <c r="K9" i="2"/>
  <c r="R79" i="2"/>
  <c r="H19" i="2"/>
  <c r="F16" i="2"/>
  <c r="H16" i="2"/>
  <c r="I19" i="2"/>
  <c r="I3" i="2"/>
  <c r="F21" i="2"/>
  <c r="R80" i="2"/>
  <c r="R81" i="2"/>
  <c r="S24" i="2"/>
  <c r="G12" i="2"/>
  <c r="J62" i="2"/>
  <c r="I71" i="2"/>
  <c r="F4" i="2"/>
  <c r="I4" i="2"/>
  <c r="F57" i="2"/>
  <c r="R85" i="2"/>
  <c r="H73" i="2"/>
  <c r="R29" i="2"/>
  <c r="S85" i="2"/>
  <c r="I21" i="2"/>
  <c r="Q86" i="2"/>
  <c r="G13" i="2"/>
  <c r="H5" i="2"/>
  <c r="K5" i="2"/>
  <c r="J16" i="2"/>
  <c r="R90" i="2"/>
  <c r="Q91" i="2"/>
  <c r="J59" i="2"/>
  <c r="H62" i="2"/>
  <c r="I66" i="2"/>
  <c r="G3" i="2"/>
  <c r="Q31" i="2"/>
  <c r="J19" i="2"/>
  <c r="S91" i="2"/>
  <c r="K59" i="2"/>
  <c r="I62" i="2"/>
  <c r="S81" i="2"/>
  <c r="F60" i="2"/>
  <c r="K62" i="2"/>
  <c r="F68" i="2"/>
  <c r="I73" i="2"/>
  <c r="I60" i="2"/>
  <c r="AA60" i="2" s="1"/>
  <c r="K68" i="2"/>
  <c r="J73" i="2"/>
  <c r="K63" i="2"/>
  <c r="H20" i="2"/>
  <c r="G69" i="2"/>
  <c r="H69" i="2"/>
  <c r="Q88" i="2"/>
  <c r="I69" i="2"/>
  <c r="J75" i="2"/>
  <c r="S28" i="2"/>
  <c r="H57" i="2"/>
  <c r="G70" i="2"/>
  <c r="I57" i="2"/>
  <c r="H70" i="2"/>
  <c r="S78" i="2"/>
  <c r="Q84" i="2"/>
  <c r="I70" i="2"/>
  <c r="I5" i="2"/>
  <c r="Q85" i="2"/>
  <c r="F62" i="2"/>
  <c r="K65" i="2"/>
  <c r="F71" i="2"/>
  <c r="R86" i="2"/>
  <c r="G71" i="2"/>
  <c r="I15" i="2"/>
  <c r="Q82" i="2"/>
  <c r="S89" i="2"/>
  <c r="G58" i="2"/>
  <c r="F65" i="2"/>
  <c r="H67" i="2"/>
  <c r="J69" i="2"/>
  <c r="F81" i="2"/>
  <c r="J5" i="2"/>
  <c r="AA5" i="2" s="1"/>
  <c r="I20" i="2"/>
  <c r="K27" i="2"/>
  <c r="Q87" i="2"/>
  <c r="H58" i="2"/>
  <c r="G65" i="2"/>
  <c r="I67" i="2"/>
  <c r="K69" i="2"/>
  <c r="F72" i="2"/>
  <c r="G81" i="2"/>
  <c r="I83" i="2"/>
  <c r="H3" i="2"/>
  <c r="G4" i="2"/>
  <c r="F18" i="2"/>
  <c r="H4" i="2"/>
  <c r="K8" i="2"/>
  <c r="K15" i="2"/>
  <c r="F29" i="2"/>
  <c r="R34" i="2"/>
  <c r="R87" i="2"/>
  <c r="I58" i="2"/>
  <c r="H65" i="2"/>
  <c r="J67" i="2"/>
  <c r="G72" i="2"/>
  <c r="J83" i="2"/>
  <c r="J66" i="2"/>
  <c r="K57" i="2"/>
  <c r="F13" i="2"/>
  <c r="AA13" i="2" s="1"/>
  <c r="K20" i="2"/>
  <c r="S34" i="2"/>
  <c r="Q80" i="2"/>
  <c r="J58" i="2"/>
  <c r="G63" i="2"/>
  <c r="I65" i="2"/>
  <c r="K67" i="2"/>
  <c r="F70" i="2"/>
  <c r="H72" i="2"/>
  <c r="J74" i="2"/>
  <c r="K58" i="2"/>
  <c r="H63" i="2"/>
  <c r="J65" i="2"/>
  <c r="I72" i="2"/>
  <c r="K74" i="2"/>
  <c r="F77" i="2"/>
  <c r="H79" i="2"/>
  <c r="Q37" i="2"/>
  <c r="Q90" i="2"/>
  <c r="J72" i="2"/>
  <c r="G77" i="2"/>
  <c r="K81" i="2"/>
  <c r="S87" i="2"/>
  <c r="G68" i="2"/>
  <c r="K72" i="2"/>
  <c r="J79" i="2"/>
  <c r="Q83" i="2"/>
  <c r="G75" i="2"/>
  <c r="K79" i="2"/>
  <c r="F82" i="2"/>
  <c r="AA82" i="2" s="1"/>
  <c r="R83" i="2"/>
  <c r="G66" i="2"/>
  <c r="H75" i="2"/>
  <c r="AW4" i="2"/>
  <c r="S83" i="2"/>
  <c r="S86" i="2"/>
  <c r="S79" i="2"/>
  <c r="F67" i="2"/>
  <c r="G67" i="2"/>
  <c r="J17" i="2"/>
  <c r="J25" i="2"/>
  <c r="F11" i="2"/>
  <c r="F9" i="2"/>
  <c r="H18" i="2"/>
  <c r="H23" i="2"/>
  <c r="Q30" i="2"/>
  <c r="AW6" i="2"/>
  <c r="AW5" i="2"/>
  <c r="AA64" i="2"/>
  <c r="AA10" i="2"/>
  <c r="AA6" i="2"/>
  <c r="P10" i="1"/>
  <c r="P31" i="1" s="1"/>
  <c r="AB7" i="1"/>
  <c r="AB22" i="1"/>
  <c r="AB24" i="1"/>
  <c r="AB26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S38" i="1"/>
  <c r="S37" i="1"/>
  <c r="S36" i="1"/>
  <c r="S35" i="1"/>
  <c r="S32" i="1"/>
  <c r="S31" i="1"/>
  <c r="S26" i="1"/>
  <c r="S34" i="1"/>
  <c r="S33" i="1"/>
  <c r="S30" i="1"/>
  <c r="S29" i="1"/>
  <c r="S28" i="1"/>
  <c r="S27" i="1"/>
  <c r="S25" i="1"/>
  <c r="S24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R31" i="1"/>
  <c r="R38" i="1"/>
  <c r="R37" i="1"/>
  <c r="R26" i="1"/>
  <c r="R36" i="1"/>
  <c r="R35" i="1"/>
  <c r="R34" i="1"/>
  <c r="R33" i="1"/>
  <c r="R32" i="1"/>
  <c r="R30" i="1"/>
  <c r="R29" i="1"/>
  <c r="R28" i="1"/>
  <c r="AB15" i="1" s="1"/>
  <c r="R27" i="1"/>
  <c r="R25" i="1"/>
  <c r="R24" i="1"/>
  <c r="P38" i="1"/>
  <c r="P37" i="1"/>
  <c r="P36" i="1"/>
  <c r="P35" i="1"/>
  <c r="P34" i="1"/>
  <c r="P33" i="1"/>
  <c r="P32" i="1"/>
  <c r="P30" i="1"/>
  <c r="P29" i="1"/>
  <c r="P28" i="1"/>
  <c r="P27" i="1"/>
  <c r="P26" i="1"/>
  <c r="P25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P24" i="1"/>
  <c r="Y7" i="1"/>
  <c r="Y22" i="1"/>
  <c r="Y24" i="1"/>
  <c r="Y26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AB28" i="1" s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AB12" i="1" s="1"/>
  <c r="L11" i="1"/>
  <c r="AB11" i="1" s="1"/>
  <c r="L10" i="1"/>
  <c r="AB10" i="1" s="1"/>
  <c r="L9" i="1"/>
  <c r="L8" i="1"/>
  <c r="L7" i="1"/>
  <c r="L6" i="1"/>
  <c r="L5" i="1"/>
  <c r="L4" i="1"/>
  <c r="L3" i="1"/>
  <c r="F4" i="1"/>
  <c r="G4" i="1"/>
  <c r="H4" i="1"/>
  <c r="I4" i="1"/>
  <c r="J4" i="1"/>
  <c r="K4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Y21" i="1" s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G3" i="1"/>
  <c r="H3" i="1"/>
  <c r="I3" i="1"/>
  <c r="J3" i="1"/>
  <c r="K3" i="1"/>
  <c r="F3" i="1"/>
  <c r="AB21" i="1" l="1"/>
  <c r="AB3" i="1"/>
  <c r="AB18" i="1"/>
  <c r="AB4" i="1"/>
  <c r="AB20" i="1"/>
  <c r="AB14" i="1"/>
  <c r="AB16" i="1"/>
  <c r="AB17" i="1"/>
  <c r="AB5" i="1"/>
  <c r="AB29" i="1"/>
  <c r="AB6" i="1"/>
  <c r="AB13" i="1"/>
  <c r="AB23" i="1"/>
  <c r="AB8" i="1"/>
  <c r="AB9" i="1"/>
  <c r="AB25" i="1"/>
  <c r="AA14" i="2"/>
  <c r="AA77" i="2"/>
  <c r="AA11" i="2"/>
  <c r="AA71" i="2"/>
  <c r="AA73" i="2"/>
  <c r="AA16" i="2"/>
  <c r="AA25" i="2"/>
  <c r="AA28" i="2"/>
  <c r="AA21" i="2"/>
  <c r="AA12" i="2"/>
  <c r="AA23" i="2"/>
  <c r="AA29" i="2"/>
  <c r="AA9" i="2"/>
  <c r="AA8" i="2"/>
  <c r="AA68" i="2"/>
  <c r="AA27" i="2"/>
  <c r="AA17" i="2"/>
  <c r="AA59" i="2"/>
  <c r="AA18" i="2"/>
  <c r="AA62" i="2"/>
  <c r="AA81" i="2"/>
  <c r="AA66" i="2"/>
  <c r="AA3" i="2"/>
  <c r="AA4" i="2"/>
  <c r="AA79" i="2"/>
  <c r="AA75" i="2"/>
  <c r="AA65" i="2"/>
  <c r="AA15" i="2"/>
  <c r="AA19" i="2"/>
  <c r="AA57" i="2"/>
  <c r="AA63" i="2"/>
  <c r="AA58" i="2"/>
  <c r="AA83" i="2"/>
  <c r="AA70" i="2"/>
  <c r="AA69" i="2"/>
  <c r="AA67" i="2"/>
  <c r="AA72" i="2"/>
  <c r="AA74" i="2"/>
  <c r="AA20" i="2"/>
  <c r="Y28" i="1"/>
  <c r="Y20" i="1"/>
  <c r="Y4" i="1"/>
  <c r="AB19" i="1"/>
  <c r="AB27" i="1"/>
  <c r="Y14" i="1"/>
  <c r="Y3" i="1"/>
  <c r="Y16" i="1"/>
  <c r="Y18" i="1"/>
  <c r="Y27" i="1"/>
  <c r="Y11" i="1"/>
  <c r="Y19" i="1"/>
  <c r="Y5" i="1"/>
  <c r="Y29" i="1"/>
  <c r="Y8" i="1"/>
  <c r="Y13" i="1"/>
  <c r="Y15" i="1"/>
  <c r="Y23" i="1"/>
  <c r="Y17" i="1"/>
  <c r="Y9" i="1"/>
  <c r="Y25" i="1"/>
  <c r="Y6" i="1"/>
  <c r="Y12" i="1"/>
  <c r="Y10" i="1"/>
</calcChain>
</file>

<file path=xl/sharedStrings.xml><?xml version="1.0" encoding="utf-8"?>
<sst xmlns="http://schemas.openxmlformats.org/spreadsheetml/2006/main" count="848" uniqueCount="156">
  <si>
    <t>Key#</t>
  </si>
  <si>
    <t>Drum Sound</t>
  </si>
  <si>
    <t>Acoustic Bass Drum</t>
  </si>
  <si>
    <t>Bass Drum 1</t>
  </si>
  <si>
    <t>Side Stick</t>
  </si>
  <si>
    <t>Acoustic Snare</t>
  </si>
  <si>
    <t>Hand Clap</t>
  </si>
  <si>
    <t>Electric Snare</t>
  </si>
  <si>
    <t>Low Floor Tom</t>
  </si>
  <si>
    <t>Closed Hi Hat</t>
  </si>
  <si>
    <t>High Floor Tom</t>
  </si>
  <si>
    <t>Pedal Hi-Hat</t>
  </si>
  <si>
    <t>Low Tom</t>
  </si>
  <si>
    <t>Open Hi-Hat</t>
  </si>
  <si>
    <t>Low-Mid Tom</t>
  </si>
  <si>
    <t>Hi-Mid Tom</t>
  </si>
  <si>
    <t>Crash Cymbal 1</t>
  </si>
  <si>
    <t>High Tom</t>
  </si>
  <si>
    <t>Ride Cymbal 1</t>
  </si>
  <si>
    <t>Chinese Cymbal</t>
  </si>
  <si>
    <t>Ride Bell</t>
  </si>
  <si>
    <t>Tambourine</t>
  </si>
  <si>
    <t>Splash Cymbal</t>
  </si>
  <si>
    <t>Cowbell</t>
  </si>
  <si>
    <t>Crash Cymbal 2</t>
  </si>
  <si>
    <t>Vibraslap</t>
  </si>
  <si>
    <t>Ride Cymbal 2</t>
  </si>
  <si>
    <t>Hi Bongo</t>
  </si>
  <si>
    <t>Low Bongo</t>
  </si>
  <si>
    <t>Mute Hi Conga</t>
  </si>
  <si>
    <t>Open Hi Conga</t>
  </si>
  <si>
    <t>Low Conga</t>
  </si>
  <si>
    <t>High Timbale</t>
  </si>
  <si>
    <t>Low Timbale</t>
  </si>
  <si>
    <t>High Agogo</t>
  </si>
  <si>
    <t>Low Agogo</t>
  </si>
  <si>
    <t>Cabasa</t>
  </si>
  <si>
    <t>Maracas</t>
  </si>
  <si>
    <t>Short Whistle</t>
  </si>
  <si>
    <t>Long Whistle</t>
  </si>
  <si>
    <t>Short Guiro</t>
  </si>
  <si>
    <t>Long Guiro</t>
  </si>
  <si>
    <t>Claves</t>
  </si>
  <si>
    <t>Hi Wood Block</t>
  </si>
  <si>
    <t>Low Wood Block</t>
  </si>
  <si>
    <t>Mute Cuica</t>
  </si>
  <si>
    <t>Open Cuica</t>
  </si>
  <si>
    <t>Mute Triangle</t>
  </si>
  <si>
    <t>Open Triangle</t>
  </si>
  <si>
    <t>Map to</t>
  </si>
  <si>
    <t>KD</t>
  </si>
  <si>
    <t>RS</t>
  </si>
  <si>
    <t>Kick Drum</t>
  </si>
  <si>
    <t>Rim Shot</t>
  </si>
  <si>
    <t>SD</t>
  </si>
  <si>
    <t>HH</t>
  </si>
  <si>
    <t>Hi-Hat</t>
  </si>
  <si>
    <t>Snare Drum</t>
  </si>
  <si>
    <t>LT</t>
  </si>
  <si>
    <t>HT</t>
  </si>
  <si>
    <t>MT</t>
  </si>
  <si>
    <t>Mid Tom</t>
  </si>
  <si>
    <t>FT</t>
  </si>
  <si>
    <t>Floor Tom</t>
  </si>
  <si>
    <t>Crash Cymbal</t>
  </si>
  <si>
    <t>Ride Cymbal</t>
  </si>
  <si>
    <t>CH</t>
  </si>
  <si>
    <t>Component</t>
  </si>
  <si>
    <t>Comp</t>
  </si>
  <si>
    <t>CC</t>
  </si>
  <si>
    <t>RC</t>
  </si>
  <si>
    <t>RB</t>
  </si>
  <si>
    <t>SC</t>
  </si>
  <si>
    <t>notes_dic = {</t>
  </si>
  <si>
    <t>}</t>
  </si>
  <si>
    <t>x</t>
  </si>
  <si>
    <t>y</t>
  </si>
  <si>
    <t>z</t>
  </si>
  <si>
    <t>alpha</t>
  </si>
  <si>
    <t>phi</t>
  </si>
  <si>
    <t>theta</t>
  </si>
  <si>
    <t>PD</t>
  </si>
  <si>
    <t>Hi-Hat Pedal</t>
  </si>
  <si>
    <t>part</t>
  </si>
  <si>
    <t>tip</t>
  </si>
  <si>
    <t>foot</t>
  </si>
  <si>
    <t>side</t>
  </si>
  <si>
    <t>HHc</t>
  </si>
  <si>
    <t>Hi-Hat (Closed)</t>
  </si>
  <si>
    <t>above_notes_dic = {</t>
  </si>
  <si>
    <t>Notes position:</t>
  </si>
  <si>
    <t>Notes above position:</t>
  </si>
  <si>
    <t>Above delta</t>
  </si>
  <si>
    <t>l</t>
  </si>
  <si>
    <t>-</t>
  </si>
  <si>
    <t>r</t>
  </si>
  <si>
    <t>r*</t>
  </si>
  <si>
    <t>Sideways delta</t>
  </si>
  <si>
    <t>+</t>
  </si>
  <si>
    <t>-   +</t>
  </si>
  <si>
    <t>notes_dic_l = {</t>
  </si>
  <si>
    <t>Left</t>
  </si>
  <si>
    <t>Right</t>
  </si>
  <si>
    <t>dummy_name</t>
  </si>
  <si>
    <t>ox</t>
  </si>
  <si>
    <t>oy</t>
  </si>
  <si>
    <t>oz</t>
  </si>
  <si>
    <t>Drumstick_Left_Tip</t>
  </si>
  <si>
    <t>Drums_Target_HH_L</t>
  </si>
  <si>
    <t>Drums_Target_SD_L</t>
  </si>
  <si>
    <t>Drums_Target_KD</t>
  </si>
  <si>
    <t>Drums_Target_HT_L</t>
  </si>
  <si>
    <t>Drums_Target_MT_L</t>
  </si>
  <si>
    <t>Drums_Target_LT_R</t>
  </si>
  <si>
    <t>Drums_Target_FT_L</t>
  </si>
  <si>
    <t>Drums_Target_RS_L</t>
  </si>
  <si>
    <t>Drums_Target_CC_L</t>
  </si>
  <si>
    <t>Drums_Target_RC_R</t>
  </si>
  <si>
    <t>Drums_Target_RB_R</t>
  </si>
  <si>
    <t>Drums_Target_SC_L</t>
  </si>
  <si>
    <t>Drums_Target_PD</t>
  </si>
  <si>
    <t>Drumstick_Right_Tip</t>
  </si>
  <si>
    <t>Drumstick_Left_Side</t>
  </si>
  <si>
    <t>Drumstick_Right_Side</t>
  </si>
  <si>
    <t>Drums_Target_HH_R</t>
  </si>
  <si>
    <t>Drums_Target_SD_R</t>
  </si>
  <si>
    <t>Drums_Target_RS_R</t>
  </si>
  <si>
    <t>Drums_Target_HT_R</t>
  </si>
  <si>
    <t>Drums_Target_MT_R</t>
  </si>
  <si>
    <t>Drums_Target_LT_L</t>
  </si>
  <si>
    <t>Drums_Target_FT_R</t>
  </si>
  <si>
    <t>Drums_Target_CC_R</t>
  </si>
  <si>
    <t>Drums_Target_RC_L</t>
  </si>
  <si>
    <t>Drums_Target_RB_L</t>
  </si>
  <si>
    <t>Drums_Target_SC_R</t>
  </si>
  <si>
    <t>Drums_Target_CH_R</t>
  </si>
  <si>
    <t>Drums_Target_CH_L</t>
  </si>
  <si>
    <t>UR3_ikTool</t>
  </si>
  <si>
    <t>Drumstick_Left_ikTool</t>
  </si>
  <si>
    <t>Drumstick_Right_ikTool</t>
  </si>
  <si>
    <t>Drumstick_Left_ikTarget</t>
  </si>
  <si>
    <t>Drumstick_Right_ikTarget</t>
  </si>
  <si>
    <t>UR3_ikTarget</t>
  </si>
  <si>
    <t>Left Target</t>
  </si>
  <si>
    <t>Right Target</t>
  </si>
  <si>
    <t>Other Target</t>
  </si>
  <si>
    <t>Other</t>
  </si>
  <si>
    <t/>
  </si>
  <si>
    <t>dz</t>
  </si>
  <si>
    <t>dalph</t>
  </si>
  <si>
    <t>notes_dic_r = {</t>
  </si>
  <si>
    <t>above_dic_r = {</t>
  </si>
  <si>
    <t>above_dic_l = {</t>
  </si>
  <si>
    <t>L</t>
  </si>
  <si>
    <t>R</t>
  </si>
  <si>
    <t>mapping_dict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</si>
</sst>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1"/>
      <color rgb="FF343434"/>
      <name val="Actor"/>
    </font>
    <font>
      <b/>
      <sz val="11"/>
      <color rgb="FF343434"/>
      <name val="Act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2" xfId="0" applyBorder="1"/>
    <xf numFmtId="0" fontId="3" fillId="3" borderId="2" xfId="0" applyFont="1" applyFill="1" applyBorder="1"/>
    <xf numFmtId="0" fontId="0" fillId="4" borderId="0" xfId="0" applyFill="1"/>
    <xf numFmtId="0" fontId="0" fillId="5" borderId="0" xfId="0" applyFill="1"/>
    <xf numFmtId="0" fontId="1" fillId="2" borderId="3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0" borderId="0" xfId="0" applyFill="1"/>
    <xf numFmtId="0" fontId="3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Fill="1" applyBorder="1"/>
    <xf numFmtId="164" fontId="3" fillId="3" borderId="2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right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0" xfId="0" applyFont="1"/>
    <xf numFmtId="164" fontId="0" fillId="0" borderId="0" xfId="0" applyNumberFormat="1" applyBorder="1"/>
    <xf numFmtId="0" fontId="0" fillId="0" borderId="0" xfId="0" applyBorder="1"/>
    <xf numFmtId="164" fontId="0" fillId="6" borderId="0" xfId="0" applyNumberFormat="1" applyFill="1" applyBorder="1"/>
    <xf numFmtId="0" fontId="0" fillId="0" borderId="0" xfId="0" applyFill="1" applyBorder="1"/>
    <xf numFmtId="0" fontId="0" fillId="6" borderId="0" xfId="0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222983</xdr:colOff>
      <xdr:row>17</xdr:row>
      <xdr:rowOff>0</xdr:rowOff>
    </xdr:from>
    <xdr:to>
      <xdr:col>15</xdr:col>
      <xdr:colOff>222983</xdr:colOff>
      <xdr:row>17</xdr:row>
      <xdr:rowOff>183906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C013043-0B5A-4E0E-939F-91991CB6E71D}"/>
            </a:ext>
          </a:extLst>
        </xdr:cNvPr>
        <xdr:cNvCxnSpPr/>
      </xdr:nvCxnSpPr>
      <xdr:spPr>
        <a:xfrm flipV="1">
          <a:off x="7955329" y="3238500"/>
          <a:ext cx="0" cy="18390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415192</xdr:colOff>
      <xdr:row>20</xdr:row>
      <xdr:rowOff>4885</xdr:rowOff>
    </xdr:from>
    <xdr:to>
      <xdr:col>17</xdr:col>
      <xdr:colOff>185615</xdr:colOff>
      <xdr:row>21</xdr:row>
      <xdr:rowOff>180731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53CBFBA-3CCC-4C35-9A1E-A71BDD81AF8B}"/>
            </a:ext>
          </a:extLst>
        </xdr:cNvPr>
        <xdr:cNvCxnSpPr/>
      </xdr:nvCxnSpPr>
      <xdr:spPr>
        <a:xfrm>
          <a:off x="8147538" y="3814885"/>
          <a:ext cx="571500" cy="3663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170963</xdr:colOff>
      <xdr:row>0</xdr:row>
      <xdr:rowOff>102577</xdr:rowOff>
    </xdr:from>
    <xdr:to>
      <xdr:col>22</xdr:col>
      <xdr:colOff>128467</xdr:colOff>
      <xdr:row>1</xdr:row>
      <xdr:rowOff>61791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9CF6A66B-DFC3-4096-A8A8-0CA48DAE95A9}"/>
            </a:ext>
          </a:extLst>
        </xdr:cNvPr>
        <xdr:cNvCxnSpPr/>
      </xdr:nvCxnSpPr>
      <xdr:spPr>
        <a:xfrm rot="10800000">
          <a:off x="9085386" y="102577"/>
          <a:ext cx="1310543" cy="149714"/>
        </a:xfrm>
        <a:prstGeom prst="bentConnector3">
          <a:avLst>
            <a:gd name="adj1" fmla="val -11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415192</xdr:colOff>
      <xdr:row>20</xdr:row>
      <xdr:rowOff>4885</xdr:rowOff>
    </xdr:from>
    <xdr:to>
      <xdr:col>18</xdr:col>
      <xdr:colOff>185615</xdr:colOff>
      <xdr:row>21</xdr:row>
      <xdr:rowOff>180731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76F63D1-D00B-4A79-846B-413728BE18EB}"/>
            </a:ext>
          </a:extLst>
        </xdr:cNvPr>
        <xdr:cNvCxnSpPr/>
      </xdr:nvCxnSpPr>
      <xdr:spPr>
        <a:xfrm>
          <a:off x="8143142" y="3818060"/>
          <a:ext cx="573698" cy="3663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170963</xdr:colOff>
      <xdr:row>0</xdr:row>
      <xdr:rowOff>102577</xdr:rowOff>
    </xdr:from>
    <xdr:to>
      <xdr:col>23</xdr:col>
      <xdr:colOff>128467</xdr:colOff>
      <xdr:row>1</xdr:row>
      <xdr:rowOff>61791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B1EDE25B-34B2-44A5-9407-EE25A13E1534}"/>
            </a:ext>
          </a:extLst>
        </xdr:cNvPr>
        <xdr:cNvCxnSpPr/>
      </xdr:nvCxnSpPr>
      <xdr:spPr>
        <a:xfrm rot="10800000">
          <a:off x="9080013" y="105752"/>
          <a:ext cx="1313229" cy="146539"/>
        </a:xfrm>
        <a:prstGeom prst="bentConnector3">
          <a:avLst>
            <a:gd name="adj1" fmla="val -11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170963</xdr:colOff>
      <xdr:row>54</xdr:row>
      <xdr:rowOff>102577</xdr:rowOff>
    </xdr:from>
    <xdr:to>
      <xdr:col>23</xdr:col>
      <xdr:colOff>128467</xdr:colOff>
      <xdr:row>55</xdr:row>
      <xdr:rowOff>61791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1E6CB76A-819F-4917-885D-91D2C4417B6E}"/>
            </a:ext>
          </a:extLst>
        </xdr:cNvPr>
        <xdr:cNvCxnSpPr/>
      </xdr:nvCxnSpPr>
      <xdr:spPr>
        <a:xfrm rot="10800000">
          <a:off x="9077528" y="105752"/>
          <a:ext cx="1313505" cy="149300"/>
        </a:xfrm>
        <a:prstGeom prst="bentConnector3">
          <a:avLst>
            <a:gd name="adj1" fmla="val -11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18B7-C46B-499B-A7C0-162087D9DEF1}">
  <dimension ref="B1:AB50"/>
  <sheetViews>
    <sheetView tabSelected="1" zoomScale="115" zoomScaleNormal="115" workbookViewId="0"/>
  </sheetViews>
  <sheetFormatPr defaultRowHeight="15"/>
  <cols>
    <col min="2" max="2" width="1.5703125" customWidth="1"/>
    <col min="3" max="3" width="6" bestFit="1" customWidth="1"/>
    <col min="4" max="4" width="20.5703125" bestFit="1" customWidth="1"/>
    <col min="5" max="5" width="7.42578125" style="12" bestFit="1" customWidth="1"/>
    <col min="6" max="6" width="6.7109375" style="16" bestFit="1" customWidth="1"/>
    <col min="7" max="8" width="6.140625" style="16" bestFit="1" customWidth="1"/>
    <col min="9" max="9" width="5.85546875" style="12" bestFit="1" customWidth="1"/>
    <col min="10" max="10" width="3.85546875" style="12" bestFit="1" customWidth="1"/>
    <col min="11" max="11" width="5.85546875" style="12" bestFit="1" customWidth="1"/>
    <col min="12" max="12" width="4.7109375" style="12" bestFit="1" customWidth="1"/>
    <col min="14" max="14" width="20.7109375" bestFit="1" customWidth="1"/>
    <col min="15" max="15" width="15.28515625" bestFit="1" customWidth="1"/>
    <col min="16" max="16" width="6.7109375" style="12" bestFit="1" customWidth="1"/>
    <col min="17" max="18" width="6.140625" style="12" bestFit="1" customWidth="1"/>
    <col min="19" max="19" width="5.85546875" style="12" bestFit="1" customWidth="1"/>
    <col min="20" max="20" width="3.85546875" style="12" bestFit="1" customWidth="1"/>
    <col min="21" max="21" width="5.85546875" style="12" bestFit="1" customWidth="1"/>
    <col min="22" max="22" width="4.7109375" bestFit="1" customWidth="1"/>
    <col min="23" max="23" width="2.85546875" bestFit="1" customWidth="1"/>
    <col min="24" max="24" width="12.140625" bestFit="1" customWidth="1"/>
    <col min="25" max="25" width="42" bestFit="1" customWidth="1"/>
    <col min="27" max="27" width="18.85546875" bestFit="1" customWidth="1"/>
    <col min="28" max="28" width="42" bestFit="1" customWidth="1"/>
  </cols>
  <sheetData>
    <row r="1" spans="2:28">
      <c r="N1" t="s">
        <v>90</v>
      </c>
    </row>
    <row r="2" spans="2:28">
      <c r="C2" s="7" t="s">
        <v>0</v>
      </c>
      <c r="D2" s="8" t="s">
        <v>1</v>
      </c>
      <c r="E2" s="10" t="s">
        <v>49</v>
      </c>
      <c r="F2" s="15" t="s">
        <v>75</v>
      </c>
      <c r="G2" s="15" t="s">
        <v>76</v>
      </c>
      <c r="H2" s="15" t="s">
        <v>77</v>
      </c>
      <c r="I2" s="10" t="s">
        <v>78</v>
      </c>
      <c r="J2" s="10" t="s">
        <v>79</v>
      </c>
      <c r="K2" s="10" t="s">
        <v>80</v>
      </c>
      <c r="L2" s="10" t="s">
        <v>83</v>
      </c>
      <c r="N2" s="3" t="s">
        <v>68</v>
      </c>
      <c r="O2" s="3" t="s">
        <v>67</v>
      </c>
      <c r="P2" s="10" t="s">
        <v>75</v>
      </c>
      <c r="Q2" s="10" t="s">
        <v>76</v>
      </c>
      <c r="R2" s="10" t="s">
        <v>77</v>
      </c>
      <c r="S2" s="10" t="s">
        <v>78</v>
      </c>
      <c r="T2" s="10" t="s">
        <v>79</v>
      </c>
      <c r="U2" s="10" t="s">
        <v>80</v>
      </c>
      <c r="V2" s="10" t="s">
        <v>83</v>
      </c>
      <c r="W2" s="18"/>
      <c r="X2" t="s">
        <v>73</v>
      </c>
      <c r="AA2" t="s">
        <v>89</v>
      </c>
    </row>
    <row r="3" spans="2:28">
      <c r="B3" s="4"/>
      <c r="C3" s="1">
        <v>35</v>
      </c>
      <c r="D3" s="6" t="s">
        <v>2</v>
      </c>
      <c r="E3" s="11" t="s">
        <v>50</v>
      </c>
      <c r="F3" s="13">
        <f t="shared" ref="F3:F49" si="0">IF($E3&lt;&gt;"",VLOOKUP($E3,translation,COLUMN(P$2)-COLUMN($N$2)+1,FALSE),"")</f>
        <v>0</v>
      </c>
      <c r="G3" s="13">
        <f t="shared" ref="G3:G49" si="1">IF($E3&lt;&gt;"",VLOOKUP($E3,translation,COLUMN(Q$2)-COLUMN($N$2)+1,FALSE),"")</f>
        <v>0.45</v>
      </c>
      <c r="H3" s="13">
        <f t="shared" ref="H3:H49" si="2">IF($E3&lt;&gt;"",VLOOKUP($E3,translation,COLUMN(R$2)-COLUMN($N$2)+1,FALSE),"")</f>
        <v>0.06</v>
      </c>
      <c r="I3" s="11">
        <f t="shared" ref="I3:I49" si="3">IF($E3&lt;&gt;"",VLOOKUP($E3,translation,COLUMN(S$2)-COLUMN($N$2)+1,FALSE),"")</f>
        <v>-90</v>
      </c>
      <c r="J3" s="11">
        <f t="shared" ref="J3:J49" si="4">IF($E3&lt;&gt;"",VLOOKUP($E3,translation,COLUMN(T$2)-COLUMN($N$2)+1,FALSE),"")</f>
        <v>0</v>
      </c>
      <c r="K3" s="11">
        <f t="shared" ref="K3:K49" si="5">IF($E3&lt;&gt;"",VLOOKUP($E3,translation,COLUMN(U$2)-COLUMN($N$2)+1,FALSE),"")</f>
        <v>0</v>
      </c>
      <c r="L3" s="11" t="str">
        <f t="shared" ref="L3:L49" si="6">IF($E3&lt;&gt;"",VLOOKUP($E3,translation,COLUMN(V$2)-COLUMN($N$2)+1,FALSE),"")</f>
        <v>foot</v>
      </c>
      <c r="N3" s="2" t="s">
        <v>55</v>
      </c>
      <c r="O3" s="2" t="s">
        <v>56</v>
      </c>
      <c r="P3" s="13">
        <v>-0.39</v>
      </c>
      <c r="Q3" s="13">
        <v>0.5</v>
      </c>
      <c r="R3" s="13">
        <v>0.88</v>
      </c>
      <c r="S3" s="11">
        <v>0</v>
      </c>
      <c r="T3" s="11">
        <v>0</v>
      </c>
      <c r="U3" s="11">
        <v>0</v>
      </c>
      <c r="V3" s="11" t="s">
        <v>84</v>
      </c>
      <c r="W3" s="17" t="s">
        <v>93</v>
      </c>
      <c r="Y3" t="str">
        <f>IF($E3&lt;&gt;"",$C3 &amp; ": [" &amp; _xlfn.TEXTJOIN(", ",TRUE,$F3:$K3) &amp; ", '" &amp; $E3 &amp; "', '" &amp; $L3 &amp; "'],","")</f>
        <v>35: [0, 0.45, 0.06, -90, 0, 0, 'KD', 'foot'],</v>
      </c>
      <c r="AB3" t="str">
        <f t="shared" ref="AB3:AB49" si="7">IF($E3&lt;&gt;"",$C3 &amp; ": [" &amp; VLOOKUP($E3,above_translation,3,FALSE) &amp; ", " &amp; VLOOKUP($E3,above_translation,4,FALSE) &amp; ", " &amp; VLOOKUP($E3,above_translation,5,FALSE) &amp; ", " &amp; VLOOKUP($E3,above_translation,6,FALSE) &amp; ", " &amp; VLOOKUP($E3,above_translation,7,FALSE) &amp; ", " &amp; VLOOKUP($E3,above_translation,8,FALSE) &amp; ", '" &amp; $E3 &amp; "', '" &amp; $L3 &amp; "'],","")</f>
        <v>35: [0, 0.45, 0.09, -90, 0, 0, 'KD', 'foot'],</v>
      </c>
    </row>
    <row r="4" spans="2:28">
      <c r="B4" s="4"/>
      <c r="C4" s="1">
        <v>36</v>
      </c>
      <c r="D4" s="6" t="s">
        <v>3</v>
      </c>
      <c r="E4" s="11" t="s">
        <v>50</v>
      </c>
      <c r="F4" s="13">
        <f t="shared" si="0"/>
        <v>0</v>
      </c>
      <c r="G4" s="13">
        <f t="shared" si="1"/>
        <v>0.45</v>
      </c>
      <c r="H4" s="13">
        <f t="shared" si="2"/>
        <v>0.06</v>
      </c>
      <c r="I4" s="11">
        <f t="shared" si="3"/>
        <v>-90</v>
      </c>
      <c r="J4" s="11">
        <f t="shared" si="4"/>
        <v>0</v>
      </c>
      <c r="K4" s="11">
        <f t="shared" si="5"/>
        <v>0</v>
      </c>
      <c r="L4" s="11" t="str">
        <f t="shared" si="6"/>
        <v>foot</v>
      </c>
      <c r="N4" s="2" t="s">
        <v>54</v>
      </c>
      <c r="O4" s="2" t="s">
        <v>57</v>
      </c>
      <c r="P4" s="13">
        <v>-0.18</v>
      </c>
      <c r="Q4" s="13">
        <v>0.34</v>
      </c>
      <c r="R4" s="13">
        <v>0.68500000000000005</v>
      </c>
      <c r="S4" s="11">
        <v>-30</v>
      </c>
      <c r="T4" s="11">
        <v>0</v>
      </c>
      <c r="U4" s="11">
        <v>45</v>
      </c>
      <c r="V4" s="11" t="s">
        <v>84</v>
      </c>
      <c r="W4" s="17" t="s">
        <v>96</v>
      </c>
      <c r="Y4" t="str">
        <f t="shared" ref="Y4:Y49" si="8">IF($E4&lt;&gt;"",$C4 &amp; ": [" &amp; _xlfn.TEXTJOIN(", ",TRUE,$F4:$K4) &amp; ", '" &amp; $E4 &amp; "', '" &amp; $L4 &amp; "'],","")</f>
        <v>36: [0, 0.45, 0.06, -90, 0, 0, 'KD', 'foot'],</v>
      </c>
      <c r="AB4" t="str">
        <f t="shared" si="7"/>
        <v>36: [0, 0.45, 0.09, -90, 0, 0, 'KD', 'foot'],</v>
      </c>
    </row>
    <row r="5" spans="2:28">
      <c r="B5" s="4"/>
      <c r="C5" s="1">
        <v>37</v>
      </c>
      <c r="D5" s="6" t="s">
        <v>4</v>
      </c>
      <c r="E5" s="11" t="s">
        <v>51</v>
      </c>
      <c r="F5" s="13">
        <f t="shared" si="0"/>
        <v>-0.32</v>
      </c>
      <c r="G5" s="13">
        <f t="shared" si="1"/>
        <v>0.33</v>
      </c>
      <c r="H5" s="13">
        <f t="shared" si="2"/>
        <v>0.70499999999999996</v>
      </c>
      <c r="I5" s="11">
        <f t="shared" si="3"/>
        <v>0</v>
      </c>
      <c r="J5" s="11">
        <f t="shared" si="4"/>
        <v>0</v>
      </c>
      <c r="K5" s="11">
        <f t="shared" si="5"/>
        <v>90</v>
      </c>
      <c r="L5" s="11" t="str">
        <f t="shared" si="6"/>
        <v>side</v>
      </c>
      <c r="N5" s="2" t="s">
        <v>50</v>
      </c>
      <c r="O5" s="2" t="s">
        <v>52</v>
      </c>
      <c r="P5" s="13">
        <v>0</v>
      </c>
      <c r="Q5" s="13">
        <v>0.45</v>
      </c>
      <c r="R5" s="13">
        <v>0.06</v>
      </c>
      <c r="S5" s="11">
        <v>-90</v>
      </c>
      <c r="T5" s="11">
        <v>0</v>
      </c>
      <c r="U5" s="11">
        <v>0</v>
      </c>
      <c r="V5" s="11" t="s">
        <v>85</v>
      </c>
      <c r="W5" s="17" t="s">
        <v>94</v>
      </c>
      <c r="Y5" t="str">
        <f t="shared" si="8"/>
        <v>37: [-0.32, 0.33, 0.705, 0, 0, 90, 'RS', 'side'],</v>
      </c>
      <c r="AB5" t="str">
        <f t="shared" si="7"/>
        <v>37: [-0.32, 0.33, 0.755, 22.5, 0, 90, 'RS', 'side'],</v>
      </c>
    </row>
    <row r="6" spans="2:28">
      <c r="B6" s="4"/>
      <c r="C6" s="1">
        <v>38</v>
      </c>
      <c r="D6" s="6" t="s">
        <v>5</v>
      </c>
      <c r="E6" s="11" t="s">
        <v>54</v>
      </c>
      <c r="F6" s="13">
        <f t="shared" si="0"/>
        <v>-0.18</v>
      </c>
      <c r="G6" s="13">
        <f t="shared" si="1"/>
        <v>0.34</v>
      </c>
      <c r="H6" s="13">
        <f t="shared" si="2"/>
        <v>0.68500000000000005</v>
      </c>
      <c r="I6" s="11">
        <f t="shared" si="3"/>
        <v>-30</v>
      </c>
      <c r="J6" s="11">
        <f t="shared" si="4"/>
        <v>0</v>
      </c>
      <c r="K6" s="11">
        <f t="shared" si="5"/>
        <v>45</v>
      </c>
      <c r="L6" s="11" t="str">
        <f t="shared" si="6"/>
        <v>tip</v>
      </c>
      <c r="N6" s="2" t="s">
        <v>59</v>
      </c>
      <c r="O6" s="2" t="s">
        <v>17</v>
      </c>
      <c r="P6" s="13">
        <v>-0.14000000000000001</v>
      </c>
      <c r="Q6" s="13">
        <v>0.54</v>
      </c>
      <c r="R6" s="13">
        <v>0.76</v>
      </c>
      <c r="S6" s="11">
        <v>0</v>
      </c>
      <c r="T6" s="11">
        <v>0</v>
      </c>
      <c r="U6" s="11">
        <v>30</v>
      </c>
      <c r="V6" s="11" t="s">
        <v>84</v>
      </c>
      <c r="W6" s="17" t="s">
        <v>96</v>
      </c>
      <c r="Y6" t="str">
        <f t="shared" si="8"/>
        <v>38: [-0.18, 0.34, 0.685, -30, 0, 45, 'SD', 'tip'],</v>
      </c>
      <c r="AB6" t="str">
        <f t="shared" si="7"/>
        <v>38: [-0.18, 0.34, 0.785, 15, 0, 45, 'SD', 'tip'],</v>
      </c>
    </row>
    <row r="7" spans="2:28">
      <c r="B7" s="5"/>
      <c r="C7" s="1">
        <v>39</v>
      </c>
      <c r="D7" s="6" t="s">
        <v>6</v>
      </c>
      <c r="E7" s="11"/>
      <c r="F7" s="13" t="str">
        <f t="shared" si="0"/>
        <v/>
      </c>
      <c r="G7" s="13" t="str">
        <f t="shared" si="1"/>
        <v/>
      </c>
      <c r="H7" s="13" t="str">
        <f t="shared" si="2"/>
        <v/>
      </c>
      <c r="I7" s="11" t="str">
        <f t="shared" si="3"/>
        <v/>
      </c>
      <c r="J7" s="11" t="str">
        <f t="shared" si="4"/>
        <v/>
      </c>
      <c r="K7" s="11" t="str">
        <f t="shared" si="5"/>
        <v/>
      </c>
      <c r="L7" s="11" t="str">
        <f t="shared" si="6"/>
        <v/>
      </c>
      <c r="N7" s="2" t="s">
        <v>60</v>
      </c>
      <c r="O7" s="2" t="s">
        <v>61</v>
      </c>
      <c r="P7" s="13">
        <v>0.06</v>
      </c>
      <c r="Q7" s="13">
        <v>0.54</v>
      </c>
      <c r="R7" s="13">
        <v>0.76</v>
      </c>
      <c r="S7" s="11">
        <v>0</v>
      </c>
      <c r="T7" s="11">
        <v>0</v>
      </c>
      <c r="U7" s="11">
        <v>0</v>
      </c>
      <c r="V7" s="11" t="s">
        <v>84</v>
      </c>
      <c r="W7" s="17" t="s">
        <v>96</v>
      </c>
      <c r="Y7" t="str">
        <f t="shared" si="8"/>
        <v/>
      </c>
      <c r="AB7" t="str">
        <f t="shared" si="7"/>
        <v/>
      </c>
    </row>
    <row r="8" spans="2:28">
      <c r="B8" s="5"/>
      <c r="C8" s="1">
        <v>40</v>
      </c>
      <c r="D8" s="6" t="s">
        <v>7</v>
      </c>
      <c r="E8" s="11" t="s">
        <v>54</v>
      </c>
      <c r="F8" s="13">
        <f t="shared" si="0"/>
        <v>-0.18</v>
      </c>
      <c r="G8" s="13">
        <f t="shared" si="1"/>
        <v>0.34</v>
      </c>
      <c r="H8" s="13">
        <f t="shared" si="2"/>
        <v>0.68500000000000005</v>
      </c>
      <c r="I8" s="11">
        <f t="shared" si="3"/>
        <v>-30</v>
      </c>
      <c r="J8" s="11">
        <f t="shared" si="4"/>
        <v>0</v>
      </c>
      <c r="K8" s="11">
        <f t="shared" si="5"/>
        <v>45</v>
      </c>
      <c r="L8" s="11" t="str">
        <f t="shared" si="6"/>
        <v>tip</v>
      </c>
      <c r="N8" s="2" t="s">
        <v>58</v>
      </c>
      <c r="O8" s="2" t="s">
        <v>12</v>
      </c>
      <c r="P8" s="13">
        <v>0.26</v>
      </c>
      <c r="Q8" s="13">
        <v>0.41</v>
      </c>
      <c r="R8" s="13">
        <v>0.7</v>
      </c>
      <c r="S8" s="11">
        <v>-10</v>
      </c>
      <c r="T8" s="11">
        <v>0</v>
      </c>
      <c r="U8" s="11">
        <v>0</v>
      </c>
      <c r="V8" s="11" t="s">
        <v>84</v>
      </c>
      <c r="W8" s="17" t="s">
        <v>96</v>
      </c>
      <c r="Y8" t="str">
        <f t="shared" si="8"/>
        <v>40: [-0.18, 0.34, 0.685, -30, 0, 45, 'SD', 'tip'],</v>
      </c>
      <c r="AB8" t="str">
        <f t="shared" si="7"/>
        <v>40: [-0.18, 0.34, 0.785, 15, 0, 45, 'SD', 'tip'],</v>
      </c>
    </row>
    <row r="9" spans="2:28">
      <c r="B9" s="5"/>
      <c r="C9" s="1">
        <v>41</v>
      </c>
      <c r="D9" s="6" t="s">
        <v>8</v>
      </c>
      <c r="E9" s="11" t="s">
        <v>62</v>
      </c>
      <c r="F9" s="13">
        <f t="shared" si="0"/>
        <v>0.3</v>
      </c>
      <c r="G9" s="13">
        <f t="shared" si="1"/>
        <v>0.15</v>
      </c>
      <c r="H9" s="13">
        <f t="shared" si="2"/>
        <v>0.7</v>
      </c>
      <c r="I9" s="11">
        <f t="shared" si="3"/>
        <v>-10</v>
      </c>
      <c r="J9" s="11">
        <f t="shared" si="4"/>
        <v>0</v>
      </c>
      <c r="K9" s="11">
        <f t="shared" si="5"/>
        <v>0</v>
      </c>
      <c r="L9" s="11" t="str">
        <f t="shared" si="6"/>
        <v>tip</v>
      </c>
      <c r="N9" s="2" t="s">
        <v>62</v>
      </c>
      <c r="O9" s="2" t="s">
        <v>63</v>
      </c>
      <c r="P9" s="13">
        <v>0.3</v>
      </c>
      <c r="Q9" s="13">
        <v>0.15</v>
      </c>
      <c r="R9" s="13">
        <v>0.7</v>
      </c>
      <c r="S9" s="11">
        <v>-10</v>
      </c>
      <c r="T9" s="11">
        <v>0</v>
      </c>
      <c r="U9" s="11">
        <v>0</v>
      </c>
      <c r="V9" s="11" t="s">
        <v>84</v>
      </c>
      <c r="W9" s="17" t="s">
        <v>96</v>
      </c>
      <c r="Y9" t="str">
        <f t="shared" si="8"/>
        <v>41: [0.3, 0.15, 0.7, -10, 0, 0, 'FT', 'tip'],</v>
      </c>
      <c r="AB9" t="str">
        <f t="shared" si="7"/>
        <v>41: [0.3, 0.15, 0.8, 35, 0, 0, 'FT', 'tip'],</v>
      </c>
    </row>
    <row r="10" spans="2:28">
      <c r="B10" s="5"/>
      <c r="C10" s="1">
        <v>42</v>
      </c>
      <c r="D10" s="6" t="s">
        <v>9</v>
      </c>
      <c r="E10" s="11" t="s">
        <v>87</v>
      </c>
      <c r="F10" s="13">
        <f t="shared" si="0"/>
        <v>0</v>
      </c>
      <c r="G10" s="13">
        <f t="shared" si="1"/>
        <v>0</v>
      </c>
      <c r="H10" s="13">
        <f t="shared" si="2"/>
        <v>0</v>
      </c>
      <c r="I10" s="11">
        <f t="shared" si="3"/>
        <v>0</v>
      </c>
      <c r="J10" s="11">
        <f t="shared" si="4"/>
        <v>0</v>
      </c>
      <c r="K10" s="11">
        <f t="shared" si="5"/>
        <v>0</v>
      </c>
      <c r="L10" s="11">
        <f t="shared" si="6"/>
        <v>0</v>
      </c>
      <c r="N10" s="2" t="s">
        <v>51</v>
      </c>
      <c r="O10" s="2" t="s">
        <v>53</v>
      </c>
      <c r="P10" s="13">
        <f>-0.05-0.27</f>
        <v>-0.32</v>
      </c>
      <c r="Q10" s="13">
        <v>0.33</v>
      </c>
      <c r="R10" s="13">
        <v>0.70499999999999996</v>
      </c>
      <c r="S10" s="11">
        <v>0</v>
      </c>
      <c r="T10" s="11">
        <v>0</v>
      </c>
      <c r="U10" s="11">
        <v>90</v>
      </c>
      <c r="V10" s="11" t="s">
        <v>86</v>
      </c>
      <c r="W10" s="17" t="s">
        <v>96</v>
      </c>
      <c r="Y10" t="str">
        <f t="shared" si="8"/>
        <v>42: [0, 0, 0, 0, 0, 0, 'HHc', '0'],</v>
      </c>
      <c r="AB10" t="str">
        <f t="shared" si="7"/>
        <v>42: [0, 0, 0, 0, 0, 0, 'HHc', '0'],</v>
      </c>
    </row>
    <row r="11" spans="2:28">
      <c r="B11" s="4"/>
      <c r="C11" s="1">
        <v>43</v>
      </c>
      <c r="D11" s="6" t="s">
        <v>10</v>
      </c>
      <c r="E11" s="11" t="s">
        <v>62</v>
      </c>
      <c r="F11" s="13">
        <f t="shared" si="0"/>
        <v>0.3</v>
      </c>
      <c r="G11" s="13">
        <f t="shared" si="1"/>
        <v>0.15</v>
      </c>
      <c r="H11" s="13">
        <f t="shared" si="2"/>
        <v>0.7</v>
      </c>
      <c r="I11" s="11">
        <f t="shared" si="3"/>
        <v>-10</v>
      </c>
      <c r="J11" s="11">
        <f t="shared" si="4"/>
        <v>0</v>
      </c>
      <c r="K11" s="11">
        <f t="shared" si="5"/>
        <v>0</v>
      </c>
      <c r="L11" s="11" t="str">
        <f t="shared" si="6"/>
        <v>tip</v>
      </c>
      <c r="N11" s="2" t="s">
        <v>69</v>
      </c>
      <c r="O11" s="2" t="s">
        <v>64</v>
      </c>
      <c r="P11" s="13">
        <v>-0.18</v>
      </c>
      <c r="Q11" s="13">
        <v>0.52</v>
      </c>
      <c r="R11" s="13">
        <v>1.115</v>
      </c>
      <c r="S11" s="11">
        <v>45</v>
      </c>
      <c r="T11" s="11">
        <v>0</v>
      </c>
      <c r="U11" s="11">
        <v>0</v>
      </c>
      <c r="V11" s="11" t="s">
        <v>86</v>
      </c>
      <c r="W11" s="17" t="s">
        <v>93</v>
      </c>
      <c r="Y11" t="str">
        <f t="shared" si="8"/>
        <v>43: [0.3, 0.15, 0.7, -10, 0, 0, 'FT', 'tip'],</v>
      </c>
      <c r="AB11" t="str">
        <f t="shared" si="7"/>
        <v>43: [0.3, 0.15, 0.8, 35, 0, 0, 'FT', 'tip'],</v>
      </c>
    </row>
    <row r="12" spans="2:28">
      <c r="B12" s="4"/>
      <c r="C12" s="1">
        <v>44</v>
      </c>
      <c r="D12" s="6" t="s">
        <v>11</v>
      </c>
      <c r="E12" s="11" t="s">
        <v>81</v>
      </c>
      <c r="F12" s="13">
        <f t="shared" si="0"/>
        <v>-0.56999999999999995</v>
      </c>
      <c r="G12" s="13">
        <f t="shared" si="1"/>
        <v>0.24</v>
      </c>
      <c r="H12" s="13">
        <f t="shared" si="2"/>
        <v>7.4999999999999997E-2</v>
      </c>
      <c r="I12" s="11">
        <f t="shared" si="3"/>
        <v>-90</v>
      </c>
      <c r="J12" s="11">
        <f t="shared" si="4"/>
        <v>0</v>
      </c>
      <c r="K12" s="11">
        <f t="shared" si="5"/>
        <v>-45</v>
      </c>
      <c r="L12" s="11" t="str">
        <f t="shared" si="6"/>
        <v>foot</v>
      </c>
      <c r="N12" s="2" t="s">
        <v>70</v>
      </c>
      <c r="O12" s="2" t="s">
        <v>65</v>
      </c>
      <c r="P12" s="13">
        <v>0.08</v>
      </c>
      <c r="Q12" s="13">
        <v>0.52</v>
      </c>
      <c r="R12" s="13">
        <v>1.115</v>
      </c>
      <c r="S12" s="11">
        <v>0</v>
      </c>
      <c r="T12" s="11">
        <v>0</v>
      </c>
      <c r="U12" s="11">
        <v>0</v>
      </c>
      <c r="V12" s="11" t="s">
        <v>84</v>
      </c>
      <c r="W12" s="17" t="s">
        <v>95</v>
      </c>
      <c r="Y12" t="str">
        <f t="shared" si="8"/>
        <v>44: [-0.57, 0.24, 0.075, -90, 0, -45, 'PD', 'foot'],</v>
      </c>
      <c r="AB12" t="str">
        <f t="shared" si="7"/>
        <v>44: [-0.57, 0.24, 0.09, -90, 0, -45, 'PD', 'foot'],</v>
      </c>
    </row>
    <row r="13" spans="2:28">
      <c r="B13" s="4"/>
      <c r="C13" s="1">
        <v>45</v>
      </c>
      <c r="D13" s="6" t="s">
        <v>12</v>
      </c>
      <c r="E13" s="11" t="s">
        <v>58</v>
      </c>
      <c r="F13" s="13">
        <f t="shared" si="0"/>
        <v>0.26</v>
      </c>
      <c r="G13" s="13">
        <f t="shared" si="1"/>
        <v>0.41</v>
      </c>
      <c r="H13" s="13">
        <f t="shared" si="2"/>
        <v>0.7</v>
      </c>
      <c r="I13" s="11">
        <f t="shared" si="3"/>
        <v>-10</v>
      </c>
      <c r="J13" s="11">
        <f t="shared" si="4"/>
        <v>0</v>
      </c>
      <c r="K13" s="11">
        <f t="shared" si="5"/>
        <v>0</v>
      </c>
      <c r="L13" s="11" t="str">
        <f t="shared" si="6"/>
        <v>tip</v>
      </c>
      <c r="N13" s="2" t="s">
        <v>71</v>
      </c>
      <c r="O13" s="2" t="s">
        <v>20</v>
      </c>
      <c r="P13" s="13">
        <v>0.16</v>
      </c>
      <c r="Q13" s="13">
        <v>0.63</v>
      </c>
      <c r="R13" s="13">
        <v>1.21</v>
      </c>
      <c r="S13" s="11">
        <v>0</v>
      </c>
      <c r="T13" s="11">
        <v>0</v>
      </c>
      <c r="U13" s="11">
        <v>0</v>
      </c>
      <c r="V13" s="11" t="s">
        <v>84</v>
      </c>
      <c r="W13" s="17" t="s">
        <v>95</v>
      </c>
      <c r="Y13" t="str">
        <f t="shared" si="8"/>
        <v>45: [0.26, 0.41, 0.7, -10, 0, 0, 'LT', 'tip'],</v>
      </c>
      <c r="AB13" t="str">
        <f t="shared" si="7"/>
        <v>45: [0.26, 0.41, 0.8, 35, 0, 0, 'LT', 'tip'],</v>
      </c>
    </row>
    <row r="14" spans="2:28">
      <c r="B14" s="4"/>
      <c r="C14" s="1">
        <v>46</v>
      </c>
      <c r="D14" s="6" t="s">
        <v>13</v>
      </c>
      <c r="E14" s="11" t="s">
        <v>55</v>
      </c>
      <c r="F14" s="13">
        <f t="shared" si="0"/>
        <v>-0.39</v>
      </c>
      <c r="G14" s="13">
        <f t="shared" si="1"/>
        <v>0.5</v>
      </c>
      <c r="H14" s="13">
        <f t="shared" si="2"/>
        <v>0.88</v>
      </c>
      <c r="I14" s="11">
        <f t="shared" si="3"/>
        <v>0</v>
      </c>
      <c r="J14" s="11">
        <f t="shared" si="4"/>
        <v>0</v>
      </c>
      <c r="K14" s="11">
        <f t="shared" si="5"/>
        <v>0</v>
      </c>
      <c r="L14" s="11" t="str">
        <f t="shared" si="6"/>
        <v>tip</v>
      </c>
      <c r="N14" s="2" t="s">
        <v>72</v>
      </c>
      <c r="O14" s="2" t="s">
        <v>22</v>
      </c>
      <c r="P14" s="13">
        <v>0.3</v>
      </c>
      <c r="Q14" s="13">
        <v>0.28000000000000003</v>
      </c>
      <c r="R14" s="13">
        <v>0.96</v>
      </c>
      <c r="S14" s="11">
        <v>45</v>
      </c>
      <c r="T14" s="11">
        <v>0</v>
      </c>
      <c r="U14" s="11">
        <v>0</v>
      </c>
      <c r="V14" s="11" t="s">
        <v>86</v>
      </c>
      <c r="W14" s="17" t="s">
        <v>95</v>
      </c>
      <c r="Y14" t="str">
        <f t="shared" si="8"/>
        <v>46: [-0.39, 0.5, 0.88, 0, 0, 0, 'HH', 'tip'],</v>
      </c>
      <c r="AB14" t="str">
        <f t="shared" si="7"/>
        <v>46: [-0.39, 0.5, 0.98, 45, 0, 0, 'HH', 'tip'],</v>
      </c>
    </row>
    <row r="15" spans="2:28">
      <c r="B15" s="5"/>
      <c r="C15" s="1">
        <v>47</v>
      </c>
      <c r="D15" s="6" t="s">
        <v>14</v>
      </c>
      <c r="E15" s="11" t="s">
        <v>60</v>
      </c>
      <c r="F15" s="13">
        <f t="shared" si="0"/>
        <v>0.06</v>
      </c>
      <c r="G15" s="13">
        <f t="shared" si="1"/>
        <v>0.54</v>
      </c>
      <c r="H15" s="13">
        <f t="shared" si="2"/>
        <v>0.76</v>
      </c>
      <c r="I15" s="11">
        <f t="shared" si="3"/>
        <v>0</v>
      </c>
      <c r="J15" s="11">
        <f t="shared" si="4"/>
        <v>0</v>
      </c>
      <c r="K15" s="11">
        <f t="shared" si="5"/>
        <v>0</v>
      </c>
      <c r="L15" s="11" t="str">
        <f t="shared" si="6"/>
        <v>tip</v>
      </c>
      <c r="N15" s="2" t="s">
        <v>66</v>
      </c>
      <c r="O15" s="2" t="s">
        <v>19</v>
      </c>
      <c r="P15" s="13">
        <v>0.3</v>
      </c>
      <c r="Q15" s="13">
        <v>0.28000000000000003</v>
      </c>
      <c r="R15" s="13">
        <v>0.96</v>
      </c>
      <c r="S15" s="11">
        <v>45</v>
      </c>
      <c r="T15" s="11">
        <v>0</v>
      </c>
      <c r="U15" s="11">
        <v>0</v>
      </c>
      <c r="V15" s="11" t="s">
        <v>86</v>
      </c>
      <c r="W15" s="17" t="s">
        <v>95</v>
      </c>
      <c r="Y15" t="str">
        <f t="shared" si="8"/>
        <v>47: [0.06, 0.54, 0.76, 0, 0, 0, 'MT', 'tip'],</v>
      </c>
      <c r="AB15" t="str">
        <f t="shared" si="7"/>
        <v>47: [0.06, 0.54, 0.86, 45, 0, 0, 'MT', 'tip'],</v>
      </c>
    </row>
    <row r="16" spans="2:28">
      <c r="B16" s="5"/>
      <c r="C16" s="1">
        <v>48</v>
      </c>
      <c r="D16" s="6" t="s">
        <v>15</v>
      </c>
      <c r="E16" s="11" t="s">
        <v>60</v>
      </c>
      <c r="F16" s="13">
        <f t="shared" si="0"/>
        <v>0.06</v>
      </c>
      <c r="G16" s="13">
        <f t="shared" si="1"/>
        <v>0.54</v>
      </c>
      <c r="H16" s="13">
        <f t="shared" si="2"/>
        <v>0.76</v>
      </c>
      <c r="I16" s="11">
        <f t="shared" si="3"/>
        <v>0</v>
      </c>
      <c r="J16" s="11">
        <f t="shared" si="4"/>
        <v>0</v>
      </c>
      <c r="K16" s="11">
        <f t="shared" si="5"/>
        <v>0</v>
      </c>
      <c r="L16" s="11" t="str">
        <f t="shared" si="6"/>
        <v>tip</v>
      </c>
      <c r="N16" s="14" t="s">
        <v>81</v>
      </c>
      <c r="O16" s="14" t="s">
        <v>82</v>
      </c>
      <c r="P16" s="13">
        <v>-0.56999999999999995</v>
      </c>
      <c r="Q16" s="13">
        <v>0.24</v>
      </c>
      <c r="R16" s="13">
        <v>7.4999999999999997E-2</v>
      </c>
      <c r="S16" s="11">
        <v>-90</v>
      </c>
      <c r="T16" s="11">
        <v>0</v>
      </c>
      <c r="U16" s="11">
        <v>-45</v>
      </c>
      <c r="V16" s="11" t="s">
        <v>85</v>
      </c>
      <c r="W16" s="17" t="s">
        <v>94</v>
      </c>
      <c r="Y16" t="str">
        <f t="shared" si="8"/>
        <v>48: [0.06, 0.54, 0.76, 0, 0, 0, 'MT', 'tip'],</v>
      </c>
      <c r="AB16" t="str">
        <f t="shared" si="7"/>
        <v>48: [0.06, 0.54, 0.86, 45, 0, 0, 'MT', 'tip'],</v>
      </c>
    </row>
    <row r="17" spans="2:28">
      <c r="B17" s="5"/>
      <c r="C17" s="1">
        <v>49</v>
      </c>
      <c r="D17" s="6" t="s">
        <v>16</v>
      </c>
      <c r="E17" s="11" t="s">
        <v>69</v>
      </c>
      <c r="F17" s="13">
        <f t="shared" si="0"/>
        <v>-0.18</v>
      </c>
      <c r="G17" s="13">
        <f t="shared" si="1"/>
        <v>0.52</v>
      </c>
      <c r="H17" s="13">
        <f t="shared" si="2"/>
        <v>1.115</v>
      </c>
      <c r="I17" s="11">
        <f t="shared" si="3"/>
        <v>45</v>
      </c>
      <c r="J17" s="11">
        <f t="shared" si="4"/>
        <v>0</v>
      </c>
      <c r="K17" s="11">
        <f t="shared" si="5"/>
        <v>0</v>
      </c>
      <c r="L17" s="11" t="str">
        <f t="shared" si="6"/>
        <v>side</v>
      </c>
      <c r="N17" s="14" t="s">
        <v>87</v>
      </c>
      <c r="O17" s="14" t="s">
        <v>88</v>
      </c>
      <c r="P17" s="13">
        <v>0</v>
      </c>
      <c r="Q17" s="13">
        <v>0</v>
      </c>
      <c r="R17" s="13">
        <v>0</v>
      </c>
      <c r="S17" s="11">
        <v>0</v>
      </c>
      <c r="T17" s="11">
        <v>0</v>
      </c>
      <c r="U17" s="11">
        <v>0</v>
      </c>
      <c r="V17" s="11"/>
      <c r="Y17" t="str">
        <f t="shared" si="8"/>
        <v>49: [-0.18, 0.52, 1.115, 45, 0, 0, 'CC', 'side'],</v>
      </c>
      <c r="AB17" t="str">
        <f t="shared" si="7"/>
        <v>49: [-0.18, 0.52, 1.215, 55, 0, 0, 'CC', 'side'],</v>
      </c>
    </row>
    <row r="18" spans="2:28">
      <c r="B18" s="5"/>
      <c r="C18" s="1">
        <v>50</v>
      </c>
      <c r="D18" s="6" t="s">
        <v>17</v>
      </c>
      <c r="E18" s="11" t="s">
        <v>59</v>
      </c>
      <c r="F18" s="13">
        <f t="shared" si="0"/>
        <v>-0.14000000000000001</v>
      </c>
      <c r="G18" s="13">
        <f t="shared" si="1"/>
        <v>0.54</v>
      </c>
      <c r="H18" s="13">
        <f t="shared" si="2"/>
        <v>0.76</v>
      </c>
      <c r="I18" s="11">
        <f t="shared" si="3"/>
        <v>0</v>
      </c>
      <c r="J18" s="11">
        <f t="shared" si="4"/>
        <v>0</v>
      </c>
      <c r="K18" s="11">
        <f t="shared" si="5"/>
        <v>30</v>
      </c>
      <c r="L18" s="11" t="str">
        <f t="shared" si="6"/>
        <v>tip</v>
      </c>
      <c r="P18" s="23" t="s">
        <v>99</v>
      </c>
      <c r="Q18" s="16"/>
      <c r="R18" s="16"/>
      <c r="Y18" t="str">
        <f t="shared" si="8"/>
        <v>50: [-0.14, 0.54, 0.76, 0, 0, 30, 'HT', 'tip'],</v>
      </c>
      <c r="AB18" t="str">
        <f t="shared" si="7"/>
        <v>50: [-0.14, 0.54, 0.86, 45, 0, 30, 'HT', 'tip'],</v>
      </c>
    </row>
    <row r="19" spans="2:28">
      <c r="B19" s="4"/>
      <c r="C19" s="1">
        <v>51</v>
      </c>
      <c r="D19" s="6" t="s">
        <v>18</v>
      </c>
      <c r="E19" s="11" t="s">
        <v>70</v>
      </c>
      <c r="F19" s="13">
        <f t="shared" si="0"/>
        <v>0.08</v>
      </c>
      <c r="G19" s="13">
        <f t="shared" si="1"/>
        <v>0.52</v>
      </c>
      <c r="H19" s="13">
        <f t="shared" si="2"/>
        <v>1.115</v>
      </c>
      <c r="I19" s="11">
        <f t="shared" si="3"/>
        <v>0</v>
      </c>
      <c r="J19" s="11">
        <f t="shared" si="4"/>
        <v>0</v>
      </c>
      <c r="K19" s="11">
        <f t="shared" si="5"/>
        <v>0</v>
      </c>
      <c r="L19" s="11" t="str">
        <f t="shared" si="6"/>
        <v>tip</v>
      </c>
      <c r="O19" t="s">
        <v>97</v>
      </c>
      <c r="P19" s="16">
        <v>1.4999999999999999E-2</v>
      </c>
      <c r="Q19" s="16"/>
      <c r="R19" s="16"/>
      <c r="Y19" t="str">
        <f t="shared" si="8"/>
        <v>51: [0.08, 0.52, 1.115, 0, 0, 0, 'RC', 'tip'],</v>
      </c>
      <c r="AB19" t="str">
        <f t="shared" si="7"/>
        <v>51: [0.08, 0.52, 1.215, 45, 0, 0, 'RC', 'tip'],</v>
      </c>
    </row>
    <row r="20" spans="2:28">
      <c r="B20" s="4"/>
      <c r="C20" s="1">
        <v>52</v>
      </c>
      <c r="D20" s="6" t="s">
        <v>19</v>
      </c>
      <c r="E20" s="11" t="s">
        <v>66</v>
      </c>
      <c r="F20" s="13">
        <f t="shared" si="0"/>
        <v>0.3</v>
      </c>
      <c r="G20" s="13">
        <f t="shared" si="1"/>
        <v>0.28000000000000003</v>
      </c>
      <c r="H20" s="13">
        <f t="shared" si="2"/>
        <v>0.96</v>
      </c>
      <c r="I20" s="11">
        <f t="shared" si="3"/>
        <v>45</v>
      </c>
      <c r="J20" s="11">
        <f t="shared" si="4"/>
        <v>0</v>
      </c>
      <c r="K20" s="11">
        <f t="shared" si="5"/>
        <v>0</v>
      </c>
      <c r="L20" s="11" t="str">
        <f t="shared" si="6"/>
        <v>side</v>
      </c>
      <c r="O20" t="s">
        <v>92</v>
      </c>
      <c r="P20" s="16">
        <v>0.1</v>
      </c>
      <c r="Q20" s="16"/>
      <c r="R20" s="16"/>
      <c r="Y20" t="str">
        <f t="shared" si="8"/>
        <v>52: [0.3, 0.28, 0.96, 45, 0, 0, 'CH', 'side'],</v>
      </c>
      <c r="AB20" t="str">
        <f t="shared" si="7"/>
        <v>52: [0.3, 0.28, 1.06, 55, 0, 0, 'CH', 'side'],</v>
      </c>
    </row>
    <row r="21" spans="2:28">
      <c r="B21" s="4"/>
      <c r="C21" s="1">
        <v>53</v>
      </c>
      <c r="D21" s="6" t="s">
        <v>20</v>
      </c>
      <c r="E21" s="11" t="s">
        <v>71</v>
      </c>
      <c r="F21" s="13">
        <f t="shared" si="0"/>
        <v>0.16</v>
      </c>
      <c r="G21" s="13">
        <f t="shared" si="1"/>
        <v>0.63</v>
      </c>
      <c r="H21" s="13">
        <f t="shared" si="2"/>
        <v>1.21</v>
      </c>
      <c r="I21" s="11">
        <f t="shared" si="3"/>
        <v>0</v>
      </c>
      <c r="J21" s="11">
        <f t="shared" si="4"/>
        <v>0</v>
      </c>
      <c r="K21" s="11">
        <f t="shared" si="5"/>
        <v>0</v>
      </c>
      <c r="L21" s="11" t="str">
        <f t="shared" si="6"/>
        <v>tip</v>
      </c>
      <c r="P21" s="16"/>
      <c r="Q21" s="24" t="s">
        <v>98</v>
      </c>
      <c r="R21" s="16"/>
      <c r="Y21" t="str">
        <f t="shared" si="8"/>
        <v>53: [0.16, 0.63, 1.21, 0, 0, 0, 'RB', 'tip'],</v>
      </c>
      <c r="AB21" t="str">
        <f t="shared" si="7"/>
        <v>53: [0.16, 0.63, 1.31, 45, 0, 0, 'RB', 'tip'],</v>
      </c>
    </row>
    <row r="22" spans="2:28">
      <c r="B22" s="4"/>
      <c r="C22" s="1">
        <v>54</v>
      </c>
      <c r="D22" s="6" t="s">
        <v>21</v>
      </c>
      <c r="E22" s="11"/>
      <c r="F22" s="13" t="str">
        <f t="shared" si="0"/>
        <v/>
      </c>
      <c r="G22" s="13" t="str">
        <f t="shared" si="1"/>
        <v/>
      </c>
      <c r="H22" s="13" t="str">
        <f t="shared" si="2"/>
        <v/>
      </c>
      <c r="I22" s="11" t="str">
        <f t="shared" si="3"/>
        <v/>
      </c>
      <c r="J22" s="11" t="str">
        <f t="shared" si="4"/>
        <v/>
      </c>
      <c r="K22" s="11" t="str">
        <f t="shared" si="5"/>
        <v/>
      </c>
      <c r="L22" s="11" t="str">
        <f t="shared" si="6"/>
        <v/>
      </c>
      <c r="N22" t="s">
        <v>91</v>
      </c>
      <c r="P22" s="16"/>
      <c r="Q22" s="16"/>
      <c r="R22" s="16"/>
      <c r="Y22" t="str">
        <f t="shared" si="8"/>
        <v/>
      </c>
      <c r="AB22" t="str">
        <f t="shared" si="7"/>
        <v/>
      </c>
    </row>
    <row r="23" spans="2:28">
      <c r="B23" s="5"/>
      <c r="C23" s="1">
        <v>55</v>
      </c>
      <c r="D23" s="6" t="s">
        <v>22</v>
      </c>
      <c r="E23" s="11" t="s">
        <v>72</v>
      </c>
      <c r="F23" s="13">
        <f t="shared" si="0"/>
        <v>0.3</v>
      </c>
      <c r="G23" s="13">
        <f t="shared" si="1"/>
        <v>0.28000000000000003</v>
      </c>
      <c r="H23" s="13">
        <f t="shared" si="2"/>
        <v>0.96</v>
      </c>
      <c r="I23" s="11">
        <f t="shared" si="3"/>
        <v>45</v>
      </c>
      <c r="J23" s="11">
        <f t="shared" si="4"/>
        <v>0</v>
      </c>
      <c r="K23" s="11">
        <f t="shared" si="5"/>
        <v>0</v>
      </c>
      <c r="L23" s="11" t="str">
        <f t="shared" si="6"/>
        <v>side</v>
      </c>
      <c r="N23" s="3" t="s">
        <v>68</v>
      </c>
      <c r="O23" s="3" t="s">
        <v>67</v>
      </c>
      <c r="P23" s="10" t="s">
        <v>75</v>
      </c>
      <c r="Q23" s="10" t="s">
        <v>76</v>
      </c>
      <c r="R23" s="10" t="s">
        <v>77</v>
      </c>
      <c r="S23" s="10" t="s">
        <v>78</v>
      </c>
      <c r="T23" s="10" t="s">
        <v>79</v>
      </c>
      <c r="U23" s="10" t="s">
        <v>80</v>
      </c>
      <c r="V23" s="10" t="s">
        <v>83</v>
      </c>
      <c r="Y23" t="str">
        <f t="shared" si="8"/>
        <v>55: [0.3, 0.28, 0.96, 45, 0, 0, 'SC', 'side'],</v>
      </c>
      <c r="AB23" t="str">
        <f t="shared" si="7"/>
        <v>55: [0.3, 0.28, 1.06, 55, 0, 0, 'SC', 'side'],</v>
      </c>
    </row>
    <row r="24" spans="2:28">
      <c r="B24" s="5"/>
      <c r="C24" s="1">
        <v>56</v>
      </c>
      <c r="D24" s="6" t="s">
        <v>23</v>
      </c>
      <c r="E24" s="11"/>
      <c r="F24" s="13" t="str">
        <f t="shared" si="0"/>
        <v/>
      </c>
      <c r="G24" s="13" t="str">
        <f t="shared" si="1"/>
        <v/>
      </c>
      <c r="H24" s="13" t="str">
        <f t="shared" si="2"/>
        <v/>
      </c>
      <c r="I24" s="11" t="str">
        <f t="shared" si="3"/>
        <v/>
      </c>
      <c r="J24" s="11" t="str">
        <f t="shared" si="4"/>
        <v/>
      </c>
      <c r="K24" s="11" t="str">
        <f t="shared" si="5"/>
        <v/>
      </c>
      <c r="L24" s="11" t="str">
        <f t="shared" si="6"/>
        <v/>
      </c>
      <c r="N24" s="2" t="s">
        <v>55</v>
      </c>
      <c r="O24" s="2" t="s">
        <v>56</v>
      </c>
      <c r="P24" s="21">
        <f>P3</f>
        <v>-0.39</v>
      </c>
      <c r="Q24" s="21">
        <f t="shared" ref="Q24" si="9">Q3</f>
        <v>0.5</v>
      </c>
      <c r="R24" s="19">
        <f>R3+above</f>
        <v>0.98</v>
      </c>
      <c r="S24" s="20">
        <f>S3+45</f>
        <v>45</v>
      </c>
      <c r="T24" s="27">
        <f t="shared" ref="T24:U24" si="10">T3</f>
        <v>0</v>
      </c>
      <c r="U24" s="27">
        <f t="shared" si="10"/>
        <v>0</v>
      </c>
      <c r="V24" s="27" t="s">
        <v>84</v>
      </c>
      <c r="Y24" t="str">
        <f t="shared" si="8"/>
        <v/>
      </c>
      <c r="AB24" t="str">
        <f t="shared" si="7"/>
        <v/>
      </c>
    </row>
    <row r="25" spans="2:28">
      <c r="B25" s="5"/>
      <c r="C25" s="1">
        <v>57</v>
      </c>
      <c r="D25" s="6" t="s">
        <v>24</v>
      </c>
      <c r="E25" s="11" t="s">
        <v>69</v>
      </c>
      <c r="F25" s="13">
        <f t="shared" si="0"/>
        <v>-0.18</v>
      </c>
      <c r="G25" s="13">
        <f t="shared" si="1"/>
        <v>0.52</v>
      </c>
      <c r="H25" s="13">
        <f t="shared" si="2"/>
        <v>1.115</v>
      </c>
      <c r="I25" s="11">
        <f t="shared" si="3"/>
        <v>45</v>
      </c>
      <c r="J25" s="11">
        <f t="shared" si="4"/>
        <v>0</v>
      </c>
      <c r="K25" s="11">
        <f t="shared" si="5"/>
        <v>0</v>
      </c>
      <c r="L25" s="11" t="str">
        <f t="shared" si="6"/>
        <v>side</v>
      </c>
      <c r="N25" s="2" t="s">
        <v>54</v>
      </c>
      <c r="O25" s="2" t="s">
        <v>57</v>
      </c>
      <c r="P25" s="21">
        <f t="shared" ref="P25:P38" si="11">P4</f>
        <v>-0.18</v>
      </c>
      <c r="Q25" s="21">
        <f t="shared" ref="Q25" si="12">Q4</f>
        <v>0.34</v>
      </c>
      <c r="R25" s="19">
        <f>R4+above</f>
        <v>0.78500000000000003</v>
      </c>
      <c r="S25" s="20">
        <f t="shared" ref="S25:S34" si="13">S4+45</f>
        <v>15</v>
      </c>
      <c r="T25" s="27">
        <f t="shared" ref="T25:U38" si="14">T4</f>
        <v>0</v>
      </c>
      <c r="U25" s="27">
        <f t="shared" si="14"/>
        <v>45</v>
      </c>
      <c r="V25" s="27" t="s">
        <v>84</v>
      </c>
      <c r="Y25" t="str">
        <f t="shared" si="8"/>
        <v>57: [-0.18, 0.52, 1.115, 45, 0, 0, 'CC', 'side'],</v>
      </c>
      <c r="AB25" t="str">
        <f t="shared" si="7"/>
        <v>57: [-0.18, 0.52, 1.215, 55, 0, 0, 'CC', 'side'],</v>
      </c>
    </row>
    <row r="26" spans="2:28">
      <c r="B26" s="5"/>
      <c r="C26" s="1">
        <v>58</v>
      </c>
      <c r="D26" s="6" t="s">
        <v>25</v>
      </c>
      <c r="E26" s="11"/>
      <c r="F26" s="13" t="str">
        <f t="shared" si="0"/>
        <v/>
      </c>
      <c r="G26" s="13" t="str">
        <f t="shared" si="1"/>
        <v/>
      </c>
      <c r="H26" s="13" t="str">
        <f t="shared" si="2"/>
        <v/>
      </c>
      <c r="I26" s="11" t="str">
        <f t="shared" si="3"/>
        <v/>
      </c>
      <c r="J26" s="11" t="str">
        <f t="shared" si="4"/>
        <v/>
      </c>
      <c r="K26" s="11" t="str">
        <f t="shared" si="5"/>
        <v/>
      </c>
      <c r="L26" s="11" t="str">
        <f t="shared" si="6"/>
        <v/>
      </c>
      <c r="N26" s="2" t="s">
        <v>50</v>
      </c>
      <c r="O26" s="2" t="s">
        <v>52</v>
      </c>
      <c r="P26" s="21">
        <f t="shared" si="11"/>
        <v>0</v>
      </c>
      <c r="Q26" s="21">
        <f t="shared" ref="Q26" si="15">Q5</f>
        <v>0.45</v>
      </c>
      <c r="R26" s="22">
        <f>R5+0.03</f>
        <v>0.09</v>
      </c>
      <c r="S26" s="25">
        <f>S5</f>
        <v>-90</v>
      </c>
      <c r="T26" s="27">
        <f t="shared" si="14"/>
        <v>0</v>
      </c>
      <c r="U26" s="27">
        <f t="shared" si="14"/>
        <v>0</v>
      </c>
      <c r="V26" s="27" t="s">
        <v>85</v>
      </c>
      <c r="Y26" t="str">
        <f t="shared" si="8"/>
        <v/>
      </c>
      <c r="AB26" t="str">
        <f t="shared" si="7"/>
        <v/>
      </c>
    </row>
    <row r="27" spans="2:28">
      <c r="B27" s="4"/>
      <c r="C27" s="1">
        <v>59</v>
      </c>
      <c r="D27" s="6" t="s">
        <v>26</v>
      </c>
      <c r="E27" s="11" t="s">
        <v>70</v>
      </c>
      <c r="F27" s="13">
        <f t="shared" si="0"/>
        <v>0.08</v>
      </c>
      <c r="G27" s="13">
        <f t="shared" si="1"/>
        <v>0.52</v>
      </c>
      <c r="H27" s="13">
        <f t="shared" si="2"/>
        <v>1.115</v>
      </c>
      <c r="I27" s="11">
        <f t="shared" si="3"/>
        <v>0</v>
      </c>
      <c r="J27" s="11">
        <f t="shared" si="4"/>
        <v>0</v>
      </c>
      <c r="K27" s="11">
        <f t="shared" si="5"/>
        <v>0</v>
      </c>
      <c r="L27" s="11" t="str">
        <f t="shared" si="6"/>
        <v>tip</v>
      </c>
      <c r="N27" s="2" t="s">
        <v>59</v>
      </c>
      <c r="O27" s="2" t="s">
        <v>17</v>
      </c>
      <c r="P27" s="21">
        <f t="shared" si="11"/>
        <v>-0.14000000000000001</v>
      </c>
      <c r="Q27" s="21">
        <f t="shared" ref="Q27" si="16">Q6</f>
        <v>0.54</v>
      </c>
      <c r="R27" s="19">
        <f>R6+above</f>
        <v>0.86</v>
      </c>
      <c r="S27" s="20">
        <f t="shared" si="13"/>
        <v>45</v>
      </c>
      <c r="T27" s="27">
        <f t="shared" si="14"/>
        <v>0</v>
      </c>
      <c r="U27" s="27">
        <f t="shared" si="14"/>
        <v>30</v>
      </c>
      <c r="V27" s="27" t="s">
        <v>84</v>
      </c>
      <c r="Y27" t="str">
        <f t="shared" si="8"/>
        <v>59: [0.08, 0.52, 1.115, 0, 0, 0, 'RC', 'tip'],</v>
      </c>
      <c r="AB27" t="str">
        <f t="shared" si="7"/>
        <v>59: [0.08, 0.52, 1.215, 45, 0, 0, 'RC', 'tip'],</v>
      </c>
    </row>
    <row r="28" spans="2:28">
      <c r="B28" s="4"/>
      <c r="C28" s="1">
        <v>60</v>
      </c>
      <c r="D28" s="6" t="s">
        <v>27</v>
      </c>
      <c r="E28" s="11" t="s">
        <v>59</v>
      </c>
      <c r="F28" s="13">
        <f t="shared" si="0"/>
        <v>-0.14000000000000001</v>
      </c>
      <c r="G28" s="13">
        <f t="shared" si="1"/>
        <v>0.54</v>
      </c>
      <c r="H28" s="13">
        <f t="shared" si="2"/>
        <v>0.76</v>
      </c>
      <c r="I28" s="11">
        <f t="shared" si="3"/>
        <v>0</v>
      </c>
      <c r="J28" s="11">
        <f t="shared" si="4"/>
        <v>0</v>
      </c>
      <c r="K28" s="11">
        <f t="shared" si="5"/>
        <v>30</v>
      </c>
      <c r="L28" s="11" t="str">
        <f t="shared" si="6"/>
        <v>tip</v>
      </c>
      <c r="N28" s="2" t="s">
        <v>60</v>
      </c>
      <c r="O28" s="2" t="s">
        <v>61</v>
      </c>
      <c r="P28" s="21">
        <f t="shared" si="11"/>
        <v>0.06</v>
      </c>
      <c r="Q28" s="21">
        <f t="shared" ref="Q28" si="17">Q7</f>
        <v>0.54</v>
      </c>
      <c r="R28" s="19">
        <f>R7+above</f>
        <v>0.86</v>
      </c>
      <c r="S28" s="20">
        <f t="shared" si="13"/>
        <v>45</v>
      </c>
      <c r="T28" s="27">
        <f t="shared" si="14"/>
        <v>0</v>
      </c>
      <c r="U28" s="27">
        <f t="shared" si="14"/>
        <v>0</v>
      </c>
      <c r="V28" s="27" t="s">
        <v>84</v>
      </c>
      <c r="Y28" t="str">
        <f t="shared" si="8"/>
        <v>60: [-0.14, 0.54, 0.76, 0, 0, 30, 'HT', 'tip'],</v>
      </c>
      <c r="AB28" t="str">
        <f t="shared" si="7"/>
        <v>60: [-0.14, 0.54, 0.86, 45, 0, 30, 'HT', 'tip'],</v>
      </c>
    </row>
    <row r="29" spans="2:28">
      <c r="B29" s="4"/>
      <c r="C29" s="1">
        <v>61</v>
      </c>
      <c r="D29" s="6" t="s">
        <v>28</v>
      </c>
      <c r="E29" s="11" t="s">
        <v>58</v>
      </c>
      <c r="F29" s="13">
        <f t="shared" si="0"/>
        <v>0.26</v>
      </c>
      <c r="G29" s="13">
        <f t="shared" si="1"/>
        <v>0.41</v>
      </c>
      <c r="H29" s="13">
        <f t="shared" si="2"/>
        <v>0.7</v>
      </c>
      <c r="I29" s="11">
        <f t="shared" si="3"/>
        <v>-10</v>
      </c>
      <c r="J29" s="11">
        <f t="shared" si="4"/>
        <v>0</v>
      </c>
      <c r="K29" s="11">
        <f t="shared" si="5"/>
        <v>0</v>
      </c>
      <c r="L29" s="11" t="str">
        <f t="shared" si="6"/>
        <v>tip</v>
      </c>
      <c r="N29" s="2" t="s">
        <v>58</v>
      </c>
      <c r="O29" s="2" t="s">
        <v>12</v>
      </c>
      <c r="P29" s="21">
        <f t="shared" si="11"/>
        <v>0.26</v>
      </c>
      <c r="Q29" s="21">
        <f t="shared" ref="Q29" si="18">Q8</f>
        <v>0.41</v>
      </c>
      <c r="R29" s="19">
        <f>R8+above</f>
        <v>0.79999999999999993</v>
      </c>
      <c r="S29" s="20">
        <f t="shared" si="13"/>
        <v>35</v>
      </c>
      <c r="T29" s="27">
        <f t="shared" si="14"/>
        <v>0</v>
      </c>
      <c r="U29" s="27">
        <f t="shared" si="14"/>
        <v>0</v>
      </c>
      <c r="V29" s="27" t="s">
        <v>84</v>
      </c>
      <c r="Y29" t="str">
        <f t="shared" si="8"/>
        <v>61: [0.26, 0.41, 0.7, -10, 0, 0, 'LT', 'tip'],</v>
      </c>
      <c r="AB29" t="str">
        <f t="shared" si="7"/>
        <v>61: [0.26, 0.41, 0.8, 35, 0, 0, 'LT', 'tip'],</v>
      </c>
    </row>
    <row r="30" spans="2:28">
      <c r="B30" s="4"/>
      <c r="C30" s="1">
        <v>62</v>
      </c>
      <c r="D30" s="6" t="s">
        <v>29</v>
      </c>
      <c r="E30" s="11"/>
      <c r="F30" s="13" t="str">
        <f t="shared" si="0"/>
        <v/>
      </c>
      <c r="G30" s="13" t="str">
        <f t="shared" si="1"/>
        <v/>
      </c>
      <c r="H30" s="13" t="str">
        <f t="shared" si="2"/>
        <v/>
      </c>
      <c r="I30" s="11" t="str">
        <f t="shared" si="3"/>
        <v/>
      </c>
      <c r="J30" s="11" t="str">
        <f t="shared" si="4"/>
        <v/>
      </c>
      <c r="K30" s="11" t="str">
        <f t="shared" si="5"/>
        <v/>
      </c>
      <c r="L30" s="11" t="str">
        <f t="shared" si="6"/>
        <v/>
      </c>
      <c r="N30" s="2" t="s">
        <v>62</v>
      </c>
      <c r="O30" s="2" t="s">
        <v>63</v>
      </c>
      <c r="P30" s="21">
        <f t="shared" si="11"/>
        <v>0.3</v>
      </c>
      <c r="Q30" s="21">
        <f t="shared" ref="Q30" si="19">Q9</f>
        <v>0.15</v>
      </c>
      <c r="R30" s="19">
        <f>R9+above</f>
        <v>0.79999999999999993</v>
      </c>
      <c r="S30" s="20">
        <f t="shared" si="13"/>
        <v>35</v>
      </c>
      <c r="T30" s="27">
        <f t="shared" si="14"/>
        <v>0</v>
      </c>
      <c r="U30" s="27">
        <f t="shared" si="14"/>
        <v>0</v>
      </c>
      <c r="V30" s="27" t="s">
        <v>84</v>
      </c>
      <c r="Y30" t="str">
        <f t="shared" si="8"/>
        <v/>
      </c>
      <c r="AB30" t="str">
        <f t="shared" si="7"/>
        <v/>
      </c>
    </row>
    <row r="31" spans="2:28">
      <c r="B31" s="5"/>
      <c r="C31" s="1">
        <v>63</v>
      </c>
      <c r="D31" s="6" t="s">
        <v>30</v>
      </c>
      <c r="E31" s="11"/>
      <c r="F31" s="13" t="str">
        <f t="shared" si="0"/>
        <v/>
      </c>
      <c r="G31" s="13" t="str">
        <f t="shared" si="1"/>
        <v/>
      </c>
      <c r="H31" s="13" t="str">
        <f t="shared" si="2"/>
        <v/>
      </c>
      <c r="I31" s="11" t="str">
        <f t="shared" si="3"/>
        <v/>
      </c>
      <c r="J31" s="11" t="str">
        <f t="shared" si="4"/>
        <v/>
      </c>
      <c r="K31" s="11" t="str">
        <f t="shared" si="5"/>
        <v/>
      </c>
      <c r="L31" s="11" t="str">
        <f t="shared" si="6"/>
        <v/>
      </c>
      <c r="N31" s="2" t="s">
        <v>51</v>
      </c>
      <c r="O31" s="2" t="s">
        <v>53</v>
      </c>
      <c r="P31" s="21">
        <f t="shared" si="11"/>
        <v>-0.32</v>
      </c>
      <c r="Q31" s="21">
        <f t="shared" ref="Q31" si="20">Q10</f>
        <v>0.33</v>
      </c>
      <c r="R31" s="22">
        <f>R10+0.05</f>
        <v>0.755</v>
      </c>
      <c r="S31" s="25">
        <f>S10+45/2</f>
        <v>22.5</v>
      </c>
      <c r="T31" s="27">
        <f t="shared" si="14"/>
        <v>0</v>
      </c>
      <c r="U31" s="27">
        <f t="shared" si="14"/>
        <v>90</v>
      </c>
      <c r="V31" s="27" t="s">
        <v>86</v>
      </c>
      <c r="Y31" t="str">
        <f t="shared" si="8"/>
        <v/>
      </c>
      <c r="AB31" t="str">
        <f t="shared" si="7"/>
        <v/>
      </c>
    </row>
    <row r="32" spans="2:28">
      <c r="B32" s="5"/>
      <c r="C32" s="1">
        <v>64</v>
      </c>
      <c r="D32" s="6" t="s">
        <v>31</v>
      </c>
      <c r="E32" s="11"/>
      <c r="F32" s="13" t="str">
        <f t="shared" si="0"/>
        <v/>
      </c>
      <c r="G32" s="13" t="str">
        <f t="shared" si="1"/>
        <v/>
      </c>
      <c r="H32" s="13" t="str">
        <f t="shared" si="2"/>
        <v/>
      </c>
      <c r="I32" s="11" t="str">
        <f t="shared" si="3"/>
        <v/>
      </c>
      <c r="J32" s="11" t="str">
        <f t="shared" si="4"/>
        <v/>
      </c>
      <c r="K32" s="11" t="str">
        <f t="shared" si="5"/>
        <v/>
      </c>
      <c r="L32" s="11" t="str">
        <f t="shared" si="6"/>
        <v/>
      </c>
      <c r="N32" s="2" t="s">
        <v>69</v>
      </c>
      <c r="O32" s="2" t="s">
        <v>64</v>
      </c>
      <c r="P32" s="21">
        <f t="shared" si="11"/>
        <v>-0.18</v>
      </c>
      <c r="Q32" s="21">
        <f t="shared" ref="Q32" si="21">Q11</f>
        <v>0.52</v>
      </c>
      <c r="R32" s="19">
        <f>R11+above</f>
        <v>1.2150000000000001</v>
      </c>
      <c r="S32" s="26">
        <f>S11+10</f>
        <v>55</v>
      </c>
      <c r="T32" s="27">
        <f t="shared" si="14"/>
        <v>0</v>
      </c>
      <c r="U32" s="27">
        <f t="shared" si="14"/>
        <v>0</v>
      </c>
      <c r="V32" s="27" t="s">
        <v>86</v>
      </c>
      <c r="Y32" t="str">
        <f t="shared" si="8"/>
        <v/>
      </c>
      <c r="AB32" t="str">
        <f t="shared" si="7"/>
        <v/>
      </c>
    </row>
    <row r="33" spans="2:28">
      <c r="B33" s="5"/>
      <c r="C33" s="1">
        <v>65</v>
      </c>
      <c r="D33" s="6" t="s">
        <v>32</v>
      </c>
      <c r="E33" s="11"/>
      <c r="F33" s="13" t="str">
        <f t="shared" si="0"/>
        <v/>
      </c>
      <c r="G33" s="13" t="str">
        <f t="shared" si="1"/>
        <v/>
      </c>
      <c r="H33" s="13" t="str">
        <f t="shared" si="2"/>
        <v/>
      </c>
      <c r="I33" s="11" t="str">
        <f t="shared" si="3"/>
        <v/>
      </c>
      <c r="J33" s="11" t="str">
        <f t="shared" si="4"/>
        <v/>
      </c>
      <c r="K33" s="11" t="str">
        <f t="shared" si="5"/>
        <v/>
      </c>
      <c r="L33" s="11" t="str">
        <f t="shared" si="6"/>
        <v/>
      </c>
      <c r="N33" s="2" t="s">
        <v>70</v>
      </c>
      <c r="O33" s="2" t="s">
        <v>65</v>
      </c>
      <c r="P33" s="21">
        <f t="shared" si="11"/>
        <v>0.08</v>
      </c>
      <c r="Q33" s="21">
        <f t="shared" ref="Q33" si="22">Q12</f>
        <v>0.52</v>
      </c>
      <c r="R33" s="19">
        <f>R12+above</f>
        <v>1.2150000000000001</v>
      </c>
      <c r="S33" s="20">
        <f t="shared" si="13"/>
        <v>45</v>
      </c>
      <c r="T33" s="27">
        <f t="shared" si="14"/>
        <v>0</v>
      </c>
      <c r="U33" s="27">
        <f t="shared" si="14"/>
        <v>0</v>
      </c>
      <c r="V33" s="27" t="s">
        <v>84</v>
      </c>
      <c r="Y33" t="str">
        <f t="shared" si="8"/>
        <v/>
      </c>
      <c r="AB33" t="str">
        <f t="shared" si="7"/>
        <v/>
      </c>
    </row>
    <row r="34" spans="2:28">
      <c r="B34" s="5"/>
      <c r="C34" s="1">
        <v>66</v>
      </c>
      <c r="D34" s="6" t="s">
        <v>33</v>
      </c>
      <c r="E34" s="11"/>
      <c r="F34" s="13" t="str">
        <f t="shared" si="0"/>
        <v/>
      </c>
      <c r="G34" s="13" t="str">
        <f t="shared" si="1"/>
        <v/>
      </c>
      <c r="H34" s="13" t="str">
        <f t="shared" si="2"/>
        <v/>
      </c>
      <c r="I34" s="11" t="str">
        <f t="shared" si="3"/>
        <v/>
      </c>
      <c r="J34" s="11" t="str">
        <f t="shared" si="4"/>
        <v/>
      </c>
      <c r="K34" s="11" t="str">
        <f t="shared" si="5"/>
        <v/>
      </c>
      <c r="L34" s="11" t="str">
        <f t="shared" si="6"/>
        <v/>
      </c>
      <c r="N34" s="2" t="s">
        <v>71</v>
      </c>
      <c r="O34" s="2" t="s">
        <v>20</v>
      </c>
      <c r="P34" s="21">
        <f t="shared" si="11"/>
        <v>0.16</v>
      </c>
      <c r="Q34" s="21">
        <f t="shared" ref="Q34" si="23">Q13</f>
        <v>0.63</v>
      </c>
      <c r="R34" s="19">
        <f>R13+above</f>
        <v>1.31</v>
      </c>
      <c r="S34" s="20">
        <f t="shared" si="13"/>
        <v>45</v>
      </c>
      <c r="T34" s="27">
        <f t="shared" si="14"/>
        <v>0</v>
      </c>
      <c r="U34" s="27">
        <f t="shared" si="14"/>
        <v>0</v>
      </c>
      <c r="V34" s="27" t="s">
        <v>84</v>
      </c>
      <c r="Y34" t="str">
        <f t="shared" si="8"/>
        <v/>
      </c>
      <c r="AB34" t="str">
        <f t="shared" si="7"/>
        <v/>
      </c>
    </row>
    <row r="35" spans="2:28">
      <c r="B35" s="4"/>
      <c r="C35" s="1">
        <v>67</v>
      </c>
      <c r="D35" s="6" t="s">
        <v>34</v>
      </c>
      <c r="E35" s="11"/>
      <c r="F35" s="13" t="str">
        <f t="shared" si="0"/>
        <v/>
      </c>
      <c r="G35" s="13" t="str">
        <f t="shared" si="1"/>
        <v/>
      </c>
      <c r="H35" s="13" t="str">
        <f t="shared" si="2"/>
        <v/>
      </c>
      <c r="I35" s="11" t="str">
        <f t="shared" si="3"/>
        <v/>
      </c>
      <c r="J35" s="11" t="str">
        <f t="shared" si="4"/>
        <v/>
      </c>
      <c r="K35" s="11" t="str">
        <f t="shared" si="5"/>
        <v/>
      </c>
      <c r="L35" s="11" t="str">
        <f t="shared" si="6"/>
        <v/>
      </c>
      <c r="N35" s="2" t="s">
        <v>72</v>
      </c>
      <c r="O35" s="2" t="s">
        <v>22</v>
      </c>
      <c r="P35" s="21">
        <f t="shared" si="11"/>
        <v>0.3</v>
      </c>
      <c r="Q35" s="21">
        <f t="shared" ref="Q35" si="24">Q14</f>
        <v>0.28000000000000003</v>
      </c>
      <c r="R35" s="19">
        <f>R14+above</f>
        <v>1.06</v>
      </c>
      <c r="S35" s="26">
        <f t="shared" ref="S35:S36" si="25">S14+10</f>
        <v>55</v>
      </c>
      <c r="T35" s="27">
        <f t="shared" si="14"/>
        <v>0</v>
      </c>
      <c r="U35" s="27">
        <f t="shared" si="14"/>
        <v>0</v>
      </c>
      <c r="V35" s="27" t="s">
        <v>86</v>
      </c>
      <c r="Y35" t="str">
        <f t="shared" si="8"/>
        <v/>
      </c>
      <c r="AB35" t="str">
        <f t="shared" si="7"/>
        <v/>
      </c>
    </row>
    <row r="36" spans="2:28">
      <c r="B36" s="4"/>
      <c r="C36" s="1">
        <v>68</v>
      </c>
      <c r="D36" s="6" t="s">
        <v>35</v>
      </c>
      <c r="E36" s="11"/>
      <c r="F36" s="13" t="str">
        <f t="shared" si="0"/>
        <v/>
      </c>
      <c r="G36" s="13" t="str">
        <f t="shared" si="1"/>
        <v/>
      </c>
      <c r="H36" s="13" t="str">
        <f t="shared" si="2"/>
        <v/>
      </c>
      <c r="I36" s="11" t="str">
        <f t="shared" si="3"/>
        <v/>
      </c>
      <c r="J36" s="11" t="str">
        <f t="shared" si="4"/>
        <v/>
      </c>
      <c r="K36" s="11" t="str">
        <f t="shared" si="5"/>
        <v/>
      </c>
      <c r="L36" s="11" t="str">
        <f t="shared" si="6"/>
        <v/>
      </c>
      <c r="N36" s="2" t="s">
        <v>66</v>
      </c>
      <c r="O36" s="2" t="s">
        <v>19</v>
      </c>
      <c r="P36" s="21">
        <f t="shared" si="11"/>
        <v>0.3</v>
      </c>
      <c r="Q36" s="21">
        <f t="shared" ref="Q36" si="26">Q15</f>
        <v>0.28000000000000003</v>
      </c>
      <c r="R36" s="19">
        <f>R15+above</f>
        <v>1.06</v>
      </c>
      <c r="S36" s="26">
        <f t="shared" si="25"/>
        <v>55</v>
      </c>
      <c r="T36" s="27">
        <f t="shared" si="14"/>
        <v>0</v>
      </c>
      <c r="U36" s="27">
        <f t="shared" si="14"/>
        <v>0</v>
      </c>
      <c r="V36" s="27" t="s">
        <v>86</v>
      </c>
      <c r="Y36" t="str">
        <f t="shared" si="8"/>
        <v/>
      </c>
      <c r="AB36" t="str">
        <f t="shared" si="7"/>
        <v/>
      </c>
    </row>
    <row r="37" spans="2:28">
      <c r="B37" s="4"/>
      <c r="C37" s="1">
        <v>69</v>
      </c>
      <c r="D37" s="6" t="s">
        <v>36</v>
      </c>
      <c r="E37" s="11"/>
      <c r="F37" s="13" t="str">
        <f t="shared" si="0"/>
        <v/>
      </c>
      <c r="G37" s="13" t="str">
        <f t="shared" si="1"/>
        <v/>
      </c>
      <c r="H37" s="13" t="str">
        <f t="shared" si="2"/>
        <v/>
      </c>
      <c r="I37" s="11" t="str">
        <f t="shared" si="3"/>
        <v/>
      </c>
      <c r="J37" s="11" t="str">
        <f t="shared" si="4"/>
        <v/>
      </c>
      <c r="K37" s="11" t="str">
        <f t="shared" si="5"/>
        <v/>
      </c>
      <c r="L37" s="11" t="str">
        <f t="shared" si="6"/>
        <v/>
      </c>
      <c r="N37" s="14" t="s">
        <v>81</v>
      </c>
      <c r="O37" s="14" t="s">
        <v>82</v>
      </c>
      <c r="P37" s="21">
        <f t="shared" si="11"/>
        <v>-0.56999999999999995</v>
      </c>
      <c r="Q37" s="21">
        <f t="shared" ref="Q37" si="27">Q16</f>
        <v>0.24</v>
      </c>
      <c r="R37" s="22">
        <f>R16+0.015</f>
        <v>0.09</v>
      </c>
      <c r="S37" s="25">
        <f>S16</f>
        <v>-90</v>
      </c>
      <c r="T37" s="27">
        <f t="shared" si="14"/>
        <v>0</v>
      </c>
      <c r="U37" s="27">
        <f t="shared" si="14"/>
        <v>-45</v>
      </c>
      <c r="V37" s="27" t="s">
        <v>85</v>
      </c>
      <c r="Y37" t="str">
        <f t="shared" si="8"/>
        <v/>
      </c>
      <c r="AB37" t="str">
        <f t="shared" si="7"/>
        <v/>
      </c>
    </row>
    <row r="38" spans="2:28">
      <c r="B38" s="4"/>
      <c r="C38" s="1">
        <v>70</v>
      </c>
      <c r="D38" s="6" t="s">
        <v>37</v>
      </c>
      <c r="E38" s="11"/>
      <c r="F38" s="13" t="str">
        <f t="shared" si="0"/>
        <v/>
      </c>
      <c r="G38" s="13" t="str">
        <f t="shared" si="1"/>
        <v/>
      </c>
      <c r="H38" s="13" t="str">
        <f t="shared" si="2"/>
        <v/>
      </c>
      <c r="I38" s="11" t="str">
        <f t="shared" si="3"/>
        <v/>
      </c>
      <c r="J38" s="11" t="str">
        <f t="shared" si="4"/>
        <v/>
      </c>
      <c r="K38" s="11" t="str">
        <f t="shared" si="5"/>
        <v/>
      </c>
      <c r="L38" s="11" t="str">
        <f t="shared" si="6"/>
        <v/>
      </c>
      <c r="N38" s="14" t="s">
        <v>87</v>
      </c>
      <c r="O38" s="14" t="s">
        <v>88</v>
      </c>
      <c r="P38" s="21">
        <f t="shared" si="11"/>
        <v>0</v>
      </c>
      <c r="Q38" s="21">
        <f t="shared" ref="Q38" si="28">Q17</f>
        <v>0</v>
      </c>
      <c r="R38" s="19">
        <f>R17</f>
        <v>0</v>
      </c>
      <c r="S38" s="20">
        <f>S17</f>
        <v>0</v>
      </c>
      <c r="T38" s="27">
        <f t="shared" si="14"/>
        <v>0</v>
      </c>
      <c r="U38" s="27">
        <f t="shared" si="14"/>
        <v>0</v>
      </c>
      <c r="V38" s="27"/>
      <c r="Y38" t="str">
        <f t="shared" si="8"/>
        <v/>
      </c>
      <c r="AB38" t="str">
        <f t="shared" si="7"/>
        <v/>
      </c>
    </row>
    <row r="39" spans="2:28">
      <c r="B39" s="5"/>
      <c r="C39" s="1">
        <v>71</v>
      </c>
      <c r="D39" s="6" t="s">
        <v>38</v>
      </c>
      <c r="E39" s="11"/>
      <c r="F39" s="13" t="str">
        <f t="shared" si="0"/>
        <v/>
      </c>
      <c r="G39" s="13" t="str">
        <f t="shared" si="1"/>
        <v/>
      </c>
      <c r="H39" s="13" t="str">
        <f t="shared" si="2"/>
        <v/>
      </c>
      <c r="I39" s="11" t="str">
        <f t="shared" si="3"/>
        <v/>
      </c>
      <c r="J39" s="11" t="str">
        <f t="shared" si="4"/>
        <v/>
      </c>
      <c r="K39" s="11" t="str">
        <f t="shared" si="5"/>
        <v/>
      </c>
      <c r="L39" s="11" t="str">
        <f t="shared" si="6"/>
        <v/>
      </c>
      <c r="Y39" t="str">
        <f t="shared" si="8"/>
        <v/>
      </c>
      <c r="AB39" t="str">
        <f t="shared" si="7"/>
        <v/>
      </c>
    </row>
    <row r="40" spans="2:28">
      <c r="B40" s="5"/>
      <c r="C40" s="1">
        <v>72</v>
      </c>
      <c r="D40" s="6" t="s">
        <v>39</v>
      </c>
      <c r="E40" s="11"/>
      <c r="F40" s="13" t="str">
        <f t="shared" si="0"/>
        <v/>
      </c>
      <c r="G40" s="13" t="str">
        <f t="shared" si="1"/>
        <v/>
      </c>
      <c r="H40" s="13" t="str">
        <f t="shared" si="2"/>
        <v/>
      </c>
      <c r="I40" s="11" t="str">
        <f t="shared" si="3"/>
        <v/>
      </c>
      <c r="J40" s="11" t="str">
        <f t="shared" si="4"/>
        <v/>
      </c>
      <c r="K40" s="11" t="str">
        <f t="shared" si="5"/>
        <v/>
      </c>
      <c r="L40" s="11" t="str">
        <f t="shared" si="6"/>
        <v/>
      </c>
      <c r="Y40" t="str">
        <f t="shared" si="8"/>
        <v/>
      </c>
      <c r="AB40" t="str">
        <f t="shared" si="7"/>
        <v/>
      </c>
    </row>
    <row r="41" spans="2:28">
      <c r="B41" s="5"/>
      <c r="C41" s="1">
        <v>73</v>
      </c>
      <c r="D41" s="6" t="s">
        <v>40</v>
      </c>
      <c r="E41" s="11"/>
      <c r="F41" s="13" t="str">
        <f t="shared" si="0"/>
        <v/>
      </c>
      <c r="G41" s="13" t="str">
        <f t="shared" si="1"/>
        <v/>
      </c>
      <c r="H41" s="13" t="str">
        <f t="shared" si="2"/>
        <v/>
      </c>
      <c r="I41" s="11" t="str">
        <f t="shared" si="3"/>
        <v/>
      </c>
      <c r="J41" s="11" t="str">
        <f t="shared" si="4"/>
        <v/>
      </c>
      <c r="K41" s="11" t="str">
        <f t="shared" si="5"/>
        <v/>
      </c>
      <c r="L41" s="11" t="str">
        <f t="shared" si="6"/>
        <v/>
      </c>
      <c r="Y41" t="str">
        <f t="shared" si="8"/>
        <v/>
      </c>
      <c r="AB41" t="str">
        <f t="shared" si="7"/>
        <v/>
      </c>
    </row>
    <row r="42" spans="2:28">
      <c r="B42" s="5"/>
      <c r="C42" s="1">
        <v>74</v>
      </c>
      <c r="D42" s="6" t="s">
        <v>41</v>
      </c>
      <c r="E42" s="11"/>
      <c r="F42" s="13" t="str">
        <f t="shared" si="0"/>
        <v/>
      </c>
      <c r="G42" s="13" t="str">
        <f t="shared" si="1"/>
        <v/>
      </c>
      <c r="H42" s="13" t="str">
        <f t="shared" si="2"/>
        <v/>
      </c>
      <c r="I42" s="11" t="str">
        <f t="shared" si="3"/>
        <v/>
      </c>
      <c r="J42" s="11" t="str">
        <f t="shared" si="4"/>
        <v/>
      </c>
      <c r="K42" s="11" t="str">
        <f t="shared" si="5"/>
        <v/>
      </c>
      <c r="L42" s="11" t="str">
        <f t="shared" si="6"/>
        <v/>
      </c>
      <c r="Y42" t="str">
        <f t="shared" si="8"/>
        <v/>
      </c>
      <c r="AB42" t="str">
        <f t="shared" si="7"/>
        <v/>
      </c>
    </row>
    <row r="43" spans="2:28">
      <c r="B43" s="4"/>
      <c r="C43" s="1">
        <v>75</v>
      </c>
      <c r="D43" s="6" t="s">
        <v>42</v>
      </c>
      <c r="E43" s="11"/>
      <c r="F43" s="13" t="str">
        <f t="shared" si="0"/>
        <v/>
      </c>
      <c r="G43" s="13" t="str">
        <f t="shared" si="1"/>
        <v/>
      </c>
      <c r="H43" s="13" t="str">
        <f t="shared" si="2"/>
        <v/>
      </c>
      <c r="I43" s="11" t="str">
        <f t="shared" si="3"/>
        <v/>
      </c>
      <c r="J43" s="11" t="str">
        <f t="shared" si="4"/>
        <v/>
      </c>
      <c r="K43" s="11" t="str">
        <f t="shared" si="5"/>
        <v/>
      </c>
      <c r="L43" s="11" t="str">
        <f t="shared" si="6"/>
        <v/>
      </c>
      <c r="Y43" t="str">
        <f t="shared" si="8"/>
        <v/>
      </c>
      <c r="AB43" t="str">
        <f t="shared" si="7"/>
        <v/>
      </c>
    </row>
    <row r="44" spans="2:28">
      <c r="B44" s="4"/>
      <c r="C44" s="1">
        <v>76</v>
      </c>
      <c r="D44" s="6" t="s">
        <v>43</v>
      </c>
      <c r="E44" s="11"/>
      <c r="F44" s="13" t="str">
        <f t="shared" si="0"/>
        <v/>
      </c>
      <c r="G44" s="13" t="str">
        <f t="shared" si="1"/>
        <v/>
      </c>
      <c r="H44" s="13" t="str">
        <f t="shared" si="2"/>
        <v/>
      </c>
      <c r="I44" s="11" t="str">
        <f t="shared" si="3"/>
        <v/>
      </c>
      <c r="J44" s="11" t="str">
        <f t="shared" si="4"/>
        <v/>
      </c>
      <c r="K44" s="11" t="str">
        <f t="shared" si="5"/>
        <v/>
      </c>
      <c r="L44" s="11" t="str">
        <f t="shared" si="6"/>
        <v/>
      </c>
      <c r="Y44" t="str">
        <f t="shared" si="8"/>
        <v/>
      </c>
      <c r="AB44" t="str">
        <f t="shared" si="7"/>
        <v/>
      </c>
    </row>
    <row r="45" spans="2:28">
      <c r="B45" s="4"/>
      <c r="C45" s="1">
        <v>77</v>
      </c>
      <c r="D45" s="6" t="s">
        <v>44</v>
      </c>
      <c r="E45" s="11"/>
      <c r="F45" s="13" t="str">
        <f t="shared" si="0"/>
        <v/>
      </c>
      <c r="G45" s="13" t="str">
        <f t="shared" si="1"/>
        <v/>
      </c>
      <c r="H45" s="13" t="str">
        <f t="shared" si="2"/>
        <v/>
      </c>
      <c r="I45" s="11" t="str">
        <f t="shared" si="3"/>
        <v/>
      </c>
      <c r="J45" s="11" t="str">
        <f t="shared" si="4"/>
        <v/>
      </c>
      <c r="K45" s="11" t="str">
        <f t="shared" si="5"/>
        <v/>
      </c>
      <c r="L45" s="11" t="str">
        <f t="shared" si="6"/>
        <v/>
      </c>
      <c r="Y45" t="str">
        <f t="shared" si="8"/>
        <v/>
      </c>
      <c r="AB45" t="str">
        <f t="shared" si="7"/>
        <v/>
      </c>
    </row>
    <row r="46" spans="2:28">
      <c r="B46" s="4"/>
      <c r="C46" s="1">
        <v>78</v>
      </c>
      <c r="D46" s="6" t="s">
        <v>45</v>
      </c>
      <c r="E46" s="11"/>
      <c r="F46" s="13" t="str">
        <f t="shared" si="0"/>
        <v/>
      </c>
      <c r="G46" s="13" t="str">
        <f t="shared" si="1"/>
        <v/>
      </c>
      <c r="H46" s="13" t="str">
        <f t="shared" si="2"/>
        <v/>
      </c>
      <c r="I46" s="11" t="str">
        <f t="shared" si="3"/>
        <v/>
      </c>
      <c r="J46" s="11" t="str">
        <f t="shared" si="4"/>
        <v/>
      </c>
      <c r="K46" s="11" t="str">
        <f t="shared" si="5"/>
        <v/>
      </c>
      <c r="L46" s="11" t="str">
        <f t="shared" si="6"/>
        <v/>
      </c>
      <c r="Y46" t="str">
        <f t="shared" si="8"/>
        <v/>
      </c>
      <c r="AB46" t="str">
        <f t="shared" si="7"/>
        <v/>
      </c>
    </row>
    <row r="47" spans="2:28">
      <c r="B47" s="5"/>
      <c r="C47" s="1">
        <v>79</v>
      </c>
      <c r="D47" s="6" t="s">
        <v>46</v>
      </c>
      <c r="E47" s="11"/>
      <c r="F47" s="13" t="str">
        <f t="shared" si="0"/>
        <v/>
      </c>
      <c r="G47" s="13" t="str">
        <f t="shared" si="1"/>
        <v/>
      </c>
      <c r="H47" s="13" t="str">
        <f t="shared" si="2"/>
        <v/>
      </c>
      <c r="I47" s="11" t="str">
        <f t="shared" si="3"/>
        <v/>
      </c>
      <c r="J47" s="11" t="str">
        <f t="shared" si="4"/>
        <v/>
      </c>
      <c r="K47" s="11" t="str">
        <f t="shared" si="5"/>
        <v/>
      </c>
      <c r="L47" s="11" t="str">
        <f t="shared" si="6"/>
        <v/>
      </c>
      <c r="Y47" t="str">
        <f t="shared" si="8"/>
        <v/>
      </c>
      <c r="AB47" t="str">
        <f t="shared" si="7"/>
        <v/>
      </c>
    </row>
    <row r="48" spans="2:28">
      <c r="B48" s="5"/>
      <c r="C48" s="1">
        <v>80</v>
      </c>
      <c r="D48" s="6" t="s">
        <v>47</v>
      </c>
      <c r="E48" s="11"/>
      <c r="F48" s="13" t="str">
        <f t="shared" si="0"/>
        <v/>
      </c>
      <c r="G48" s="13" t="str">
        <f t="shared" si="1"/>
        <v/>
      </c>
      <c r="H48" s="13" t="str">
        <f t="shared" si="2"/>
        <v/>
      </c>
      <c r="I48" s="11" t="str">
        <f t="shared" si="3"/>
        <v/>
      </c>
      <c r="J48" s="11" t="str">
        <f t="shared" si="4"/>
        <v/>
      </c>
      <c r="K48" s="11" t="str">
        <f t="shared" si="5"/>
        <v/>
      </c>
      <c r="L48" s="11" t="str">
        <f t="shared" si="6"/>
        <v/>
      </c>
      <c r="Y48" t="str">
        <f t="shared" si="8"/>
        <v/>
      </c>
      <c r="AB48" t="str">
        <f t="shared" si="7"/>
        <v/>
      </c>
    </row>
    <row r="49" spans="2:28">
      <c r="B49" s="5"/>
      <c r="C49" s="1">
        <v>81</v>
      </c>
      <c r="D49" s="6" t="s">
        <v>48</v>
      </c>
      <c r="E49" s="11"/>
      <c r="F49" s="13" t="str">
        <f t="shared" si="0"/>
        <v/>
      </c>
      <c r="G49" s="13" t="str">
        <f t="shared" si="1"/>
        <v/>
      </c>
      <c r="H49" s="13" t="str">
        <f t="shared" si="2"/>
        <v/>
      </c>
      <c r="I49" s="11" t="str">
        <f t="shared" si="3"/>
        <v/>
      </c>
      <c r="J49" s="11" t="str">
        <f t="shared" si="4"/>
        <v/>
      </c>
      <c r="K49" s="11" t="str">
        <f t="shared" si="5"/>
        <v/>
      </c>
      <c r="L49" s="11" t="str">
        <f t="shared" si="6"/>
        <v/>
      </c>
      <c r="Y49" t="str">
        <f t="shared" si="8"/>
        <v/>
      </c>
      <c r="AB49" t="str">
        <f t="shared" si="7"/>
        <v/>
      </c>
    </row>
    <row r="50" spans="2:28">
      <c r="B50" s="9"/>
      <c r="X50" t="s">
        <v>74</v>
      </c>
      <c r="AA50" t="s">
        <v>74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F2F2-BD5F-4566-8074-92951E97C1BC}">
  <dimension ref="A1:AW129"/>
  <sheetViews>
    <sheetView zoomScale="115" zoomScaleNormal="115" workbookViewId="0"/>
  </sheetViews>
  <sheetFormatPr defaultRowHeight="15"/>
  <cols>
    <col min="1" max="1" width="5.7109375" bestFit="1" customWidth="1"/>
    <col min="2" max="2" width="1.5703125" customWidth="1"/>
    <col min="3" max="3" width="6" bestFit="1" customWidth="1"/>
    <col min="4" max="4" width="20.5703125" bestFit="1" customWidth="1"/>
    <col min="5" max="5" width="7.42578125" style="12" bestFit="1" customWidth="1"/>
    <col min="6" max="6" width="6.7109375" style="16" bestFit="1" customWidth="1"/>
    <col min="7" max="8" width="6.140625" style="16" bestFit="1" customWidth="1"/>
    <col min="9" max="11" width="10.7109375" style="12" bestFit="1" customWidth="1"/>
    <col min="12" max="12" width="4.7109375" style="12" bestFit="1" customWidth="1"/>
    <col min="14" max="14" width="19.5703125" bestFit="1" customWidth="1"/>
    <col min="15" max="15" width="20.7109375" bestFit="1" customWidth="1"/>
    <col min="16" max="16" width="15.28515625" bestFit="1" customWidth="1"/>
    <col min="17" max="17" width="6.7109375" style="12" bestFit="1" customWidth="1"/>
    <col min="18" max="19" width="6.140625" style="12" bestFit="1" customWidth="1"/>
    <col min="20" max="22" width="6.7109375" style="12" bestFit="1" customWidth="1"/>
    <col min="23" max="23" width="4.7109375" bestFit="1" customWidth="1"/>
    <col min="24" max="24" width="6.140625" bestFit="1" customWidth="1"/>
    <col min="25" max="25" width="6" bestFit="1" customWidth="1"/>
    <col min="26" max="26" width="14" bestFit="1" customWidth="1"/>
    <col min="27" max="27" width="75" bestFit="1" customWidth="1"/>
    <col min="29" max="29" width="14.42578125" bestFit="1" customWidth="1"/>
    <col min="30" max="30" width="14" bestFit="1" customWidth="1"/>
    <col min="32" max="32" width="15.7109375" bestFit="1" customWidth="1"/>
    <col min="36" max="36" width="24" bestFit="1" customWidth="1"/>
    <col min="37" max="37" width="10.7109375" bestFit="1" customWidth="1"/>
    <col min="38" max="39" width="10.140625" bestFit="1" customWidth="1"/>
    <col min="40" max="42" width="10.7109375" bestFit="1" customWidth="1"/>
    <col min="44" max="44" width="19.28515625" bestFit="1" customWidth="1"/>
    <col min="45" max="45" width="19.5703125" bestFit="1" customWidth="1"/>
    <col min="46" max="46" width="16.85546875" bestFit="1" customWidth="1"/>
    <col min="48" max="48" width="6.28515625" bestFit="1" customWidth="1"/>
    <col min="49" max="49" width="244.140625" bestFit="1" customWidth="1"/>
  </cols>
  <sheetData>
    <row r="1" spans="1:49">
      <c r="A1" s="28" t="s">
        <v>101</v>
      </c>
      <c r="O1" t="s">
        <v>90</v>
      </c>
      <c r="Q1" s="12">
        <v>2</v>
      </c>
      <c r="R1" s="12">
        <v>3</v>
      </c>
      <c r="S1" s="12">
        <v>4</v>
      </c>
      <c r="T1" s="12">
        <v>5</v>
      </c>
      <c r="U1" s="12">
        <v>6</v>
      </c>
      <c r="V1" s="12">
        <v>7</v>
      </c>
    </row>
    <row r="2" spans="1:49">
      <c r="C2" s="7" t="s">
        <v>0</v>
      </c>
      <c r="D2" s="8" t="s">
        <v>1</v>
      </c>
      <c r="E2" s="10" t="s">
        <v>49</v>
      </c>
      <c r="F2" s="15" t="s">
        <v>75</v>
      </c>
      <c r="G2" s="15" t="s">
        <v>76</v>
      </c>
      <c r="H2" s="15" t="s">
        <v>77</v>
      </c>
      <c r="I2" s="10" t="s">
        <v>78</v>
      </c>
      <c r="J2" s="10" t="s">
        <v>79</v>
      </c>
      <c r="K2" s="10" t="s">
        <v>80</v>
      </c>
      <c r="L2" s="10" t="s">
        <v>83</v>
      </c>
      <c r="O2" s="3" t="s">
        <v>68</v>
      </c>
      <c r="P2" s="3" t="s">
        <v>67</v>
      </c>
      <c r="Q2" s="10" t="s">
        <v>75</v>
      </c>
      <c r="R2" s="10" t="s">
        <v>76</v>
      </c>
      <c r="S2" s="10" t="s">
        <v>77</v>
      </c>
      <c r="T2" s="10" t="s">
        <v>78</v>
      </c>
      <c r="U2" s="10" t="s">
        <v>79</v>
      </c>
      <c r="V2" s="10" t="s">
        <v>80</v>
      </c>
      <c r="W2" s="10" t="s">
        <v>83</v>
      </c>
      <c r="X2" s="18"/>
      <c r="Y2" s="18"/>
      <c r="Z2" t="s">
        <v>100</v>
      </c>
      <c r="AC2" t="s">
        <v>152</v>
      </c>
      <c r="AF2" t="s">
        <v>155</v>
      </c>
      <c r="AJ2" s="28" t="s">
        <v>103</v>
      </c>
      <c r="AK2" s="28" t="s">
        <v>75</v>
      </c>
      <c r="AL2" s="28" t="s">
        <v>76</v>
      </c>
      <c r="AM2" s="28" t="s">
        <v>77</v>
      </c>
      <c r="AN2" s="28" t="s">
        <v>104</v>
      </c>
      <c r="AO2" s="28" t="s">
        <v>105</v>
      </c>
      <c r="AP2" s="28" t="s">
        <v>106</v>
      </c>
      <c r="AR2" s="28" t="s">
        <v>143</v>
      </c>
      <c r="AS2" s="28" t="s">
        <v>144</v>
      </c>
      <c r="AT2" s="28" t="s">
        <v>145</v>
      </c>
    </row>
    <row r="3" spans="1:49">
      <c r="B3" s="4"/>
      <c r="C3" s="1">
        <v>35</v>
      </c>
      <c r="D3" s="6" t="s">
        <v>2</v>
      </c>
      <c r="E3" s="11" t="s">
        <v>50</v>
      </c>
      <c r="F3" s="13">
        <f t="shared" ref="F3:F49" si="0">IF($E3&lt;&gt;"",VLOOKUP($E3,translation_l,COLUMN(Q$2)-COLUMN($O$2)+1,FALSE),"")</f>
        <v>5.4753999999999997E-2</v>
      </c>
      <c r="G3" s="13">
        <f t="shared" ref="G3:G49" si="1">IF($E3&lt;&gt;"",VLOOKUP($E3,translation_l,COLUMN(R$2)-COLUMN($O$2)+1,FALSE),"")</f>
        <v>1.097316</v>
      </c>
      <c r="H3" s="13">
        <f t="shared" ref="H3:H49" si="2">IF($E3&lt;&gt;"",VLOOKUP($E3,translation_l,COLUMN(S$2)-COLUMN($O$2)+1,FALSE),"")</f>
        <v>4.4999999999999998E-2</v>
      </c>
      <c r="I3" s="11">
        <f t="shared" ref="I3:I49" si="3">IF($E3&lt;&gt;"",VLOOKUP($E3,translation_l,COLUMN(T$2)-COLUMN($O$2)+1,FALSE),"")</f>
        <v>3.1415929999999999</v>
      </c>
      <c r="J3" s="11">
        <f t="shared" ref="J3:J49" si="4">IF($E3&lt;&gt;"",VLOOKUP($E3,translation_l,COLUMN(U$2)-COLUMN($O$2)+1,FALSE),"")</f>
        <v>0</v>
      </c>
      <c r="K3" s="11">
        <f t="shared" ref="K3:K49" si="5">IF($E3&lt;&gt;"",VLOOKUP($E3,translation_l,COLUMN(V$2)-COLUMN($O$2)+1,FALSE),"")</f>
        <v>3.1415760000000001</v>
      </c>
      <c r="L3" s="11" t="str">
        <f t="shared" ref="L3:L49" si="6">IF($E3&lt;&gt;"",VLOOKUP($E3,translation_l,COLUMN(W$2)-COLUMN($O$2)+1,FALSE),"")</f>
        <v>foot</v>
      </c>
      <c r="N3" t="s">
        <v>108</v>
      </c>
      <c r="O3" s="2" t="s">
        <v>55</v>
      </c>
      <c r="P3" s="2" t="s">
        <v>56</v>
      </c>
      <c r="Q3" s="13">
        <f>IFERROR(VLOOKUP($N3,dummys_table,Q$1,FALSE),"")</f>
        <v>-0.45339200000000002</v>
      </c>
      <c r="R3" s="13">
        <f t="shared" ref="Q3:V16" si="7">IFERROR(VLOOKUP($N3,dummys_table,R$1,FALSE),"")</f>
        <v>0.76297400000000004</v>
      </c>
      <c r="S3" s="13">
        <f t="shared" si="7"/>
        <v>0.74</v>
      </c>
      <c r="T3" s="13">
        <f t="shared" si="7"/>
        <v>-1.5708219999999999</v>
      </c>
      <c r="U3" s="13">
        <f t="shared" si="7"/>
        <v>8.7264999999999995E-2</v>
      </c>
      <c r="V3" s="13">
        <f t="shared" si="7"/>
        <v>1.9999999999999999E-6</v>
      </c>
      <c r="W3" s="11" t="s">
        <v>84</v>
      </c>
      <c r="X3" s="17" t="s">
        <v>93</v>
      </c>
      <c r="Y3" s="17"/>
      <c r="AA3" t="str">
        <f>IF($E3&lt;&gt;"",$C3 &amp; ": [" &amp; _xlfn.TEXTJOIN(", ",TRUE,$F3:$K3) &amp; ", '" &amp; $E3 &amp; "', '" &amp; $L3 &amp; "'],","")</f>
        <v>35: [0.054754, 1.097316, 0.045, 3.141593, 0, 3.141576, 'KD', 'foot'],</v>
      </c>
      <c r="AD3" t="str">
        <f t="shared" ref="AD3:AD49" si="8">IF($E3&lt;&gt;"",$C3 &amp; ": [" &amp; VLOOKUP($E3,above_l,10,FALSE) &amp; ", " &amp; VLOOKUP($E3,above_l,11,FALSE) &amp; "],","")</f>
        <v>35: [0.05, -20],</v>
      </c>
      <c r="AG3" t="str">
        <f>IF($E3&lt;&gt;"",$C3 &amp; ": '" &amp; $E3 &amp; "',","")</f>
        <v>35: 'KD',</v>
      </c>
      <c r="AJ3" t="s">
        <v>107</v>
      </c>
      <c r="AK3">
        <v>-1.5649999999999999</v>
      </c>
      <c r="AL3">
        <v>0.1</v>
      </c>
      <c r="AM3">
        <v>1.200251</v>
      </c>
      <c r="AN3">
        <v>0</v>
      </c>
      <c r="AO3">
        <v>-1.5707960000000001</v>
      </c>
      <c r="AP3">
        <v>1.5707960000000001</v>
      </c>
      <c r="AR3" t="s">
        <v>147</v>
      </c>
      <c r="AS3" t="s">
        <v>147</v>
      </c>
      <c r="AT3" t="s">
        <v>147</v>
      </c>
    </row>
    <row r="4" spans="1:49">
      <c r="B4" s="4"/>
      <c r="C4" s="1">
        <v>36</v>
      </c>
      <c r="D4" s="6" t="s">
        <v>3</v>
      </c>
      <c r="E4" s="11" t="s">
        <v>50</v>
      </c>
      <c r="F4" s="13">
        <f t="shared" si="0"/>
        <v>5.4753999999999997E-2</v>
      </c>
      <c r="G4" s="13">
        <f t="shared" si="1"/>
        <v>1.097316</v>
      </c>
      <c r="H4" s="13">
        <f t="shared" si="2"/>
        <v>4.4999999999999998E-2</v>
      </c>
      <c r="I4" s="11">
        <f t="shared" si="3"/>
        <v>3.1415929999999999</v>
      </c>
      <c r="J4" s="11">
        <f t="shared" si="4"/>
        <v>0</v>
      </c>
      <c r="K4" s="11">
        <f t="shared" si="5"/>
        <v>3.1415760000000001</v>
      </c>
      <c r="L4" s="11" t="str">
        <f t="shared" si="6"/>
        <v>foot</v>
      </c>
      <c r="N4" t="s">
        <v>109</v>
      </c>
      <c r="O4" s="2" t="s">
        <v>54</v>
      </c>
      <c r="P4" s="2" t="s">
        <v>57</v>
      </c>
      <c r="Q4" s="13">
        <f t="shared" si="7"/>
        <v>-0.13228300000000001</v>
      </c>
      <c r="R4" s="13">
        <f t="shared" si="7"/>
        <v>0.80261700000000002</v>
      </c>
      <c r="S4" s="13">
        <f t="shared" si="7"/>
        <v>0.622</v>
      </c>
      <c r="T4" s="13">
        <f t="shared" si="7"/>
        <v>-2.117229</v>
      </c>
      <c r="U4" s="13">
        <f t="shared" si="7"/>
        <v>0.51142100000000001</v>
      </c>
      <c r="V4" s="13">
        <f t="shared" si="7"/>
        <v>4.9993000000000003E-2</v>
      </c>
      <c r="W4" s="11" t="s">
        <v>84</v>
      </c>
      <c r="X4" s="17" t="s">
        <v>96</v>
      </c>
      <c r="Y4" s="17"/>
      <c r="AA4" t="str">
        <f t="shared" ref="AA4:AA49" si="9">IF($E4&lt;&gt;"",$C4 &amp; ": [" &amp; _xlfn.TEXTJOIN(", ",TRUE,$F4:$K4) &amp; ", '" &amp; $E4 &amp; "', '" &amp; $L4 &amp; "'],","")</f>
        <v>36: [0.054754, 1.097316, 0.045, 3.141593, 0, 3.141576, 'KD', 'foot'],</v>
      </c>
      <c r="AD4" t="str">
        <f t="shared" si="8"/>
        <v>36: [0.05, -20],</v>
      </c>
      <c r="AG4" t="str">
        <f t="shared" ref="AG4:AG49" si="10">IF($E4&lt;&gt;"",$C4 &amp; ": '" &amp; $E4 &amp; "',","")</f>
        <v>36: 'KD',</v>
      </c>
      <c r="AJ4" t="s">
        <v>121</v>
      </c>
      <c r="AK4">
        <v>1.5649999999999999</v>
      </c>
      <c r="AL4">
        <v>0.1</v>
      </c>
      <c r="AM4">
        <v>1.20025</v>
      </c>
      <c r="AN4">
        <v>0</v>
      </c>
      <c r="AO4">
        <v>1.5707960000000001</v>
      </c>
      <c r="AP4">
        <v>1.5707960000000001</v>
      </c>
      <c r="AR4" t="s">
        <v>108</v>
      </c>
      <c r="AS4" t="s">
        <v>147</v>
      </c>
      <c r="AT4" t="s">
        <v>147</v>
      </c>
      <c r="AV4" s="28" t="s">
        <v>101</v>
      </c>
      <c r="AW4" t="str">
        <f xml:space="preserve"> "['" &amp; _xlfn.TEXTJOIN("', '",TRUE,$AR$3:$AR$38) &amp; "']"</f>
        <v>['Drums_Target_HH_L', 'Drums_Target_SD_L', 'Drums_Target_HT_L', 'Drums_Target_MT_L', 'Drums_Target_FT_L', 'Drums_Target_RS_L', 'Drums_Target_CC_L', 'Drums_Target_SC_L', 'Drums_Target_LT_L', 'Drums_Target_RC_L', 'Drums_Target_RB_L', 'Drums_Target_CH_L']</v>
      </c>
    </row>
    <row r="5" spans="1:49">
      <c r="B5" s="4"/>
      <c r="C5" s="1">
        <v>37</v>
      </c>
      <c r="D5" s="6" t="s">
        <v>4</v>
      </c>
      <c r="E5" s="11" t="s">
        <v>51</v>
      </c>
      <c r="F5" s="13">
        <f t="shared" si="0"/>
        <v>3.2088999999999999E-2</v>
      </c>
      <c r="G5" s="13">
        <f t="shared" si="1"/>
        <v>0.78823600000000005</v>
      </c>
      <c r="H5" s="13">
        <f t="shared" si="2"/>
        <v>0.63800000000000001</v>
      </c>
      <c r="I5" s="11">
        <f t="shared" si="3"/>
        <v>-1.5707979999999999</v>
      </c>
      <c r="J5" s="11">
        <f t="shared" si="4"/>
        <v>1.3962639999999999</v>
      </c>
      <c r="K5" s="11">
        <f t="shared" si="5"/>
        <v>1.9999999999999999E-6</v>
      </c>
      <c r="L5" s="11" t="str">
        <f t="shared" si="6"/>
        <v>side</v>
      </c>
      <c r="N5" t="s">
        <v>110</v>
      </c>
      <c r="O5" s="2" t="s">
        <v>50</v>
      </c>
      <c r="P5" s="2" t="s">
        <v>52</v>
      </c>
      <c r="Q5" s="13">
        <f t="shared" si="7"/>
        <v>5.4753999999999997E-2</v>
      </c>
      <c r="R5" s="13">
        <f t="shared" si="7"/>
        <v>1.097316</v>
      </c>
      <c r="S5" s="13">
        <f t="shared" si="7"/>
        <v>4.4999999999999998E-2</v>
      </c>
      <c r="T5" s="13">
        <f t="shared" si="7"/>
        <v>3.1415929999999999</v>
      </c>
      <c r="U5" s="13">
        <f t="shared" si="7"/>
        <v>0</v>
      </c>
      <c r="V5" s="13">
        <f t="shared" si="7"/>
        <v>3.1415760000000001</v>
      </c>
      <c r="W5" s="11" t="s">
        <v>85</v>
      </c>
      <c r="X5" s="17" t="s">
        <v>94</v>
      </c>
      <c r="Y5" s="17"/>
      <c r="AA5" t="str">
        <f t="shared" si="9"/>
        <v>37: [0.032089, 0.788236, 0.638, -1.570798, 1.396264, 0.000002, 'RS', 'side'],</v>
      </c>
      <c r="AD5" t="str">
        <f t="shared" si="8"/>
        <v>37: [0.05, -10],</v>
      </c>
      <c r="AG5" t="str">
        <f t="shared" si="10"/>
        <v>37: 'RS',</v>
      </c>
      <c r="AJ5" t="s">
        <v>122</v>
      </c>
      <c r="AK5">
        <v>-1.46</v>
      </c>
      <c r="AL5">
        <v>0.1</v>
      </c>
      <c r="AM5">
        <v>1.191951</v>
      </c>
      <c r="AN5">
        <v>0</v>
      </c>
      <c r="AO5">
        <v>-1.5707960000000001</v>
      </c>
      <c r="AP5">
        <v>1.5707960000000001</v>
      </c>
      <c r="AR5" t="s">
        <v>109</v>
      </c>
      <c r="AS5" t="s">
        <v>147</v>
      </c>
      <c r="AT5" t="s">
        <v>147</v>
      </c>
      <c r="AV5" s="28" t="s">
        <v>102</v>
      </c>
      <c r="AW5" t="str">
        <f xml:space="preserve"> "['" &amp; _xlfn.TEXTJOIN("', '",TRUE,$AS$3:$AS$38) &amp; "']"</f>
        <v>['Drums_Target_LT_R', 'Drums_Target_RC_R', 'Drums_Target_RB_R', 'Drums_Target_HH_R', 'Drums_Target_SD_R', 'Drums_Target_RS_R', 'Drums_Target_HT_R', 'Drums_Target_MT_R', 'Drums_Target_FT_R', 'Drums_Target_CC_R', 'Drums_Target_SC_R', 'Drums_Target_CH_R']</v>
      </c>
    </row>
    <row r="6" spans="1:49">
      <c r="B6" s="4"/>
      <c r="C6" s="1">
        <v>38</v>
      </c>
      <c r="D6" s="6" t="s">
        <v>5</v>
      </c>
      <c r="E6" s="11" t="s">
        <v>54</v>
      </c>
      <c r="F6" s="13">
        <f t="shared" si="0"/>
        <v>-0.13228300000000001</v>
      </c>
      <c r="G6" s="13">
        <f t="shared" si="1"/>
        <v>0.80261700000000002</v>
      </c>
      <c r="H6" s="13">
        <f t="shared" si="2"/>
        <v>0.622</v>
      </c>
      <c r="I6" s="11">
        <f t="shared" si="3"/>
        <v>-2.117229</v>
      </c>
      <c r="J6" s="11">
        <f t="shared" si="4"/>
        <v>0.51142100000000001</v>
      </c>
      <c r="K6" s="11">
        <f t="shared" si="5"/>
        <v>4.9993000000000003E-2</v>
      </c>
      <c r="L6" s="11" t="str">
        <f t="shared" si="6"/>
        <v>tip</v>
      </c>
      <c r="N6" t="s">
        <v>111</v>
      </c>
      <c r="O6" s="2" t="s">
        <v>59</v>
      </c>
      <c r="P6" s="2" t="s">
        <v>17</v>
      </c>
      <c r="Q6" s="13">
        <f t="shared" si="7"/>
        <v>-0.17546200000000001</v>
      </c>
      <c r="R6" s="13">
        <f t="shared" si="7"/>
        <v>1.03979</v>
      </c>
      <c r="S6" s="13">
        <f t="shared" si="7"/>
        <v>0.79518100000000003</v>
      </c>
      <c r="T6" s="13">
        <f t="shared" si="7"/>
        <v>-1.5707960000000001</v>
      </c>
      <c r="U6" s="13">
        <f t="shared" si="7"/>
        <v>0.26179999999999998</v>
      </c>
      <c r="V6" s="13">
        <f t="shared" si="7"/>
        <v>0</v>
      </c>
      <c r="W6" s="11" t="s">
        <v>84</v>
      </c>
      <c r="X6" s="17" t="s">
        <v>96</v>
      </c>
      <c r="Y6" s="17"/>
      <c r="AA6" t="str">
        <f t="shared" si="9"/>
        <v>38: [-0.132283, 0.802617, 0.622, -2.117229, 0.511421, 0.049993, 'SD', 'tip'],</v>
      </c>
      <c r="AD6" t="str">
        <f t="shared" si="8"/>
        <v>38: [0.1, 10],</v>
      </c>
      <c r="AG6" t="str">
        <f t="shared" si="10"/>
        <v>38: 'SD',</v>
      </c>
      <c r="AJ6" t="s">
        <v>123</v>
      </c>
      <c r="AK6">
        <v>1.46</v>
      </c>
      <c r="AL6">
        <v>0.1</v>
      </c>
      <c r="AM6">
        <v>1.1919500000000001</v>
      </c>
      <c r="AN6">
        <v>0</v>
      </c>
      <c r="AO6">
        <v>1.5707960000000001</v>
      </c>
      <c r="AP6">
        <v>1.5707960000000001</v>
      </c>
      <c r="AR6" t="s">
        <v>147</v>
      </c>
      <c r="AS6" t="s">
        <v>147</v>
      </c>
      <c r="AT6" t="s">
        <v>110</v>
      </c>
      <c r="AV6" s="28" t="s">
        <v>146</v>
      </c>
      <c r="AW6" t="str">
        <f xml:space="preserve"> "['" &amp; _xlfn.TEXTJOIN("', '",TRUE,$AT$3:$AT$38) &amp; "']"</f>
        <v>['Drums_Target_KD', 'Drums_Target_PD']</v>
      </c>
    </row>
    <row r="7" spans="1:49">
      <c r="B7" s="5"/>
      <c r="C7" s="1">
        <v>39</v>
      </c>
      <c r="D7" s="6" t="s">
        <v>6</v>
      </c>
      <c r="E7" s="11"/>
      <c r="F7" s="13" t="str">
        <f t="shared" si="0"/>
        <v/>
      </c>
      <c r="G7" s="13" t="str">
        <f t="shared" si="1"/>
        <v/>
      </c>
      <c r="H7" s="13" t="str">
        <f t="shared" si="2"/>
        <v/>
      </c>
      <c r="I7" s="11" t="str">
        <f t="shared" si="3"/>
        <v/>
      </c>
      <c r="J7" s="11" t="str">
        <f t="shared" si="4"/>
        <v/>
      </c>
      <c r="K7" s="11" t="str">
        <f t="shared" si="5"/>
        <v/>
      </c>
      <c r="L7" s="11" t="str">
        <f t="shared" si="6"/>
        <v/>
      </c>
      <c r="N7" t="s">
        <v>112</v>
      </c>
      <c r="O7" s="2" t="s">
        <v>60</v>
      </c>
      <c r="P7" s="2" t="s">
        <v>61</v>
      </c>
      <c r="Q7" s="13">
        <f t="shared" si="7"/>
        <v>0.12543599999999999</v>
      </c>
      <c r="R7" s="13">
        <f t="shared" si="7"/>
        <v>1.0448189999999999</v>
      </c>
      <c r="S7" s="13">
        <f t="shared" si="7"/>
        <v>0.79637899999999995</v>
      </c>
      <c r="T7" s="13">
        <f t="shared" si="7"/>
        <v>-1.5707960000000001</v>
      </c>
      <c r="U7" s="13">
        <f t="shared" si="7"/>
        <v>0.61086499999999999</v>
      </c>
      <c r="V7" s="13">
        <f t="shared" si="7"/>
        <v>0</v>
      </c>
      <c r="W7" s="11" t="s">
        <v>84</v>
      </c>
      <c r="X7" s="17" t="s">
        <v>96</v>
      </c>
      <c r="Y7" s="17"/>
      <c r="AA7" t="str">
        <f t="shared" si="9"/>
        <v/>
      </c>
      <c r="AD7" t="str">
        <f t="shared" si="8"/>
        <v/>
      </c>
      <c r="AG7" t="str">
        <f t="shared" si="10"/>
        <v/>
      </c>
      <c r="AJ7" t="s">
        <v>137</v>
      </c>
      <c r="AK7">
        <v>0.15572800000000001</v>
      </c>
      <c r="AL7">
        <v>1.1110040000000001</v>
      </c>
      <c r="AM7">
        <v>6.7257999999999998E-2</v>
      </c>
      <c r="AN7">
        <v>0</v>
      </c>
      <c r="AO7">
        <v>-1.5707960000000001</v>
      </c>
      <c r="AP7">
        <v>1.5707960000000001</v>
      </c>
      <c r="AR7" t="s">
        <v>111</v>
      </c>
      <c r="AS7" t="s">
        <v>147</v>
      </c>
      <c r="AT7" t="s">
        <v>147</v>
      </c>
    </row>
    <row r="8" spans="1:49">
      <c r="B8" s="5"/>
      <c r="C8" s="1">
        <v>40</v>
      </c>
      <c r="D8" s="6" t="s">
        <v>7</v>
      </c>
      <c r="E8" s="11" t="s">
        <v>54</v>
      </c>
      <c r="F8" s="13">
        <f t="shared" si="0"/>
        <v>-0.13228300000000001</v>
      </c>
      <c r="G8" s="13">
        <f t="shared" si="1"/>
        <v>0.80261700000000002</v>
      </c>
      <c r="H8" s="13">
        <f t="shared" si="2"/>
        <v>0.622</v>
      </c>
      <c r="I8" s="11">
        <f t="shared" si="3"/>
        <v>-2.117229</v>
      </c>
      <c r="J8" s="11">
        <f t="shared" si="4"/>
        <v>0.51142100000000001</v>
      </c>
      <c r="K8" s="11">
        <f t="shared" si="5"/>
        <v>4.9993000000000003E-2</v>
      </c>
      <c r="L8" s="11" t="str">
        <f t="shared" si="6"/>
        <v>tip</v>
      </c>
      <c r="N8" t="s">
        <v>129</v>
      </c>
      <c r="O8" s="2" t="s">
        <v>58</v>
      </c>
      <c r="P8" s="2" t="s">
        <v>12</v>
      </c>
      <c r="Q8" s="13">
        <f t="shared" si="7"/>
        <v>0.398928</v>
      </c>
      <c r="R8" s="13">
        <f t="shared" si="7"/>
        <v>0.88928300000000005</v>
      </c>
      <c r="S8" s="13">
        <f t="shared" si="7"/>
        <v>0.67178099999999996</v>
      </c>
      <c r="T8" s="13">
        <f t="shared" si="7"/>
        <v>-1.570797</v>
      </c>
      <c r="U8" s="13">
        <f t="shared" si="7"/>
        <v>0.78539800000000004</v>
      </c>
      <c r="V8" s="13">
        <f t="shared" si="7"/>
        <v>0</v>
      </c>
      <c r="W8" s="11" t="s">
        <v>84</v>
      </c>
      <c r="X8" s="17" t="s">
        <v>96</v>
      </c>
      <c r="Y8" s="17"/>
      <c r="AA8" t="str">
        <f t="shared" si="9"/>
        <v>40: [-0.132283, 0.802617, 0.622, -2.117229, 0.511421, 0.049993, 'SD', 'tip'],</v>
      </c>
      <c r="AD8" t="str">
        <f t="shared" si="8"/>
        <v>40: [0.1, 10],</v>
      </c>
      <c r="AG8" t="str">
        <f t="shared" si="10"/>
        <v>40: 'SD',</v>
      </c>
      <c r="AJ8" t="s">
        <v>138</v>
      </c>
      <c r="AK8">
        <v>-1.5649999999999999</v>
      </c>
      <c r="AL8">
        <v>0.1</v>
      </c>
      <c r="AM8">
        <v>1.20025</v>
      </c>
      <c r="AN8">
        <v>0</v>
      </c>
      <c r="AO8">
        <v>-1.5707960000000001</v>
      </c>
      <c r="AP8">
        <v>1.5707960000000001</v>
      </c>
      <c r="AR8" t="s">
        <v>112</v>
      </c>
      <c r="AS8" t="s">
        <v>147</v>
      </c>
      <c r="AT8" t="s">
        <v>147</v>
      </c>
    </row>
    <row r="9" spans="1:49">
      <c r="B9" s="5"/>
      <c r="C9" s="1">
        <v>41</v>
      </c>
      <c r="D9" s="6" t="s">
        <v>8</v>
      </c>
      <c r="E9" s="11" t="s">
        <v>62</v>
      </c>
      <c r="F9" s="13">
        <f t="shared" si="0"/>
        <v>0.56344700000000003</v>
      </c>
      <c r="G9" s="13">
        <f t="shared" si="1"/>
        <v>0.58384400000000003</v>
      </c>
      <c r="H9" s="13">
        <f t="shared" si="2"/>
        <v>0.67000199999999999</v>
      </c>
      <c r="I9" s="11">
        <f t="shared" si="3"/>
        <v>-1.5707979999999999</v>
      </c>
      <c r="J9" s="11">
        <f t="shared" si="4"/>
        <v>1.308997</v>
      </c>
      <c r="K9" s="11">
        <f t="shared" si="5"/>
        <v>9.9999999999999995E-7</v>
      </c>
      <c r="L9" s="11" t="str">
        <f t="shared" si="6"/>
        <v>tip</v>
      </c>
      <c r="N9" t="s">
        <v>114</v>
      </c>
      <c r="O9" s="2" t="s">
        <v>62</v>
      </c>
      <c r="P9" s="2" t="s">
        <v>63</v>
      </c>
      <c r="Q9" s="13">
        <f t="shared" si="7"/>
        <v>0.56344700000000003</v>
      </c>
      <c r="R9" s="13">
        <f t="shared" si="7"/>
        <v>0.58384400000000003</v>
      </c>
      <c r="S9" s="13">
        <f t="shared" si="7"/>
        <v>0.67000199999999999</v>
      </c>
      <c r="T9" s="13">
        <f t="shared" si="7"/>
        <v>-1.5707979999999999</v>
      </c>
      <c r="U9" s="13">
        <f t="shared" si="7"/>
        <v>1.308997</v>
      </c>
      <c r="V9" s="13">
        <f t="shared" si="7"/>
        <v>9.9999999999999995E-7</v>
      </c>
      <c r="W9" s="11" t="s">
        <v>84</v>
      </c>
      <c r="X9" s="17" t="s">
        <v>96</v>
      </c>
      <c r="Y9" s="17"/>
      <c r="AA9" t="str">
        <f t="shared" si="9"/>
        <v>41: [0.563447, 0.583844, 0.670002, -1.570798, 1.308997, 0.000001, 'FT', 'tip'],</v>
      </c>
      <c r="AD9" t="str">
        <f t="shared" si="8"/>
        <v>41: [0.1, 10],</v>
      </c>
      <c r="AG9" t="str">
        <f t="shared" si="10"/>
        <v>41: 'FT',</v>
      </c>
      <c r="AJ9" t="s">
        <v>139</v>
      </c>
      <c r="AK9">
        <v>1.5649999999999999</v>
      </c>
      <c r="AL9">
        <v>0.1</v>
      </c>
      <c r="AM9">
        <v>1.20025</v>
      </c>
      <c r="AN9">
        <v>0</v>
      </c>
      <c r="AO9">
        <v>1.5707960000000001</v>
      </c>
      <c r="AP9">
        <v>1.5707960000000001</v>
      </c>
      <c r="AR9" t="s">
        <v>147</v>
      </c>
      <c r="AS9" t="s">
        <v>113</v>
      </c>
      <c r="AT9" t="s">
        <v>147</v>
      </c>
    </row>
    <row r="10" spans="1:49">
      <c r="B10" s="5"/>
      <c r="C10" s="1">
        <v>42</v>
      </c>
      <c r="D10" s="6" t="s">
        <v>9</v>
      </c>
      <c r="E10" s="11" t="s">
        <v>87</v>
      </c>
      <c r="F10" s="13">
        <f t="shared" si="0"/>
        <v>0</v>
      </c>
      <c r="G10" s="13">
        <f t="shared" si="1"/>
        <v>0</v>
      </c>
      <c r="H10" s="13">
        <f t="shared" si="2"/>
        <v>0</v>
      </c>
      <c r="I10" s="11">
        <f t="shared" si="3"/>
        <v>0</v>
      </c>
      <c r="J10" s="11">
        <f t="shared" si="4"/>
        <v>0</v>
      </c>
      <c r="K10" s="11">
        <f t="shared" si="5"/>
        <v>0</v>
      </c>
      <c r="L10" s="11">
        <f t="shared" si="6"/>
        <v>0</v>
      </c>
      <c r="N10" t="s">
        <v>115</v>
      </c>
      <c r="O10" s="2" t="s">
        <v>51</v>
      </c>
      <c r="P10" s="2" t="s">
        <v>53</v>
      </c>
      <c r="Q10" s="13">
        <f t="shared" si="7"/>
        <v>3.2088999999999999E-2</v>
      </c>
      <c r="R10" s="13">
        <f t="shared" si="7"/>
        <v>0.78823600000000005</v>
      </c>
      <c r="S10" s="13">
        <f t="shared" si="7"/>
        <v>0.63800000000000001</v>
      </c>
      <c r="T10" s="13">
        <f t="shared" si="7"/>
        <v>-1.5707979999999999</v>
      </c>
      <c r="U10" s="13">
        <f t="shared" si="7"/>
        <v>1.3962639999999999</v>
      </c>
      <c r="V10" s="13">
        <f t="shared" si="7"/>
        <v>1.9999999999999999E-6</v>
      </c>
      <c r="W10" s="11" t="s">
        <v>86</v>
      </c>
      <c r="X10" s="17" t="s">
        <v>96</v>
      </c>
      <c r="Y10" s="17"/>
      <c r="AA10" t="str">
        <f t="shared" si="9"/>
        <v>42: [0, 0, 0, 0, 0, 0, 'HHc', '0'],</v>
      </c>
      <c r="AD10" t="str">
        <f t="shared" si="8"/>
        <v>42: [0, 0],</v>
      </c>
      <c r="AG10" t="str">
        <f t="shared" si="10"/>
        <v>42: 'HHc',</v>
      </c>
      <c r="AJ10" t="s">
        <v>140</v>
      </c>
      <c r="AK10">
        <v>-1.5649999999999999</v>
      </c>
      <c r="AL10">
        <v>0.1</v>
      </c>
      <c r="AM10">
        <v>1.20025</v>
      </c>
      <c r="AN10">
        <v>0</v>
      </c>
      <c r="AO10">
        <v>-1.5707960000000001</v>
      </c>
      <c r="AP10">
        <v>1.5707960000000001</v>
      </c>
      <c r="AR10" t="s">
        <v>114</v>
      </c>
      <c r="AS10" t="s">
        <v>147</v>
      </c>
      <c r="AT10" t="s">
        <v>147</v>
      </c>
    </row>
    <row r="11" spans="1:49">
      <c r="B11" s="4"/>
      <c r="C11" s="1">
        <v>43</v>
      </c>
      <c r="D11" s="6" t="s">
        <v>10</v>
      </c>
      <c r="E11" s="11" t="s">
        <v>62</v>
      </c>
      <c r="F11" s="13">
        <f t="shared" si="0"/>
        <v>0.56344700000000003</v>
      </c>
      <c r="G11" s="13">
        <f t="shared" si="1"/>
        <v>0.58384400000000003</v>
      </c>
      <c r="H11" s="13">
        <f t="shared" si="2"/>
        <v>0.67000199999999999</v>
      </c>
      <c r="I11" s="11">
        <f t="shared" si="3"/>
        <v>-1.5707979999999999</v>
      </c>
      <c r="J11" s="11">
        <f t="shared" si="4"/>
        <v>1.308997</v>
      </c>
      <c r="K11" s="11">
        <f t="shared" si="5"/>
        <v>9.9999999999999995E-7</v>
      </c>
      <c r="L11" s="11" t="str">
        <f t="shared" si="6"/>
        <v>tip</v>
      </c>
      <c r="N11" t="s">
        <v>116</v>
      </c>
      <c r="O11" s="2" t="s">
        <v>69</v>
      </c>
      <c r="P11" s="2" t="s">
        <v>64</v>
      </c>
      <c r="Q11" s="13">
        <f t="shared" si="7"/>
        <v>-0.349991</v>
      </c>
      <c r="R11" s="13">
        <f t="shared" si="7"/>
        <v>0.93413800000000002</v>
      </c>
      <c r="S11" s="13">
        <f t="shared" si="7"/>
        <v>1.125</v>
      </c>
      <c r="T11" s="13">
        <f t="shared" si="7"/>
        <v>-0.95813899999999996</v>
      </c>
      <c r="U11" s="13">
        <f t="shared" si="7"/>
        <v>7.1455000000000005E-2</v>
      </c>
      <c r="V11" s="13">
        <f t="shared" si="7"/>
        <v>-5.0139000000000003E-2</v>
      </c>
      <c r="W11" s="11" t="s">
        <v>86</v>
      </c>
      <c r="X11" s="17" t="s">
        <v>93</v>
      </c>
      <c r="Y11" s="17"/>
      <c r="AA11" t="str">
        <f t="shared" si="9"/>
        <v>43: [0.563447, 0.583844, 0.670002, -1.570798, 1.308997, 0.000001, 'FT', 'tip'],</v>
      </c>
      <c r="AD11" t="str">
        <f t="shared" si="8"/>
        <v>43: [0.1, 10],</v>
      </c>
      <c r="AG11" t="str">
        <f t="shared" si="10"/>
        <v>43: 'FT',</v>
      </c>
      <c r="AJ11" t="s">
        <v>141</v>
      </c>
      <c r="AK11">
        <v>1.5649999999999999</v>
      </c>
      <c r="AL11">
        <v>0.1</v>
      </c>
      <c r="AM11">
        <v>1.20025</v>
      </c>
      <c r="AN11">
        <v>0</v>
      </c>
      <c r="AO11">
        <v>1.5707960000000001</v>
      </c>
      <c r="AP11">
        <v>1.5707960000000001</v>
      </c>
      <c r="AR11" t="s">
        <v>115</v>
      </c>
      <c r="AS11" t="s">
        <v>147</v>
      </c>
      <c r="AT11" t="s">
        <v>147</v>
      </c>
    </row>
    <row r="12" spans="1:49">
      <c r="B12" s="4"/>
      <c r="C12" s="1">
        <v>44</v>
      </c>
      <c r="D12" s="6" t="s">
        <v>11</v>
      </c>
      <c r="E12" s="11" t="s">
        <v>81</v>
      </c>
      <c r="F12" s="13">
        <f t="shared" si="0"/>
        <v>-0.43337300000000001</v>
      </c>
      <c r="G12" s="13">
        <f t="shared" si="1"/>
        <v>0.96041600000000005</v>
      </c>
      <c r="H12" s="13">
        <f t="shared" si="2"/>
        <v>3.5000000000000003E-2</v>
      </c>
      <c r="I12" s="11">
        <f t="shared" si="3"/>
        <v>-3.1415929999999999</v>
      </c>
      <c r="J12" s="11">
        <f t="shared" si="4"/>
        <v>0</v>
      </c>
      <c r="K12" s="11">
        <f t="shared" si="5"/>
        <v>2.6179770000000002</v>
      </c>
      <c r="L12" s="11" t="str">
        <f t="shared" si="6"/>
        <v>foot</v>
      </c>
      <c r="N12" t="s">
        <v>132</v>
      </c>
      <c r="O12" s="2" t="s">
        <v>70</v>
      </c>
      <c r="P12" s="2" t="s">
        <v>65</v>
      </c>
      <c r="Q12" s="13">
        <f t="shared" si="7"/>
        <v>0.20472000000000001</v>
      </c>
      <c r="R12" s="13">
        <f t="shared" si="7"/>
        <v>1.104465</v>
      </c>
      <c r="S12" s="13">
        <f t="shared" si="7"/>
        <v>0.95</v>
      </c>
      <c r="T12" s="13">
        <f t="shared" si="7"/>
        <v>-1.5707960000000001</v>
      </c>
      <c r="U12" s="13">
        <f t="shared" si="7"/>
        <v>0.87266500000000002</v>
      </c>
      <c r="V12" s="13">
        <f t="shared" si="7"/>
        <v>0</v>
      </c>
      <c r="W12" s="11" t="s">
        <v>84</v>
      </c>
      <c r="X12" s="17" t="s">
        <v>95</v>
      </c>
      <c r="Y12" s="17"/>
      <c r="AA12" t="str">
        <f t="shared" si="9"/>
        <v>44: [-0.433373, 0.960416, 0.035, -3.141593, 0, 2.617977, 'PD', 'foot'],</v>
      </c>
      <c r="AD12" t="str">
        <f t="shared" si="8"/>
        <v>44: [0.04, -15],</v>
      </c>
      <c r="AG12" t="str">
        <f t="shared" si="10"/>
        <v>44: 'PD',</v>
      </c>
      <c r="AJ12" t="s">
        <v>142</v>
      </c>
      <c r="AK12">
        <v>0.15573999999999999</v>
      </c>
      <c r="AL12">
        <v>1.111</v>
      </c>
      <c r="AM12">
        <v>6.7263000000000003E-2</v>
      </c>
      <c r="AN12">
        <v>0</v>
      </c>
      <c r="AO12">
        <v>-1.5707960000000001</v>
      </c>
      <c r="AP12">
        <v>1.5707960000000001</v>
      </c>
      <c r="AR12" t="s">
        <v>116</v>
      </c>
      <c r="AS12" t="s">
        <v>147</v>
      </c>
      <c r="AT12" t="s">
        <v>147</v>
      </c>
    </row>
    <row r="13" spans="1:49">
      <c r="B13" s="4"/>
      <c r="C13" s="1">
        <v>45</v>
      </c>
      <c r="D13" s="6" t="s">
        <v>12</v>
      </c>
      <c r="E13" s="11" t="s">
        <v>58</v>
      </c>
      <c r="F13" s="13">
        <f t="shared" si="0"/>
        <v>0.398928</v>
      </c>
      <c r="G13" s="13">
        <f t="shared" si="1"/>
        <v>0.88928300000000005</v>
      </c>
      <c r="H13" s="13">
        <f t="shared" si="2"/>
        <v>0.67178099999999996</v>
      </c>
      <c r="I13" s="11">
        <f t="shared" si="3"/>
        <v>-1.570797</v>
      </c>
      <c r="J13" s="11">
        <f t="shared" si="4"/>
        <v>0.78539800000000004</v>
      </c>
      <c r="K13" s="11">
        <f t="shared" si="5"/>
        <v>0</v>
      </c>
      <c r="L13" s="11" t="str">
        <f t="shared" si="6"/>
        <v>tip</v>
      </c>
      <c r="N13" t="s">
        <v>133</v>
      </c>
      <c r="O13" s="2" t="s">
        <v>71</v>
      </c>
      <c r="P13" s="2" t="s">
        <v>20</v>
      </c>
      <c r="Q13" s="13">
        <f t="shared" si="7"/>
        <v>0.305008</v>
      </c>
      <c r="R13" s="13">
        <f t="shared" si="7"/>
        <v>1.164137</v>
      </c>
      <c r="S13" s="13">
        <f t="shared" si="7"/>
        <v>1.03</v>
      </c>
      <c r="T13" s="13">
        <f t="shared" si="7"/>
        <v>-1.570797</v>
      </c>
      <c r="U13" s="13">
        <f t="shared" si="7"/>
        <v>1.0471980000000001</v>
      </c>
      <c r="V13" s="13">
        <f t="shared" si="7"/>
        <v>0</v>
      </c>
      <c r="W13" s="11" t="s">
        <v>84</v>
      </c>
      <c r="X13" s="17" t="s">
        <v>95</v>
      </c>
      <c r="Y13" s="17"/>
      <c r="AA13" t="str">
        <f t="shared" si="9"/>
        <v>45: [0.398928, 0.889283, 0.671781, -1.570797, 0.785398, 0, 'LT', 'tip'],</v>
      </c>
      <c r="AD13" t="str">
        <f t="shared" si="8"/>
        <v>45: [0.1, 10],</v>
      </c>
      <c r="AG13" t="str">
        <f t="shared" si="10"/>
        <v>45: 'LT',</v>
      </c>
      <c r="AJ13" t="s">
        <v>110</v>
      </c>
      <c r="AK13">
        <v>5.4753999999999997E-2</v>
      </c>
      <c r="AL13">
        <v>1.097316</v>
      </c>
      <c r="AM13">
        <v>4.4999999999999998E-2</v>
      </c>
      <c r="AN13">
        <v>3.1415929999999999</v>
      </c>
      <c r="AO13">
        <v>0</v>
      </c>
      <c r="AP13">
        <v>3.1415760000000001</v>
      </c>
      <c r="AR13" t="s">
        <v>147</v>
      </c>
      <c r="AS13" t="s">
        <v>117</v>
      </c>
      <c r="AT13" t="s">
        <v>147</v>
      </c>
    </row>
    <row r="14" spans="1:49">
      <c r="B14" s="4"/>
      <c r="C14" s="1">
        <v>46</v>
      </c>
      <c r="D14" s="6" t="s">
        <v>13</v>
      </c>
      <c r="E14" s="11" t="s">
        <v>55</v>
      </c>
      <c r="F14" s="13">
        <f t="shared" si="0"/>
        <v>-0.45339200000000002</v>
      </c>
      <c r="G14" s="13">
        <f t="shared" si="1"/>
        <v>0.76297400000000004</v>
      </c>
      <c r="H14" s="13">
        <f t="shared" si="2"/>
        <v>0.74</v>
      </c>
      <c r="I14" s="11">
        <f t="shared" si="3"/>
        <v>-1.5708219999999999</v>
      </c>
      <c r="J14" s="11">
        <f t="shared" si="4"/>
        <v>8.7264999999999995E-2</v>
      </c>
      <c r="K14" s="11">
        <f t="shared" si="5"/>
        <v>1.9999999999999999E-6</v>
      </c>
      <c r="L14" s="11" t="str">
        <f t="shared" si="6"/>
        <v>tip</v>
      </c>
      <c r="N14" t="s">
        <v>119</v>
      </c>
      <c r="O14" s="2" t="s">
        <v>72</v>
      </c>
      <c r="P14" s="2" t="s">
        <v>22</v>
      </c>
      <c r="Q14" s="13">
        <f t="shared" si="7"/>
        <v>0.53000800000000003</v>
      </c>
      <c r="R14" s="13">
        <f t="shared" si="7"/>
        <v>0.52831600000000001</v>
      </c>
      <c r="S14" s="13">
        <f t="shared" si="7"/>
        <v>0.98790199999999995</v>
      </c>
      <c r="T14" s="13">
        <f t="shared" si="7"/>
        <v>-0.421429</v>
      </c>
      <c r="U14" s="13">
        <f t="shared" si="7"/>
        <v>0.99089400000000005</v>
      </c>
      <c r="V14" s="13">
        <f t="shared" si="7"/>
        <v>-1.078843</v>
      </c>
      <c r="W14" s="11" t="s">
        <v>86</v>
      </c>
      <c r="X14" s="17" t="s">
        <v>95</v>
      </c>
      <c r="Y14" s="17"/>
      <c r="AA14" t="str">
        <f t="shared" si="9"/>
        <v>46: [-0.453392, 0.762974, 0.74, -1.570822, 0.087265, 0.000002, 'HH', 'tip'],</v>
      </c>
      <c r="AD14" t="str">
        <f t="shared" si="8"/>
        <v>46: [0.1, 10],</v>
      </c>
      <c r="AG14" t="str">
        <f t="shared" si="10"/>
        <v>46: 'HH',</v>
      </c>
      <c r="AJ14" t="s">
        <v>120</v>
      </c>
      <c r="AK14">
        <v>-0.43337300000000001</v>
      </c>
      <c r="AL14">
        <v>0.96041600000000005</v>
      </c>
      <c r="AM14">
        <v>3.5000000000000003E-2</v>
      </c>
      <c r="AN14">
        <v>-3.1415929999999999</v>
      </c>
      <c r="AO14">
        <v>0</v>
      </c>
      <c r="AP14">
        <v>2.6179770000000002</v>
      </c>
      <c r="AR14" t="s">
        <v>147</v>
      </c>
      <c r="AS14" t="s">
        <v>118</v>
      </c>
      <c r="AT14" t="s">
        <v>147</v>
      </c>
    </row>
    <row r="15" spans="1:49">
      <c r="B15" s="5"/>
      <c r="C15" s="1">
        <v>47</v>
      </c>
      <c r="D15" s="6" t="s">
        <v>14</v>
      </c>
      <c r="E15" s="11" t="s">
        <v>60</v>
      </c>
      <c r="F15" s="13">
        <f t="shared" si="0"/>
        <v>0.12543599999999999</v>
      </c>
      <c r="G15" s="13">
        <f t="shared" si="1"/>
        <v>1.0448189999999999</v>
      </c>
      <c r="H15" s="13">
        <f t="shared" si="2"/>
        <v>0.79637899999999995</v>
      </c>
      <c r="I15" s="11">
        <f t="shared" si="3"/>
        <v>-1.5707960000000001</v>
      </c>
      <c r="J15" s="11">
        <f t="shared" si="4"/>
        <v>0.61086499999999999</v>
      </c>
      <c r="K15" s="11">
        <f t="shared" si="5"/>
        <v>0</v>
      </c>
      <c r="L15" s="11" t="str">
        <f t="shared" si="6"/>
        <v>tip</v>
      </c>
      <c r="N15" t="s">
        <v>136</v>
      </c>
      <c r="O15" s="2" t="s">
        <v>66</v>
      </c>
      <c r="P15" s="2" t="s">
        <v>19</v>
      </c>
      <c r="Q15" s="13">
        <f t="shared" si="7"/>
        <v>0.53000800000000003</v>
      </c>
      <c r="R15" s="13">
        <f t="shared" si="7"/>
        <v>0.52831600000000001</v>
      </c>
      <c r="S15" s="13">
        <f t="shared" si="7"/>
        <v>0.98790199999999995</v>
      </c>
      <c r="T15" s="13">
        <f t="shared" si="7"/>
        <v>-0.42143000000000003</v>
      </c>
      <c r="U15" s="13">
        <f t="shared" si="7"/>
        <v>0.99089499999999997</v>
      </c>
      <c r="V15" s="13">
        <f t="shared" si="7"/>
        <v>-1.0788439999999999</v>
      </c>
      <c r="W15" s="11" t="s">
        <v>86</v>
      </c>
      <c r="X15" s="17" t="s">
        <v>95</v>
      </c>
      <c r="Y15" s="17"/>
      <c r="AA15" t="str">
        <f t="shared" si="9"/>
        <v>47: [0.125436, 1.044819, 0.796379, -1.570796, 0.610865, 0, 'MT', 'tip'],</v>
      </c>
      <c r="AD15" t="str">
        <f t="shared" si="8"/>
        <v>47: [0.1, 10],</v>
      </c>
      <c r="AG15" t="str">
        <f t="shared" si="10"/>
        <v>47: 'MT',</v>
      </c>
      <c r="AJ15" t="s">
        <v>116</v>
      </c>
      <c r="AK15">
        <v>-0.349991</v>
      </c>
      <c r="AL15">
        <v>0.93413800000000002</v>
      </c>
      <c r="AM15">
        <v>1.125</v>
      </c>
      <c r="AN15">
        <v>-0.95813899999999996</v>
      </c>
      <c r="AO15">
        <v>7.1455000000000005E-2</v>
      </c>
      <c r="AP15">
        <v>-5.0139000000000003E-2</v>
      </c>
      <c r="AR15" t="s">
        <v>119</v>
      </c>
      <c r="AS15" t="s">
        <v>147</v>
      </c>
      <c r="AT15" t="s">
        <v>147</v>
      </c>
    </row>
    <row r="16" spans="1:49">
      <c r="B16" s="5"/>
      <c r="C16" s="1">
        <v>48</v>
      </c>
      <c r="D16" s="6" t="s">
        <v>15</v>
      </c>
      <c r="E16" s="11" t="s">
        <v>60</v>
      </c>
      <c r="F16" s="13">
        <f t="shared" si="0"/>
        <v>0.12543599999999999</v>
      </c>
      <c r="G16" s="13">
        <f t="shared" si="1"/>
        <v>1.0448189999999999</v>
      </c>
      <c r="H16" s="13">
        <f t="shared" si="2"/>
        <v>0.79637899999999995</v>
      </c>
      <c r="I16" s="11">
        <f t="shared" si="3"/>
        <v>-1.5707960000000001</v>
      </c>
      <c r="J16" s="11">
        <f t="shared" si="4"/>
        <v>0.61086499999999999</v>
      </c>
      <c r="K16" s="11">
        <f t="shared" si="5"/>
        <v>0</v>
      </c>
      <c r="L16" s="11" t="str">
        <f t="shared" si="6"/>
        <v>tip</v>
      </c>
      <c r="N16" t="s">
        <v>120</v>
      </c>
      <c r="O16" s="14" t="s">
        <v>81</v>
      </c>
      <c r="P16" s="14" t="s">
        <v>82</v>
      </c>
      <c r="Q16" s="13">
        <f t="shared" si="7"/>
        <v>-0.43337300000000001</v>
      </c>
      <c r="R16" s="13">
        <f t="shared" si="7"/>
        <v>0.96041600000000005</v>
      </c>
      <c r="S16" s="13">
        <f t="shared" si="7"/>
        <v>3.5000000000000003E-2</v>
      </c>
      <c r="T16" s="13">
        <f t="shared" si="7"/>
        <v>-3.1415929999999999</v>
      </c>
      <c r="U16" s="13">
        <f t="shared" si="7"/>
        <v>0</v>
      </c>
      <c r="V16" s="13">
        <f t="shared" si="7"/>
        <v>2.6179770000000002</v>
      </c>
      <c r="W16" s="11" t="s">
        <v>85</v>
      </c>
      <c r="X16" s="17" t="s">
        <v>94</v>
      </c>
      <c r="Y16" s="17"/>
      <c r="AA16" t="str">
        <f t="shared" si="9"/>
        <v>48: [0.125436, 1.044819, 0.796379, -1.570796, 0.610865, 0, 'MT', 'tip'],</v>
      </c>
      <c r="AD16" t="str">
        <f t="shared" si="8"/>
        <v>48: [0.1, 10],</v>
      </c>
      <c r="AG16" t="str">
        <f t="shared" si="10"/>
        <v>48: 'MT',</v>
      </c>
      <c r="AJ16" t="s">
        <v>131</v>
      </c>
      <c r="AK16">
        <v>-0.17499500000000001</v>
      </c>
      <c r="AL16">
        <v>1.024138</v>
      </c>
      <c r="AM16">
        <v>1.1349990000000001</v>
      </c>
      <c r="AN16">
        <v>-0.966001</v>
      </c>
      <c r="AO16">
        <v>-0.55579299999999998</v>
      </c>
      <c r="AP16">
        <v>-2.681629</v>
      </c>
      <c r="AR16" t="s">
        <v>147</v>
      </c>
      <c r="AS16" t="s">
        <v>147</v>
      </c>
      <c r="AT16" t="s">
        <v>120</v>
      </c>
    </row>
    <row r="17" spans="2:46">
      <c r="B17" s="5"/>
      <c r="C17" s="1">
        <v>49</v>
      </c>
      <c r="D17" s="6" t="s">
        <v>16</v>
      </c>
      <c r="E17" s="11" t="s">
        <v>69</v>
      </c>
      <c r="F17" s="13">
        <f t="shared" si="0"/>
        <v>-0.349991</v>
      </c>
      <c r="G17" s="13">
        <f t="shared" si="1"/>
        <v>0.93413800000000002</v>
      </c>
      <c r="H17" s="13">
        <f t="shared" si="2"/>
        <v>1.125</v>
      </c>
      <c r="I17" s="11">
        <f t="shared" si="3"/>
        <v>-0.95813899999999996</v>
      </c>
      <c r="J17" s="11">
        <f t="shared" si="4"/>
        <v>7.1455000000000005E-2</v>
      </c>
      <c r="K17" s="11">
        <f t="shared" si="5"/>
        <v>-5.0139000000000003E-2</v>
      </c>
      <c r="L17" s="11" t="str">
        <f t="shared" si="6"/>
        <v>side</v>
      </c>
      <c r="O17" s="14" t="s">
        <v>87</v>
      </c>
      <c r="P17" s="14" t="s">
        <v>88</v>
      </c>
      <c r="Q17" s="13">
        <v>0</v>
      </c>
      <c r="R17" s="13">
        <v>0</v>
      </c>
      <c r="S17" s="13">
        <v>0</v>
      </c>
      <c r="T17" s="11">
        <v>0</v>
      </c>
      <c r="U17" s="11">
        <v>0</v>
      </c>
      <c r="V17" s="11">
        <v>0</v>
      </c>
      <c r="W17" s="11"/>
      <c r="AA17" t="str">
        <f t="shared" si="9"/>
        <v>49: [-0.349991, 0.934138, 1.125, -0.958139, 0.071455, -0.050139, 'CC', 'side'],</v>
      </c>
      <c r="AD17" t="str">
        <f t="shared" si="8"/>
        <v>49: [0.1, 10],</v>
      </c>
      <c r="AG17" t="str">
        <f t="shared" si="10"/>
        <v>49: 'CC',</v>
      </c>
      <c r="AJ17" t="s">
        <v>114</v>
      </c>
      <c r="AK17">
        <v>0.56344700000000003</v>
      </c>
      <c r="AL17">
        <v>0.58384400000000003</v>
      </c>
      <c r="AM17">
        <v>0.67000199999999999</v>
      </c>
      <c r="AN17">
        <v>-1.5707979999999999</v>
      </c>
      <c r="AO17">
        <v>1.308997</v>
      </c>
      <c r="AP17">
        <v>9.9999999999999995E-7</v>
      </c>
      <c r="AR17" t="s">
        <v>147</v>
      </c>
      <c r="AS17" t="s">
        <v>147</v>
      </c>
      <c r="AT17" t="s">
        <v>147</v>
      </c>
    </row>
    <row r="18" spans="2:46">
      <c r="B18" s="5"/>
      <c r="C18" s="1">
        <v>50</v>
      </c>
      <c r="D18" s="6" t="s">
        <v>17</v>
      </c>
      <c r="E18" s="11" t="s">
        <v>59</v>
      </c>
      <c r="F18" s="13">
        <f t="shared" si="0"/>
        <v>-0.17546200000000001</v>
      </c>
      <c r="G18" s="13">
        <f t="shared" si="1"/>
        <v>1.03979</v>
      </c>
      <c r="H18" s="13">
        <f t="shared" si="2"/>
        <v>0.79518100000000003</v>
      </c>
      <c r="I18" s="11">
        <f t="shared" si="3"/>
        <v>-1.5707960000000001</v>
      </c>
      <c r="J18" s="11">
        <f t="shared" si="4"/>
        <v>0.26179999999999998</v>
      </c>
      <c r="K18" s="11">
        <f t="shared" si="5"/>
        <v>0</v>
      </c>
      <c r="L18" s="11" t="str">
        <f t="shared" si="6"/>
        <v>tip</v>
      </c>
      <c r="Q18" s="23"/>
      <c r="R18" s="16"/>
      <c r="S18" s="16"/>
      <c r="AA18" t="str">
        <f t="shared" si="9"/>
        <v>50: [-0.175462, 1.03979, 0.795181, -1.570796, 0.2618, 0, 'HT', 'tip'],</v>
      </c>
      <c r="AD18" t="str">
        <f t="shared" si="8"/>
        <v>50: [0.1, 10],</v>
      </c>
      <c r="AG18" t="str">
        <f t="shared" si="10"/>
        <v>50: 'HT',</v>
      </c>
      <c r="AJ18" t="s">
        <v>130</v>
      </c>
      <c r="AK18">
        <v>0.59205700000000006</v>
      </c>
      <c r="AL18">
        <v>0.56667999999999996</v>
      </c>
      <c r="AM18">
        <v>0.673454</v>
      </c>
      <c r="AN18">
        <v>-1.7453289999999999</v>
      </c>
      <c r="AO18">
        <v>0</v>
      </c>
      <c r="AP18">
        <v>-3.1415929999999999</v>
      </c>
      <c r="AR18" t="s">
        <v>147</v>
      </c>
      <c r="AS18" t="s">
        <v>147</v>
      </c>
      <c r="AT18" t="s">
        <v>147</v>
      </c>
    </row>
    <row r="19" spans="2:46">
      <c r="B19" s="4"/>
      <c r="C19" s="1">
        <v>51</v>
      </c>
      <c r="D19" s="6" t="s">
        <v>18</v>
      </c>
      <c r="E19" s="11" t="s">
        <v>70</v>
      </c>
      <c r="F19" s="13">
        <f t="shared" si="0"/>
        <v>0.20472000000000001</v>
      </c>
      <c r="G19" s="13">
        <f t="shared" si="1"/>
        <v>1.104465</v>
      </c>
      <c r="H19" s="13">
        <f t="shared" si="2"/>
        <v>0.95</v>
      </c>
      <c r="I19" s="11">
        <f t="shared" si="3"/>
        <v>-1.5707960000000001</v>
      </c>
      <c r="J19" s="11">
        <f t="shared" si="4"/>
        <v>0.87266500000000002</v>
      </c>
      <c r="K19" s="11">
        <f t="shared" si="5"/>
        <v>0</v>
      </c>
      <c r="L19" s="11" t="str">
        <f t="shared" si="6"/>
        <v>tip</v>
      </c>
      <c r="Q19" s="16"/>
      <c r="R19" s="16"/>
      <c r="S19" s="16"/>
      <c r="AA19" t="str">
        <f t="shared" si="9"/>
        <v>51: [0.20472, 1.104465, 0.95, -1.570796, 0.872665, 0, 'RC', 'tip'],</v>
      </c>
      <c r="AD19" t="str">
        <f t="shared" si="8"/>
        <v>51: [0.1, 10],</v>
      </c>
      <c r="AG19" t="str">
        <f t="shared" si="10"/>
        <v>51: 'RC',</v>
      </c>
      <c r="AJ19" t="s">
        <v>108</v>
      </c>
      <c r="AK19">
        <v>-0.45339200000000002</v>
      </c>
      <c r="AL19">
        <v>0.76297400000000004</v>
      </c>
      <c r="AM19">
        <v>0.74</v>
      </c>
      <c r="AN19">
        <v>-1.5708219999999999</v>
      </c>
      <c r="AO19">
        <v>8.7264999999999995E-2</v>
      </c>
      <c r="AP19">
        <v>1.9999999999999999E-6</v>
      </c>
      <c r="AR19" t="s">
        <v>147</v>
      </c>
      <c r="AS19" t="s">
        <v>147</v>
      </c>
      <c r="AT19" t="s">
        <v>147</v>
      </c>
    </row>
    <row r="20" spans="2:46">
      <c r="B20" s="4"/>
      <c r="C20" s="1">
        <v>52</v>
      </c>
      <c r="D20" s="6" t="s">
        <v>19</v>
      </c>
      <c r="E20" s="11" t="s">
        <v>66</v>
      </c>
      <c r="F20" s="13">
        <f t="shared" si="0"/>
        <v>0.53000800000000003</v>
      </c>
      <c r="G20" s="13">
        <f t="shared" si="1"/>
        <v>0.52831600000000001</v>
      </c>
      <c r="H20" s="13">
        <f t="shared" si="2"/>
        <v>0.98790199999999995</v>
      </c>
      <c r="I20" s="11">
        <f t="shared" si="3"/>
        <v>-0.42143000000000003</v>
      </c>
      <c r="J20" s="11">
        <f t="shared" si="4"/>
        <v>0.99089499999999997</v>
      </c>
      <c r="K20" s="11">
        <f t="shared" si="5"/>
        <v>-1.0788439999999999</v>
      </c>
      <c r="L20" s="11" t="str">
        <f t="shared" si="6"/>
        <v>side</v>
      </c>
      <c r="P20" t="s">
        <v>92</v>
      </c>
      <c r="Q20" s="16">
        <v>0.1</v>
      </c>
      <c r="R20" s="16"/>
      <c r="S20" s="16"/>
      <c r="AA20" t="str">
        <f t="shared" si="9"/>
        <v>52: [0.530008, 0.528316, 0.987902, -0.42143, 0.990895, -1.078844, 'CH', 'side'],</v>
      </c>
      <c r="AD20" t="str">
        <f t="shared" si="8"/>
        <v>52: [0.1, 10],</v>
      </c>
      <c r="AG20" t="str">
        <f t="shared" si="10"/>
        <v>52: 'CH',</v>
      </c>
      <c r="AJ20" t="s">
        <v>124</v>
      </c>
      <c r="AK20">
        <v>-0.38099300000000003</v>
      </c>
      <c r="AL20">
        <v>0.81978099999999998</v>
      </c>
      <c r="AM20">
        <v>0.74</v>
      </c>
      <c r="AN20">
        <v>-1.5708200000000001</v>
      </c>
      <c r="AO20">
        <v>-1.0471969999999999</v>
      </c>
      <c r="AP20">
        <v>-3.141591</v>
      </c>
      <c r="AR20" t="s">
        <v>147</v>
      </c>
      <c r="AS20" t="s">
        <v>124</v>
      </c>
      <c r="AT20" t="s">
        <v>147</v>
      </c>
    </row>
    <row r="21" spans="2:46">
      <c r="B21" s="4"/>
      <c r="C21" s="1">
        <v>53</v>
      </c>
      <c r="D21" s="6" t="s">
        <v>20</v>
      </c>
      <c r="E21" s="11" t="s">
        <v>71</v>
      </c>
      <c r="F21" s="13">
        <f t="shared" si="0"/>
        <v>0.305008</v>
      </c>
      <c r="G21" s="13">
        <f t="shared" si="1"/>
        <v>1.164137</v>
      </c>
      <c r="H21" s="13">
        <f t="shared" si="2"/>
        <v>1.03</v>
      </c>
      <c r="I21" s="11">
        <f t="shared" si="3"/>
        <v>-1.570797</v>
      </c>
      <c r="J21" s="11">
        <f t="shared" si="4"/>
        <v>1.0471980000000001</v>
      </c>
      <c r="K21" s="11">
        <f t="shared" si="5"/>
        <v>0</v>
      </c>
      <c r="L21" s="11" t="str">
        <f t="shared" si="6"/>
        <v>tip</v>
      </c>
      <c r="Q21" s="16"/>
      <c r="R21" s="24" t="s">
        <v>98</v>
      </c>
      <c r="S21" s="16"/>
      <c r="AA21" t="str">
        <f t="shared" si="9"/>
        <v>53: [0.305008, 1.164137, 1.03, -1.570797, 1.047198, 0, 'RB', 'tip'],</v>
      </c>
      <c r="AD21" t="str">
        <f t="shared" si="8"/>
        <v>53: [0.1, 10],</v>
      </c>
      <c r="AG21" t="str">
        <f t="shared" si="10"/>
        <v>53: 'RB',</v>
      </c>
      <c r="AJ21" t="s">
        <v>111</v>
      </c>
      <c r="AK21">
        <v>-0.17546200000000001</v>
      </c>
      <c r="AL21">
        <v>1.03979</v>
      </c>
      <c r="AM21">
        <v>0.79518100000000003</v>
      </c>
      <c r="AN21">
        <v>-1.5707960000000001</v>
      </c>
      <c r="AO21">
        <v>0.26179999999999998</v>
      </c>
      <c r="AP21">
        <v>0</v>
      </c>
      <c r="AR21" t="s">
        <v>147</v>
      </c>
      <c r="AS21" t="s">
        <v>125</v>
      </c>
      <c r="AT21" t="s">
        <v>147</v>
      </c>
    </row>
    <row r="22" spans="2:46">
      <c r="B22" s="4"/>
      <c r="C22" s="1">
        <v>54</v>
      </c>
      <c r="D22" s="6" t="s">
        <v>21</v>
      </c>
      <c r="E22" s="11"/>
      <c r="F22" s="13" t="str">
        <f t="shared" si="0"/>
        <v/>
      </c>
      <c r="G22" s="13" t="str">
        <f t="shared" si="1"/>
        <v/>
      </c>
      <c r="H22" s="13" t="str">
        <f t="shared" si="2"/>
        <v/>
      </c>
      <c r="I22" s="11" t="str">
        <f t="shared" si="3"/>
        <v/>
      </c>
      <c r="J22" s="11" t="str">
        <f t="shared" si="4"/>
        <v/>
      </c>
      <c r="K22" s="11" t="str">
        <f t="shared" si="5"/>
        <v/>
      </c>
      <c r="L22" s="11" t="str">
        <f t="shared" si="6"/>
        <v/>
      </c>
      <c r="O22" t="s">
        <v>91</v>
      </c>
      <c r="Q22" s="16"/>
      <c r="R22" s="16"/>
      <c r="S22" s="16"/>
      <c r="AA22" t="str">
        <f t="shared" si="9"/>
        <v/>
      </c>
      <c r="AD22" t="str">
        <f t="shared" si="8"/>
        <v/>
      </c>
      <c r="AG22" t="str">
        <f t="shared" si="10"/>
        <v/>
      </c>
      <c r="AJ22" t="s">
        <v>127</v>
      </c>
      <c r="AK22">
        <v>-0.14559</v>
      </c>
      <c r="AL22">
        <v>1.0344390000000001</v>
      </c>
      <c r="AM22">
        <v>0.79318599999999995</v>
      </c>
      <c r="AN22">
        <v>-1.570797</v>
      </c>
      <c r="AO22">
        <v>-0.69813199999999997</v>
      </c>
      <c r="AP22">
        <v>3.1415929999999999</v>
      </c>
      <c r="AR22" t="s">
        <v>147</v>
      </c>
      <c r="AS22" t="s">
        <v>126</v>
      </c>
      <c r="AT22" t="s">
        <v>147</v>
      </c>
    </row>
    <row r="23" spans="2:46">
      <c r="B23" s="5"/>
      <c r="C23" s="1">
        <v>55</v>
      </c>
      <c r="D23" s="6" t="s">
        <v>22</v>
      </c>
      <c r="E23" s="11" t="s">
        <v>72</v>
      </c>
      <c r="F23" s="13">
        <f t="shared" si="0"/>
        <v>0.53000800000000003</v>
      </c>
      <c r="G23" s="13">
        <f t="shared" si="1"/>
        <v>0.52831600000000001</v>
      </c>
      <c r="H23" s="13">
        <f t="shared" si="2"/>
        <v>0.98790199999999995</v>
      </c>
      <c r="I23" s="11">
        <f t="shared" si="3"/>
        <v>-0.421429</v>
      </c>
      <c r="J23" s="11">
        <f t="shared" si="4"/>
        <v>0.99089400000000005</v>
      </c>
      <c r="K23" s="11">
        <f t="shared" si="5"/>
        <v>-1.078843</v>
      </c>
      <c r="L23" s="11" t="str">
        <f t="shared" si="6"/>
        <v>side</v>
      </c>
      <c r="O23" s="3" t="s">
        <v>68</v>
      </c>
      <c r="P23" s="3" t="s">
        <v>67</v>
      </c>
      <c r="Q23" s="10" t="s">
        <v>75</v>
      </c>
      <c r="R23" s="10" t="s">
        <v>76</v>
      </c>
      <c r="S23" s="10" t="s">
        <v>77</v>
      </c>
      <c r="T23" s="10" t="s">
        <v>78</v>
      </c>
      <c r="U23" s="10" t="s">
        <v>79</v>
      </c>
      <c r="V23" s="10" t="s">
        <v>80</v>
      </c>
      <c r="W23" s="10" t="s">
        <v>83</v>
      </c>
      <c r="X23" s="18" t="s">
        <v>148</v>
      </c>
      <c r="Y23" s="18" t="s">
        <v>149</v>
      </c>
      <c r="AA23" t="str">
        <f t="shared" si="9"/>
        <v>55: [0.530008, 0.528316, 0.987902, -0.421429, 0.990894, -1.078843, 'SC', 'side'],</v>
      </c>
      <c r="AD23" t="str">
        <f t="shared" si="8"/>
        <v>55: [0.1, 10],</v>
      </c>
      <c r="AG23" t="str">
        <f t="shared" si="10"/>
        <v>55: 'SC',</v>
      </c>
      <c r="AJ23" t="s">
        <v>129</v>
      </c>
      <c r="AK23">
        <v>0.398928</v>
      </c>
      <c r="AL23">
        <v>0.88928300000000005</v>
      </c>
      <c r="AM23">
        <v>0.67178099999999996</v>
      </c>
      <c r="AN23">
        <v>-1.570797</v>
      </c>
      <c r="AO23">
        <v>0.78539800000000004</v>
      </c>
      <c r="AP23">
        <v>0</v>
      </c>
      <c r="AR23" t="s">
        <v>147</v>
      </c>
      <c r="AS23" t="s">
        <v>127</v>
      </c>
      <c r="AT23" t="s">
        <v>147</v>
      </c>
    </row>
    <row r="24" spans="2:46">
      <c r="B24" s="5"/>
      <c r="C24" s="1">
        <v>56</v>
      </c>
      <c r="D24" s="6" t="s">
        <v>23</v>
      </c>
      <c r="E24" s="11"/>
      <c r="F24" s="13" t="str">
        <f t="shared" si="0"/>
        <v/>
      </c>
      <c r="G24" s="13" t="str">
        <f t="shared" si="1"/>
        <v/>
      </c>
      <c r="H24" s="13" t="str">
        <f t="shared" si="2"/>
        <v/>
      </c>
      <c r="I24" s="11" t="str">
        <f t="shared" si="3"/>
        <v/>
      </c>
      <c r="J24" s="11" t="str">
        <f t="shared" si="4"/>
        <v/>
      </c>
      <c r="K24" s="11" t="str">
        <f t="shared" si="5"/>
        <v/>
      </c>
      <c r="L24" s="11" t="str">
        <f t="shared" si="6"/>
        <v/>
      </c>
      <c r="O24" s="2" t="s">
        <v>55</v>
      </c>
      <c r="P24" s="2" t="s">
        <v>56</v>
      </c>
      <c r="Q24" s="21">
        <f>Q3</f>
        <v>-0.45339200000000002</v>
      </c>
      <c r="R24" s="21">
        <f t="shared" ref="R24:R38" si="11">R3</f>
        <v>0.76297400000000004</v>
      </c>
      <c r="S24" s="19">
        <f>S3+X24</f>
        <v>0.84</v>
      </c>
      <c r="T24" s="20"/>
      <c r="U24" s="20"/>
      <c r="V24" s="20"/>
      <c r="W24" s="27" t="s">
        <v>84</v>
      </c>
      <c r="X24" s="29">
        <f>above</f>
        <v>0.1</v>
      </c>
      <c r="Y24" s="30">
        <v>10</v>
      </c>
      <c r="AA24" t="str">
        <f t="shared" si="9"/>
        <v/>
      </c>
      <c r="AD24" t="str">
        <f t="shared" si="8"/>
        <v/>
      </c>
      <c r="AG24" t="str">
        <f t="shared" si="10"/>
        <v/>
      </c>
      <c r="AJ24" t="s">
        <v>113</v>
      </c>
      <c r="AK24">
        <v>0.42753799999999997</v>
      </c>
      <c r="AL24">
        <v>0.87211899999999998</v>
      </c>
      <c r="AM24">
        <v>0.67523299999999997</v>
      </c>
      <c r="AN24">
        <v>-1.8325959999999999</v>
      </c>
      <c r="AO24">
        <v>0</v>
      </c>
      <c r="AP24">
        <v>-3.1415929999999999</v>
      </c>
      <c r="AR24" t="s">
        <v>147</v>
      </c>
      <c r="AS24" t="s">
        <v>128</v>
      </c>
      <c r="AT24" t="s">
        <v>147</v>
      </c>
    </row>
    <row r="25" spans="2:46">
      <c r="B25" s="5"/>
      <c r="C25" s="1">
        <v>57</v>
      </c>
      <c r="D25" s="6" t="s">
        <v>24</v>
      </c>
      <c r="E25" s="11" t="s">
        <v>69</v>
      </c>
      <c r="F25" s="13">
        <f t="shared" si="0"/>
        <v>-0.349991</v>
      </c>
      <c r="G25" s="13">
        <f t="shared" si="1"/>
        <v>0.93413800000000002</v>
      </c>
      <c r="H25" s="13">
        <f t="shared" si="2"/>
        <v>1.125</v>
      </c>
      <c r="I25" s="11">
        <f t="shared" si="3"/>
        <v>-0.95813899999999996</v>
      </c>
      <c r="J25" s="11">
        <f t="shared" si="4"/>
        <v>7.1455000000000005E-2</v>
      </c>
      <c r="K25" s="11">
        <f t="shared" si="5"/>
        <v>-5.0139000000000003E-2</v>
      </c>
      <c r="L25" s="11" t="str">
        <f t="shared" si="6"/>
        <v>side</v>
      </c>
      <c r="O25" s="2" t="s">
        <v>54</v>
      </c>
      <c r="P25" s="2" t="s">
        <v>57</v>
      </c>
      <c r="Q25" s="21">
        <f t="shared" ref="Q25:Q38" si="12">Q4</f>
        <v>-0.13228300000000001</v>
      </c>
      <c r="R25" s="21">
        <f t="shared" si="11"/>
        <v>0.80261700000000002</v>
      </c>
      <c r="S25" s="19">
        <f t="shared" ref="S25:S38" si="13">S4+X25</f>
        <v>0.72199999999999998</v>
      </c>
      <c r="T25" s="20"/>
      <c r="U25" s="20"/>
      <c r="V25" s="20"/>
      <c r="W25" s="27" t="s">
        <v>84</v>
      </c>
      <c r="X25" s="29">
        <f>above</f>
        <v>0.1</v>
      </c>
      <c r="Y25" s="30">
        <v>10</v>
      </c>
      <c r="AA25" t="str">
        <f t="shared" si="9"/>
        <v>57: [-0.349991, 0.934138, 1.125, -0.958139, 0.071455, -0.050139, 'CC', 'side'],</v>
      </c>
      <c r="AD25" t="str">
        <f t="shared" si="8"/>
        <v>57: [0.1, 10],</v>
      </c>
      <c r="AG25" t="str">
        <f t="shared" si="10"/>
        <v>57: 'CC',</v>
      </c>
      <c r="AJ25" t="s">
        <v>112</v>
      </c>
      <c r="AK25">
        <v>0.12543599999999999</v>
      </c>
      <c r="AL25">
        <v>1.0448189999999999</v>
      </c>
      <c r="AM25">
        <v>0.79637899999999995</v>
      </c>
      <c r="AN25">
        <v>-1.5707960000000001</v>
      </c>
      <c r="AO25">
        <v>0.61086499999999999</v>
      </c>
      <c r="AP25">
        <v>0</v>
      </c>
      <c r="AR25" t="s">
        <v>129</v>
      </c>
      <c r="AS25" t="s">
        <v>147</v>
      </c>
      <c r="AT25" t="s">
        <v>147</v>
      </c>
    </row>
    <row r="26" spans="2:46">
      <c r="B26" s="5"/>
      <c r="C26" s="1">
        <v>58</v>
      </c>
      <c r="D26" s="6" t="s">
        <v>25</v>
      </c>
      <c r="E26" s="11"/>
      <c r="F26" s="13" t="str">
        <f t="shared" si="0"/>
        <v/>
      </c>
      <c r="G26" s="13" t="str">
        <f t="shared" si="1"/>
        <v/>
      </c>
      <c r="H26" s="13" t="str">
        <f t="shared" si="2"/>
        <v/>
      </c>
      <c r="I26" s="11" t="str">
        <f t="shared" si="3"/>
        <v/>
      </c>
      <c r="J26" s="11" t="str">
        <f t="shared" si="4"/>
        <v/>
      </c>
      <c r="K26" s="11" t="str">
        <f t="shared" si="5"/>
        <v/>
      </c>
      <c r="L26" s="11" t="str">
        <f t="shared" si="6"/>
        <v/>
      </c>
      <c r="O26" s="2" t="s">
        <v>50</v>
      </c>
      <c r="P26" s="2" t="s">
        <v>52</v>
      </c>
      <c r="Q26" s="21">
        <f t="shared" si="12"/>
        <v>5.4753999999999997E-2</v>
      </c>
      <c r="R26" s="21">
        <f t="shared" si="11"/>
        <v>1.097316</v>
      </c>
      <c r="S26" s="19">
        <f t="shared" si="13"/>
        <v>9.5000000000000001E-2</v>
      </c>
      <c r="T26" s="20"/>
      <c r="U26" s="20"/>
      <c r="V26" s="20"/>
      <c r="W26" s="27" t="s">
        <v>85</v>
      </c>
      <c r="X26" s="31">
        <v>0.05</v>
      </c>
      <c r="Y26" s="33">
        <v>-20</v>
      </c>
      <c r="AA26" t="str">
        <f t="shared" si="9"/>
        <v/>
      </c>
      <c r="AD26" t="str">
        <f t="shared" si="8"/>
        <v/>
      </c>
      <c r="AG26" t="str">
        <f t="shared" si="10"/>
        <v/>
      </c>
      <c r="AJ26" t="s">
        <v>128</v>
      </c>
      <c r="AK26">
        <v>0.155309</v>
      </c>
      <c r="AL26">
        <v>1.0394680000000001</v>
      </c>
      <c r="AM26">
        <v>0.79438399999999998</v>
      </c>
      <c r="AN26">
        <v>-1.5707960000000001</v>
      </c>
      <c r="AO26">
        <v>-0.261799</v>
      </c>
      <c r="AP26">
        <v>-3.1415929999999999</v>
      </c>
      <c r="AR26" t="s">
        <v>147</v>
      </c>
      <c r="AS26" t="s">
        <v>130</v>
      </c>
      <c r="AT26" t="s">
        <v>147</v>
      </c>
    </row>
    <row r="27" spans="2:46">
      <c r="B27" s="4"/>
      <c r="C27" s="1">
        <v>59</v>
      </c>
      <c r="D27" s="6" t="s">
        <v>26</v>
      </c>
      <c r="E27" s="11" t="s">
        <v>70</v>
      </c>
      <c r="F27" s="13">
        <f t="shared" si="0"/>
        <v>0.20472000000000001</v>
      </c>
      <c r="G27" s="13">
        <f t="shared" si="1"/>
        <v>1.104465</v>
      </c>
      <c r="H27" s="13">
        <f t="shared" si="2"/>
        <v>0.95</v>
      </c>
      <c r="I27" s="11">
        <f t="shared" si="3"/>
        <v>-1.5707960000000001</v>
      </c>
      <c r="J27" s="11">
        <f t="shared" si="4"/>
        <v>0.87266500000000002</v>
      </c>
      <c r="K27" s="11">
        <f t="shared" si="5"/>
        <v>0</v>
      </c>
      <c r="L27" s="11" t="str">
        <f t="shared" si="6"/>
        <v>tip</v>
      </c>
      <c r="O27" s="2" t="s">
        <v>59</v>
      </c>
      <c r="P27" s="2" t="s">
        <v>17</v>
      </c>
      <c r="Q27" s="21">
        <f t="shared" si="12"/>
        <v>-0.17546200000000001</v>
      </c>
      <c r="R27" s="21">
        <f t="shared" si="11"/>
        <v>1.03979</v>
      </c>
      <c r="S27" s="19">
        <f t="shared" si="13"/>
        <v>0.895181</v>
      </c>
      <c r="T27" s="20"/>
      <c r="U27" s="20"/>
      <c r="V27" s="20"/>
      <c r="W27" s="27" t="s">
        <v>84</v>
      </c>
      <c r="X27" s="29">
        <f>above</f>
        <v>0.1</v>
      </c>
      <c r="Y27" s="32">
        <v>10</v>
      </c>
      <c r="AA27" t="str">
        <f t="shared" si="9"/>
        <v>59: [0.20472, 1.104465, 0.95, -1.570796, 0.872665, 0, 'RC', 'tip'],</v>
      </c>
      <c r="AD27" t="str">
        <f t="shared" si="8"/>
        <v>59: [0.1, 10],</v>
      </c>
      <c r="AG27" t="str">
        <f t="shared" si="10"/>
        <v>59: 'RC',</v>
      </c>
      <c r="AJ27" t="s">
        <v>133</v>
      </c>
      <c r="AK27">
        <v>0.305008</v>
      </c>
      <c r="AL27">
        <v>1.164137</v>
      </c>
      <c r="AM27">
        <v>1.03</v>
      </c>
      <c r="AN27">
        <v>-1.570797</v>
      </c>
      <c r="AO27">
        <v>1.0471980000000001</v>
      </c>
      <c r="AP27">
        <v>0</v>
      </c>
      <c r="AR27" t="s">
        <v>147</v>
      </c>
      <c r="AS27" t="s">
        <v>131</v>
      </c>
      <c r="AT27" t="s">
        <v>147</v>
      </c>
    </row>
    <row r="28" spans="2:46">
      <c r="B28" s="4"/>
      <c r="C28" s="1">
        <v>60</v>
      </c>
      <c r="D28" s="6" t="s">
        <v>27</v>
      </c>
      <c r="E28" s="11" t="s">
        <v>59</v>
      </c>
      <c r="F28" s="13">
        <f t="shared" si="0"/>
        <v>-0.17546200000000001</v>
      </c>
      <c r="G28" s="13">
        <f t="shared" si="1"/>
        <v>1.03979</v>
      </c>
      <c r="H28" s="13">
        <f t="shared" si="2"/>
        <v>0.79518100000000003</v>
      </c>
      <c r="I28" s="11">
        <f t="shared" si="3"/>
        <v>-1.5707960000000001</v>
      </c>
      <c r="J28" s="11">
        <f t="shared" si="4"/>
        <v>0.26179999999999998</v>
      </c>
      <c r="K28" s="11">
        <f t="shared" si="5"/>
        <v>0</v>
      </c>
      <c r="L28" s="11" t="str">
        <f t="shared" si="6"/>
        <v>tip</v>
      </c>
      <c r="O28" s="2" t="s">
        <v>60</v>
      </c>
      <c r="P28" s="2" t="s">
        <v>61</v>
      </c>
      <c r="Q28" s="21">
        <f t="shared" si="12"/>
        <v>0.12543599999999999</v>
      </c>
      <c r="R28" s="21">
        <f t="shared" si="11"/>
        <v>1.0448189999999999</v>
      </c>
      <c r="S28" s="19">
        <f t="shared" si="13"/>
        <v>0.89637899999999993</v>
      </c>
      <c r="T28" s="20"/>
      <c r="U28" s="20"/>
      <c r="V28" s="20"/>
      <c r="W28" s="27" t="s">
        <v>84</v>
      </c>
      <c r="X28" s="29">
        <f>above</f>
        <v>0.1</v>
      </c>
      <c r="Y28" s="32">
        <v>10</v>
      </c>
      <c r="AA28" t="str">
        <f t="shared" si="9"/>
        <v>60: [-0.175462, 1.03979, 0.795181, -1.570796, 0.2618, 0, 'HT', 'tip'],</v>
      </c>
      <c r="AD28" t="str">
        <f t="shared" si="8"/>
        <v>60: [0.1, 10],</v>
      </c>
      <c r="AG28" t="str">
        <f t="shared" si="10"/>
        <v>60: 'HT',</v>
      </c>
      <c r="AJ28" t="s">
        <v>118</v>
      </c>
      <c r="AK28">
        <v>0.32575500000000002</v>
      </c>
      <c r="AL28">
        <v>1.1491370000000001</v>
      </c>
      <c r="AM28">
        <v>1.03</v>
      </c>
      <c r="AN28">
        <v>-1.5707960000000001</v>
      </c>
      <c r="AO28">
        <v>0</v>
      </c>
      <c r="AP28">
        <v>3.1415929999999999</v>
      </c>
      <c r="AR28" t="s">
        <v>132</v>
      </c>
      <c r="AS28" t="s">
        <v>147</v>
      </c>
      <c r="AT28" t="s">
        <v>147</v>
      </c>
    </row>
    <row r="29" spans="2:46">
      <c r="B29" s="4"/>
      <c r="C29" s="1">
        <v>61</v>
      </c>
      <c r="D29" s="6" t="s">
        <v>28</v>
      </c>
      <c r="E29" s="11" t="s">
        <v>58</v>
      </c>
      <c r="F29" s="13">
        <f t="shared" si="0"/>
        <v>0.398928</v>
      </c>
      <c r="G29" s="13">
        <f t="shared" si="1"/>
        <v>0.88928300000000005</v>
      </c>
      <c r="H29" s="13">
        <f t="shared" si="2"/>
        <v>0.67178099999999996</v>
      </c>
      <c r="I29" s="11">
        <f t="shared" si="3"/>
        <v>-1.570797</v>
      </c>
      <c r="J29" s="11">
        <f t="shared" si="4"/>
        <v>0.78539800000000004</v>
      </c>
      <c r="K29" s="11">
        <f t="shared" si="5"/>
        <v>0</v>
      </c>
      <c r="L29" s="11" t="str">
        <f t="shared" si="6"/>
        <v>tip</v>
      </c>
      <c r="O29" s="2" t="s">
        <v>58</v>
      </c>
      <c r="P29" s="2" t="s">
        <v>12</v>
      </c>
      <c r="Q29" s="21">
        <f t="shared" si="12"/>
        <v>0.398928</v>
      </c>
      <c r="R29" s="21">
        <f t="shared" si="11"/>
        <v>0.88928300000000005</v>
      </c>
      <c r="S29" s="19">
        <f t="shared" si="13"/>
        <v>0.77178099999999994</v>
      </c>
      <c r="T29" s="20"/>
      <c r="U29" s="20"/>
      <c r="V29" s="20"/>
      <c r="W29" s="27" t="s">
        <v>84</v>
      </c>
      <c r="X29" s="29">
        <f>above</f>
        <v>0.1</v>
      </c>
      <c r="Y29" s="32">
        <v>10</v>
      </c>
      <c r="AA29" t="str">
        <f t="shared" si="9"/>
        <v>61: [0.398928, 0.889283, 0.671781, -1.570797, 0.785398, 0, 'LT', 'tip'],</v>
      </c>
      <c r="AD29" t="str">
        <f t="shared" si="8"/>
        <v>61: [0.1, 10],</v>
      </c>
      <c r="AG29" t="str">
        <f t="shared" si="10"/>
        <v>61: 'LT',</v>
      </c>
      <c r="AJ29" t="s">
        <v>132</v>
      </c>
      <c r="AK29">
        <v>0.20472000000000001</v>
      </c>
      <c r="AL29">
        <v>1.104465</v>
      </c>
      <c r="AM29">
        <v>0.95</v>
      </c>
      <c r="AN29">
        <v>-1.5707960000000001</v>
      </c>
      <c r="AO29">
        <v>0.87266500000000002</v>
      </c>
      <c r="AP29">
        <v>0</v>
      </c>
      <c r="AR29" t="s">
        <v>133</v>
      </c>
      <c r="AS29" t="s">
        <v>147</v>
      </c>
      <c r="AT29" t="s">
        <v>147</v>
      </c>
    </row>
    <row r="30" spans="2:46">
      <c r="B30" s="4"/>
      <c r="C30" s="1">
        <v>62</v>
      </c>
      <c r="D30" s="6" t="s">
        <v>29</v>
      </c>
      <c r="E30" s="11"/>
      <c r="F30" s="13" t="str">
        <f t="shared" si="0"/>
        <v/>
      </c>
      <c r="G30" s="13" t="str">
        <f t="shared" si="1"/>
        <v/>
      </c>
      <c r="H30" s="13" t="str">
        <f t="shared" si="2"/>
        <v/>
      </c>
      <c r="I30" s="11" t="str">
        <f t="shared" si="3"/>
        <v/>
      </c>
      <c r="J30" s="11" t="str">
        <f t="shared" si="4"/>
        <v/>
      </c>
      <c r="K30" s="11" t="str">
        <f t="shared" si="5"/>
        <v/>
      </c>
      <c r="L30" s="11" t="str">
        <f t="shared" si="6"/>
        <v/>
      </c>
      <c r="O30" s="2" t="s">
        <v>62</v>
      </c>
      <c r="P30" s="2" t="s">
        <v>63</v>
      </c>
      <c r="Q30" s="21">
        <f t="shared" si="12"/>
        <v>0.56344700000000003</v>
      </c>
      <c r="R30" s="21">
        <f t="shared" si="11"/>
        <v>0.58384400000000003</v>
      </c>
      <c r="S30" s="19">
        <f t="shared" si="13"/>
        <v>0.77000199999999996</v>
      </c>
      <c r="T30" s="20"/>
      <c r="U30" s="20"/>
      <c r="V30" s="20"/>
      <c r="W30" s="27" t="s">
        <v>84</v>
      </c>
      <c r="X30" s="29">
        <f>above</f>
        <v>0.1</v>
      </c>
      <c r="Y30" s="32">
        <v>10</v>
      </c>
      <c r="AA30" t="str">
        <f t="shared" si="9"/>
        <v/>
      </c>
      <c r="AD30" t="str">
        <f t="shared" si="8"/>
        <v/>
      </c>
      <c r="AG30" t="str">
        <f t="shared" si="10"/>
        <v/>
      </c>
      <c r="AJ30" t="s">
        <v>117</v>
      </c>
      <c r="AK30">
        <v>0.32679000000000002</v>
      </c>
      <c r="AL30">
        <v>1.022392</v>
      </c>
      <c r="AM30">
        <v>0.95193099999999997</v>
      </c>
      <c r="AN30">
        <v>-1.5707960000000001</v>
      </c>
      <c r="AO30">
        <v>0</v>
      </c>
      <c r="AP30">
        <v>3.1415929999999999</v>
      </c>
      <c r="AR30" t="s">
        <v>147</v>
      </c>
      <c r="AS30" t="s">
        <v>134</v>
      </c>
      <c r="AT30" t="s">
        <v>147</v>
      </c>
    </row>
    <row r="31" spans="2:46">
      <c r="B31" s="5"/>
      <c r="C31" s="1">
        <v>63</v>
      </c>
      <c r="D31" s="6" t="s">
        <v>30</v>
      </c>
      <c r="E31" s="11"/>
      <c r="F31" s="13" t="str">
        <f t="shared" si="0"/>
        <v/>
      </c>
      <c r="G31" s="13" t="str">
        <f t="shared" si="1"/>
        <v/>
      </c>
      <c r="H31" s="13" t="str">
        <f t="shared" si="2"/>
        <v/>
      </c>
      <c r="I31" s="11" t="str">
        <f t="shared" si="3"/>
        <v/>
      </c>
      <c r="J31" s="11" t="str">
        <f t="shared" si="4"/>
        <v/>
      </c>
      <c r="K31" s="11" t="str">
        <f t="shared" si="5"/>
        <v/>
      </c>
      <c r="L31" s="11" t="str">
        <f t="shared" si="6"/>
        <v/>
      </c>
      <c r="O31" s="2" t="s">
        <v>51</v>
      </c>
      <c r="P31" s="2" t="s">
        <v>53</v>
      </c>
      <c r="Q31" s="21">
        <f t="shared" si="12"/>
        <v>3.2088999999999999E-2</v>
      </c>
      <c r="R31" s="21">
        <f t="shared" si="11"/>
        <v>0.78823600000000005</v>
      </c>
      <c r="S31" s="19">
        <f t="shared" si="13"/>
        <v>0.68800000000000006</v>
      </c>
      <c r="T31" s="20"/>
      <c r="U31" s="20"/>
      <c r="V31" s="20"/>
      <c r="W31" s="27" t="s">
        <v>86</v>
      </c>
      <c r="X31" s="31">
        <v>0.05</v>
      </c>
      <c r="Y31" s="33">
        <v>-10</v>
      </c>
      <c r="Z31" s="34"/>
      <c r="AA31" t="str">
        <f t="shared" si="9"/>
        <v/>
      </c>
      <c r="AD31" t="str">
        <f t="shared" si="8"/>
        <v/>
      </c>
      <c r="AG31" t="str">
        <f t="shared" si="10"/>
        <v/>
      </c>
      <c r="AJ31" t="s">
        <v>136</v>
      </c>
      <c r="AK31">
        <v>0.53000800000000003</v>
      </c>
      <c r="AL31">
        <v>0.52831600000000001</v>
      </c>
      <c r="AM31">
        <v>0.98790199999999995</v>
      </c>
      <c r="AN31">
        <v>-0.42143000000000003</v>
      </c>
      <c r="AO31">
        <v>0.99089499999999997</v>
      </c>
      <c r="AP31">
        <v>-1.0788439999999999</v>
      </c>
      <c r="AR31" t="s">
        <v>147</v>
      </c>
      <c r="AS31" t="s">
        <v>135</v>
      </c>
      <c r="AT31" t="s">
        <v>147</v>
      </c>
    </row>
    <row r="32" spans="2:46">
      <c r="B32" s="5"/>
      <c r="C32" s="1">
        <v>64</v>
      </c>
      <c r="D32" s="6" t="s">
        <v>31</v>
      </c>
      <c r="E32" s="11"/>
      <c r="F32" s="13" t="str">
        <f t="shared" si="0"/>
        <v/>
      </c>
      <c r="G32" s="13" t="str">
        <f t="shared" si="1"/>
        <v/>
      </c>
      <c r="H32" s="13" t="str">
        <f t="shared" si="2"/>
        <v/>
      </c>
      <c r="I32" s="11" t="str">
        <f t="shared" si="3"/>
        <v/>
      </c>
      <c r="J32" s="11" t="str">
        <f t="shared" si="4"/>
        <v/>
      </c>
      <c r="K32" s="11" t="str">
        <f t="shared" si="5"/>
        <v/>
      </c>
      <c r="L32" s="11" t="str">
        <f t="shared" si="6"/>
        <v/>
      </c>
      <c r="O32" s="2" t="s">
        <v>69</v>
      </c>
      <c r="P32" s="2" t="s">
        <v>64</v>
      </c>
      <c r="Q32" s="21">
        <f t="shared" si="12"/>
        <v>-0.349991</v>
      </c>
      <c r="R32" s="21">
        <f t="shared" si="11"/>
        <v>0.93413800000000002</v>
      </c>
      <c r="S32" s="19">
        <f t="shared" si="13"/>
        <v>1.2250000000000001</v>
      </c>
      <c r="T32" s="20"/>
      <c r="U32" s="20"/>
      <c r="V32" s="20"/>
      <c r="W32" s="27" t="s">
        <v>86</v>
      </c>
      <c r="X32" s="29">
        <f>above</f>
        <v>0.1</v>
      </c>
      <c r="Y32" s="33">
        <v>10</v>
      </c>
      <c r="AA32" t="str">
        <f t="shared" si="9"/>
        <v/>
      </c>
      <c r="AD32" t="str">
        <f t="shared" si="8"/>
        <v/>
      </c>
      <c r="AG32" t="str">
        <f t="shared" si="10"/>
        <v/>
      </c>
      <c r="AJ32" t="s">
        <v>135</v>
      </c>
      <c r="AK32">
        <v>0.63200900000000004</v>
      </c>
      <c r="AL32">
        <v>0.40413700000000002</v>
      </c>
      <c r="AM32">
        <v>0.98936400000000002</v>
      </c>
      <c r="AN32">
        <v>-1.0471980000000001</v>
      </c>
      <c r="AO32">
        <v>0</v>
      </c>
      <c r="AP32">
        <v>-3.1415929999999999</v>
      </c>
      <c r="AR32" t="s">
        <v>136</v>
      </c>
      <c r="AS32" t="s">
        <v>147</v>
      </c>
      <c r="AT32" t="s">
        <v>147</v>
      </c>
    </row>
    <row r="33" spans="2:46">
      <c r="B33" s="5"/>
      <c r="C33" s="1">
        <v>65</v>
      </c>
      <c r="D33" s="6" t="s">
        <v>32</v>
      </c>
      <c r="E33" s="11"/>
      <c r="F33" s="13" t="str">
        <f t="shared" si="0"/>
        <v/>
      </c>
      <c r="G33" s="13" t="str">
        <f t="shared" si="1"/>
        <v/>
      </c>
      <c r="H33" s="13" t="str">
        <f t="shared" si="2"/>
        <v/>
      </c>
      <c r="I33" s="11" t="str">
        <f t="shared" si="3"/>
        <v/>
      </c>
      <c r="J33" s="11" t="str">
        <f t="shared" si="4"/>
        <v/>
      </c>
      <c r="K33" s="11" t="str">
        <f t="shared" si="5"/>
        <v/>
      </c>
      <c r="L33" s="11" t="str">
        <f t="shared" si="6"/>
        <v/>
      </c>
      <c r="O33" s="2" t="s">
        <v>70</v>
      </c>
      <c r="P33" s="2" t="s">
        <v>65</v>
      </c>
      <c r="Q33" s="21">
        <f t="shared" si="12"/>
        <v>0.20472000000000001</v>
      </c>
      <c r="R33" s="21">
        <f t="shared" si="11"/>
        <v>1.104465</v>
      </c>
      <c r="S33" s="19">
        <f t="shared" si="13"/>
        <v>1.05</v>
      </c>
      <c r="T33" s="20"/>
      <c r="U33" s="20"/>
      <c r="V33" s="20"/>
      <c r="W33" s="27" t="s">
        <v>84</v>
      </c>
      <c r="X33" s="29">
        <f>above</f>
        <v>0.1</v>
      </c>
      <c r="Y33" s="32">
        <v>10</v>
      </c>
      <c r="AA33" t="str">
        <f t="shared" si="9"/>
        <v/>
      </c>
      <c r="AD33" t="str">
        <f t="shared" si="8"/>
        <v/>
      </c>
      <c r="AG33" t="str">
        <f t="shared" si="10"/>
        <v/>
      </c>
      <c r="AJ33" t="s">
        <v>119</v>
      </c>
      <c r="AK33">
        <v>0.53000800000000003</v>
      </c>
      <c r="AL33">
        <v>0.52831600000000001</v>
      </c>
      <c r="AM33">
        <v>0.98790199999999995</v>
      </c>
      <c r="AN33">
        <v>-0.421429</v>
      </c>
      <c r="AO33">
        <v>0.99089400000000005</v>
      </c>
      <c r="AP33">
        <v>-1.078843</v>
      </c>
      <c r="AR33" t="s">
        <v>147</v>
      </c>
      <c r="AS33" t="s">
        <v>147</v>
      </c>
      <c r="AT33" t="s">
        <v>147</v>
      </c>
    </row>
    <row r="34" spans="2:46">
      <c r="B34" s="5"/>
      <c r="C34" s="1">
        <v>66</v>
      </c>
      <c r="D34" s="6" t="s">
        <v>33</v>
      </c>
      <c r="E34" s="11"/>
      <c r="F34" s="13" t="str">
        <f t="shared" si="0"/>
        <v/>
      </c>
      <c r="G34" s="13" t="str">
        <f t="shared" si="1"/>
        <v/>
      </c>
      <c r="H34" s="13" t="str">
        <f t="shared" si="2"/>
        <v/>
      </c>
      <c r="I34" s="11" t="str">
        <f t="shared" si="3"/>
        <v/>
      </c>
      <c r="J34" s="11" t="str">
        <f t="shared" si="4"/>
        <v/>
      </c>
      <c r="K34" s="11" t="str">
        <f t="shared" si="5"/>
        <v/>
      </c>
      <c r="L34" s="11" t="str">
        <f t="shared" si="6"/>
        <v/>
      </c>
      <c r="O34" s="2" t="s">
        <v>71</v>
      </c>
      <c r="P34" s="2" t="s">
        <v>20</v>
      </c>
      <c r="Q34" s="21">
        <f t="shared" si="12"/>
        <v>0.305008</v>
      </c>
      <c r="R34" s="21">
        <f t="shared" si="11"/>
        <v>1.164137</v>
      </c>
      <c r="S34" s="19">
        <f t="shared" si="13"/>
        <v>1.1300000000000001</v>
      </c>
      <c r="T34" s="20"/>
      <c r="U34" s="20"/>
      <c r="V34" s="20"/>
      <c r="W34" s="27" t="s">
        <v>84</v>
      </c>
      <c r="X34" s="29">
        <f>above</f>
        <v>0.1</v>
      </c>
      <c r="Y34" s="32">
        <v>10</v>
      </c>
      <c r="AA34" t="str">
        <f t="shared" si="9"/>
        <v/>
      </c>
      <c r="AD34" t="str">
        <f t="shared" si="8"/>
        <v/>
      </c>
      <c r="AG34" t="str">
        <f t="shared" si="10"/>
        <v/>
      </c>
      <c r="AJ34" t="s">
        <v>134</v>
      </c>
      <c r="AK34">
        <v>0.63200900000000004</v>
      </c>
      <c r="AL34">
        <v>0.40413700000000002</v>
      </c>
      <c r="AM34">
        <v>0.98936400000000002</v>
      </c>
      <c r="AN34">
        <v>-1.0471969999999999</v>
      </c>
      <c r="AO34">
        <v>0</v>
      </c>
      <c r="AP34">
        <v>-3.1415929999999999</v>
      </c>
      <c r="AR34" t="s">
        <v>147</v>
      </c>
      <c r="AS34" t="s">
        <v>147</v>
      </c>
      <c r="AT34" t="s">
        <v>147</v>
      </c>
    </row>
    <row r="35" spans="2:46">
      <c r="B35" s="4"/>
      <c r="C35" s="1">
        <v>67</v>
      </c>
      <c r="D35" s="6" t="s">
        <v>34</v>
      </c>
      <c r="E35" s="11"/>
      <c r="F35" s="13" t="str">
        <f t="shared" si="0"/>
        <v/>
      </c>
      <c r="G35" s="13" t="str">
        <f t="shared" si="1"/>
        <v/>
      </c>
      <c r="H35" s="13" t="str">
        <f t="shared" si="2"/>
        <v/>
      </c>
      <c r="I35" s="11" t="str">
        <f t="shared" si="3"/>
        <v/>
      </c>
      <c r="J35" s="11" t="str">
        <f t="shared" si="4"/>
        <v/>
      </c>
      <c r="K35" s="11" t="str">
        <f t="shared" si="5"/>
        <v/>
      </c>
      <c r="L35" s="11" t="str">
        <f t="shared" si="6"/>
        <v/>
      </c>
      <c r="O35" s="2" t="s">
        <v>72</v>
      </c>
      <c r="P35" s="2" t="s">
        <v>22</v>
      </c>
      <c r="Q35" s="21">
        <f t="shared" si="12"/>
        <v>0.53000800000000003</v>
      </c>
      <c r="R35" s="21">
        <f t="shared" si="11"/>
        <v>0.52831600000000001</v>
      </c>
      <c r="S35" s="19">
        <f t="shared" si="13"/>
        <v>1.0879019999999999</v>
      </c>
      <c r="T35" s="20"/>
      <c r="U35" s="20"/>
      <c r="V35" s="20"/>
      <c r="W35" s="27" t="s">
        <v>86</v>
      </c>
      <c r="X35" s="29">
        <f>above</f>
        <v>0.1</v>
      </c>
      <c r="Y35" s="33">
        <v>10</v>
      </c>
      <c r="AA35" t="str">
        <f t="shared" si="9"/>
        <v/>
      </c>
      <c r="AD35" t="str">
        <f t="shared" si="8"/>
        <v/>
      </c>
      <c r="AG35" t="str">
        <f t="shared" si="10"/>
        <v/>
      </c>
      <c r="AJ35" t="s">
        <v>115</v>
      </c>
      <c r="AK35">
        <v>3.2088999999999999E-2</v>
      </c>
      <c r="AL35">
        <v>0.78823600000000005</v>
      </c>
      <c r="AM35">
        <v>0.63800000000000001</v>
      </c>
      <c r="AN35">
        <v>-1.5707979999999999</v>
      </c>
      <c r="AO35">
        <v>1.3962639999999999</v>
      </c>
      <c r="AP35">
        <v>1.9999999999999999E-6</v>
      </c>
      <c r="AR35" t="s">
        <v>147</v>
      </c>
      <c r="AS35" t="s">
        <v>147</v>
      </c>
      <c r="AT35" t="s">
        <v>147</v>
      </c>
    </row>
    <row r="36" spans="2:46">
      <c r="B36" s="4"/>
      <c r="C36" s="1">
        <v>68</v>
      </c>
      <c r="D36" s="6" t="s">
        <v>35</v>
      </c>
      <c r="E36" s="11"/>
      <c r="F36" s="13" t="str">
        <f t="shared" si="0"/>
        <v/>
      </c>
      <c r="G36" s="13" t="str">
        <f t="shared" si="1"/>
        <v/>
      </c>
      <c r="H36" s="13" t="str">
        <f t="shared" si="2"/>
        <v/>
      </c>
      <c r="I36" s="11" t="str">
        <f t="shared" si="3"/>
        <v/>
      </c>
      <c r="J36" s="11" t="str">
        <f t="shared" si="4"/>
        <v/>
      </c>
      <c r="K36" s="11" t="str">
        <f t="shared" si="5"/>
        <v/>
      </c>
      <c r="L36" s="11" t="str">
        <f t="shared" si="6"/>
        <v/>
      </c>
      <c r="O36" s="2" t="s">
        <v>66</v>
      </c>
      <c r="P36" s="2" t="s">
        <v>19</v>
      </c>
      <c r="Q36" s="21">
        <f t="shared" si="12"/>
        <v>0.53000800000000003</v>
      </c>
      <c r="R36" s="21">
        <f t="shared" si="11"/>
        <v>0.52831600000000001</v>
      </c>
      <c r="S36" s="19">
        <f t="shared" si="13"/>
        <v>1.0879019999999999</v>
      </c>
      <c r="T36" s="20"/>
      <c r="U36" s="20"/>
      <c r="V36" s="20"/>
      <c r="W36" s="27" t="s">
        <v>86</v>
      </c>
      <c r="X36" s="29">
        <f>above</f>
        <v>0.1</v>
      </c>
      <c r="Y36" s="33">
        <v>10</v>
      </c>
      <c r="AA36" t="str">
        <f t="shared" si="9"/>
        <v/>
      </c>
      <c r="AD36" t="str">
        <f t="shared" si="8"/>
        <v/>
      </c>
      <c r="AG36" t="str">
        <f t="shared" si="10"/>
        <v/>
      </c>
      <c r="AJ36" t="s">
        <v>126</v>
      </c>
      <c r="AK36">
        <v>-0.276731</v>
      </c>
      <c r="AL36">
        <v>0.81525499999999995</v>
      </c>
      <c r="AM36">
        <v>0.63800000000000001</v>
      </c>
      <c r="AN36">
        <v>-1.57081</v>
      </c>
      <c r="AO36">
        <v>-1.2217309999999999</v>
      </c>
      <c r="AP36">
        <v>-3.0543399999999998</v>
      </c>
      <c r="AR36" t="s">
        <v>147</v>
      </c>
      <c r="AS36" t="s">
        <v>147</v>
      </c>
      <c r="AT36" t="s">
        <v>147</v>
      </c>
    </row>
    <row r="37" spans="2:46">
      <c r="B37" s="4"/>
      <c r="C37" s="1">
        <v>69</v>
      </c>
      <c r="D37" s="6" t="s">
        <v>36</v>
      </c>
      <c r="E37" s="11"/>
      <c r="F37" s="13" t="str">
        <f t="shared" si="0"/>
        <v/>
      </c>
      <c r="G37" s="13" t="str">
        <f t="shared" si="1"/>
        <v/>
      </c>
      <c r="H37" s="13" t="str">
        <f t="shared" si="2"/>
        <v/>
      </c>
      <c r="I37" s="11" t="str">
        <f t="shared" si="3"/>
        <v/>
      </c>
      <c r="J37" s="11" t="str">
        <f t="shared" si="4"/>
        <v/>
      </c>
      <c r="K37" s="11" t="str">
        <f t="shared" si="5"/>
        <v/>
      </c>
      <c r="L37" s="11" t="str">
        <f t="shared" si="6"/>
        <v/>
      </c>
      <c r="O37" s="14" t="s">
        <v>81</v>
      </c>
      <c r="P37" s="14" t="s">
        <v>82</v>
      </c>
      <c r="Q37" s="21">
        <f t="shared" si="12"/>
        <v>-0.43337300000000001</v>
      </c>
      <c r="R37" s="21">
        <f t="shared" si="11"/>
        <v>0.96041600000000005</v>
      </c>
      <c r="S37" s="19">
        <f t="shared" si="13"/>
        <v>7.5000000000000011E-2</v>
      </c>
      <c r="T37" s="20"/>
      <c r="U37" s="20"/>
      <c r="V37" s="20"/>
      <c r="W37" s="27" t="s">
        <v>85</v>
      </c>
      <c r="X37" s="31">
        <v>0.04</v>
      </c>
      <c r="Y37" s="33">
        <v>-15</v>
      </c>
      <c r="AA37" t="str">
        <f t="shared" si="9"/>
        <v/>
      </c>
      <c r="AD37" t="str">
        <f t="shared" si="8"/>
        <v/>
      </c>
      <c r="AG37" t="str">
        <f t="shared" si="10"/>
        <v/>
      </c>
      <c r="AJ37" t="s">
        <v>109</v>
      </c>
      <c r="AK37">
        <v>-0.13228300000000001</v>
      </c>
      <c r="AL37">
        <v>0.80261700000000002</v>
      </c>
      <c r="AM37">
        <v>0.622</v>
      </c>
      <c r="AN37">
        <v>-2.117229</v>
      </c>
      <c r="AO37">
        <v>0.51142100000000001</v>
      </c>
      <c r="AP37">
        <v>4.9993000000000003E-2</v>
      </c>
      <c r="AR37" t="s">
        <v>147</v>
      </c>
      <c r="AS37" t="s">
        <v>147</v>
      </c>
      <c r="AT37" t="s">
        <v>147</v>
      </c>
    </row>
    <row r="38" spans="2:46">
      <c r="B38" s="4"/>
      <c r="C38" s="1">
        <v>70</v>
      </c>
      <c r="D38" s="6" t="s">
        <v>37</v>
      </c>
      <c r="E38" s="11"/>
      <c r="F38" s="13" t="str">
        <f t="shared" si="0"/>
        <v/>
      </c>
      <c r="G38" s="13" t="str">
        <f t="shared" si="1"/>
        <v/>
      </c>
      <c r="H38" s="13" t="str">
        <f t="shared" si="2"/>
        <v/>
      </c>
      <c r="I38" s="11" t="str">
        <f t="shared" si="3"/>
        <v/>
      </c>
      <c r="J38" s="11" t="str">
        <f t="shared" si="4"/>
        <v/>
      </c>
      <c r="K38" s="11" t="str">
        <f t="shared" si="5"/>
        <v/>
      </c>
      <c r="L38" s="11" t="str">
        <f t="shared" si="6"/>
        <v/>
      </c>
      <c r="O38" s="14" t="s">
        <v>87</v>
      </c>
      <c r="P38" s="14" t="s">
        <v>88</v>
      </c>
      <c r="Q38" s="21">
        <f t="shared" si="12"/>
        <v>0</v>
      </c>
      <c r="R38" s="21">
        <f t="shared" si="11"/>
        <v>0</v>
      </c>
      <c r="S38" s="19">
        <f t="shared" si="13"/>
        <v>0</v>
      </c>
      <c r="T38" s="20"/>
      <c r="U38" s="20"/>
      <c r="V38" s="20"/>
      <c r="W38" s="27"/>
      <c r="X38" s="29">
        <v>0</v>
      </c>
      <c r="Y38" s="32">
        <v>0</v>
      </c>
      <c r="AA38" t="str">
        <f t="shared" si="9"/>
        <v/>
      </c>
      <c r="AD38" t="str">
        <f t="shared" si="8"/>
        <v/>
      </c>
      <c r="AG38" t="str">
        <f t="shared" si="10"/>
        <v/>
      </c>
      <c r="AJ38" t="s">
        <v>125</v>
      </c>
      <c r="AK38">
        <v>-0.102397</v>
      </c>
      <c r="AL38">
        <v>0.80000300000000002</v>
      </c>
      <c r="AM38">
        <v>0.622</v>
      </c>
      <c r="AN38">
        <v>-2.0290279999999998</v>
      </c>
      <c r="AO38">
        <v>-0.97018499999999996</v>
      </c>
      <c r="AP38">
        <v>-3.0644070000000001</v>
      </c>
      <c r="AR38" t="s">
        <v>147</v>
      </c>
      <c r="AS38" t="s">
        <v>147</v>
      </c>
      <c r="AT38" t="s">
        <v>147</v>
      </c>
    </row>
    <row r="39" spans="2:46">
      <c r="B39" s="5"/>
      <c r="C39" s="1">
        <v>71</v>
      </c>
      <c r="D39" s="6" t="s">
        <v>38</v>
      </c>
      <c r="E39" s="11"/>
      <c r="F39" s="13" t="str">
        <f t="shared" si="0"/>
        <v/>
      </c>
      <c r="G39" s="13" t="str">
        <f t="shared" si="1"/>
        <v/>
      </c>
      <c r="H39" s="13" t="str">
        <f t="shared" si="2"/>
        <v/>
      </c>
      <c r="I39" s="11" t="str">
        <f t="shared" si="3"/>
        <v/>
      </c>
      <c r="J39" s="11" t="str">
        <f t="shared" si="4"/>
        <v/>
      </c>
      <c r="K39" s="11" t="str">
        <f t="shared" si="5"/>
        <v/>
      </c>
      <c r="L39" s="11" t="str">
        <f t="shared" si="6"/>
        <v/>
      </c>
      <c r="AA39" t="str">
        <f t="shared" si="9"/>
        <v/>
      </c>
      <c r="AD39" t="str">
        <f t="shared" si="8"/>
        <v/>
      </c>
      <c r="AG39" t="str">
        <f t="shared" si="10"/>
        <v/>
      </c>
    </row>
    <row r="40" spans="2:46">
      <c r="B40" s="5"/>
      <c r="C40" s="1">
        <v>72</v>
      </c>
      <c r="D40" s="6" t="s">
        <v>39</v>
      </c>
      <c r="E40" s="11"/>
      <c r="F40" s="13" t="str">
        <f t="shared" si="0"/>
        <v/>
      </c>
      <c r="G40" s="13" t="str">
        <f t="shared" si="1"/>
        <v/>
      </c>
      <c r="H40" s="13" t="str">
        <f t="shared" si="2"/>
        <v/>
      </c>
      <c r="I40" s="11" t="str">
        <f t="shared" si="3"/>
        <v/>
      </c>
      <c r="J40" s="11" t="str">
        <f t="shared" si="4"/>
        <v/>
      </c>
      <c r="K40" s="11" t="str">
        <f t="shared" si="5"/>
        <v/>
      </c>
      <c r="L40" s="11" t="str">
        <f t="shared" si="6"/>
        <v/>
      </c>
      <c r="AA40" t="str">
        <f t="shared" si="9"/>
        <v/>
      </c>
      <c r="AD40" t="str">
        <f t="shared" si="8"/>
        <v/>
      </c>
      <c r="AG40" t="str">
        <f t="shared" si="10"/>
        <v/>
      </c>
      <c r="AR40" s="28"/>
      <c r="AS40" s="28"/>
      <c r="AT40" s="28"/>
    </row>
    <row r="41" spans="2:46">
      <c r="B41" s="5"/>
      <c r="C41" s="1">
        <v>73</v>
      </c>
      <c r="D41" s="6" t="s">
        <v>40</v>
      </c>
      <c r="E41" s="11"/>
      <c r="F41" s="13" t="str">
        <f t="shared" si="0"/>
        <v/>
      </c>
      <c r="G41" s="13" t="str">
        <f t="shared" si="1"/>
        <v/>
      </c>
      <c r="H41" s="13" t="str">
        <f t="shared" si="2"/>
        <v/>
      </c>
      <c r="I41" s="11" t="str">
        <f t="shared" si="3"/>
        <v/>
      </c>
      <c r="J41" s="11" t="str">
        <f t="shared" si="4"/>
        <v/>
      </c>
      <c r="K41" s="11" t="str">
        <f t="shared" si="5"/>
        <v/>
      </c>
      <c r="L41" s="11" t="str">
        <f t="shared" si="6"/>
        <v/>
      </c>
      <c r="AA41" t="str">
        <f t="shared" si="9"/>
        <v/>
      </c>
      <c r="AD41" t="str">
        <f t="shared" si="8"/>
        <v/>
      </c>
      <c r="AG41" t="str">
        <f t="shared" si="10"/>
        <v/>
      </c>
    </row>
    <row r="42" spans="2:46">
      <c r="B42" s="5"/>
      <c r="C42" s="1">
        <v>74</v>
      </c>
      <c r="D42" s="6" t="s">
        <v>41</v>
      </c>
      <c r="E42" s="11"/>
      <c r="F42" s="13" t="str">
        <f t="shared" si="0"/>
        <v/>
      </c>
      <c r="G42" s="13" t="str">
        <f t="shared" si="1"/>
        <v/>
      </c>
      <c r="H42" s="13" t="str">
        <f t="shared" si="2"/>
        <v/>
      </c>
      <c r="I42" s="11" t="str">
        <f t="shared" si="3"/>
        <v/>
      </c>
      <c r="J42" s="11" t="str">
        <f t="shared" si="4"/>
        <v/>
      </c>
      <c r="K42" s="11" t="str">
        <f t="shared" si="5"/>
        <v/>
      </c>
      <c r="L42" s="11" t="str">
        <f t="shared" si="6"/>
        <v/>
      </c>
      <c r="AA42" t="str">
        <f t="shared" si="9"/>
        <v/>
      </c>
      <c r="AD42" t="str">
        <f t="shared" si="8"/>
        <v/>
      </c>
      <c r="AG42" t="str">
        <f t="shared" si="10"/>
        <v/>
      </c>
    </row>
    <row r="43" spans="2:46">
      <c r="B43" s="4"/>
      <c r="C43" s="1">
        <v>75</v>
      </c>
      <c r="D43" s="6" t="s">
        <v>42</v>
      </c>
      <c r="E43" s="11"/>
      <c r="F43" s="13" t="str">
        <f t="shared" si="0"/>
        <v/>
      </c>
      <c r="G43" s="13" t="str">
        <f t="shared" si="1"/>
        <v/>
      </c>
      <c r="H43" s="13" t="str">
        <f t="shared" si="2"/>
        <v/>
      </c>
      <c r="I43" s="11" t="str">
        <f t="shared" si="3"/>
        <v/>
      </c>
      <c r="J43" s="11" t="str">
        <f t="shared" si="4"/>
        <v/>
      </c>
      <c r="K43" s="11" t="str">
        <f t="shared" si="5"/>
        <v/>
      </c>
      <c r="L43" s="11" t="str">
        <f t="shared" si="6"/>
        <v/>
      </c>
      <c r="AA43" t="str">
        <f t="shared" si="9"/>
        <v/>
      </c>
      <c r="AD43" t="str">
        <f t="shared" si="8"/>
        <v/>
      </c>
      <c r="AG43" t="str">
        <f t="shared" si="10"/>
        <v/>
      </c>
    </row>
    <row r="44" spans="2:46">
      <c r="B44" s="4"/>
      <c r="C44" s="1">
        <v>76</v>
      </c>
      <c r="D44" s="6" t="s">
        <v>43</v>
      </c>
      <c r="E44" s="11"/>
      <c r="F44" s="13" t="str">
        <f t="shared" si="0"/>
        <v/>
      </c>
      <c r="G44" s="13" t="str">
        <f t="shared" si="1"/>
        <v/>
      </c>
      <c r="H44" s="13" t="str">
        <f t="shared" si="2"/>
        <v/>
      </c>
      <c r="I44" s="11" t="str">
        <f t="shared" si="3"/>
        <v/>
      </c>
      <c r="J44" s="11" t="str">
        <f t="shared" si="4"/>
        <v/>
      </c>
      <c r="K44" s="11" t="str">
        <f t="shared" si="5"/>
        <v/>
      </c>
      <c r="L44" s="11" t="str">
        <f t="shared" si="6"/>
        <v/>
      </c>
      <c r="AA44" t="str">
        <f t="shared" si="9"/>
        <v/>
      </c>
      <c r="AD44" t="str">
        <f t="shared" si="8"/>
        <v/>
      </c>
      <c r="AG44" t="str">
        <f t="shared" si="10"/>
        <v/>
      </c>
    </row>
    <row r="45" spans="2:46">
      <c r="B45" s="4"/>
      <c r="C45" s="1">
        <v>77</v>
      </c>
      <c r="D45" s="6" t="s">
        <v>44</v>
      </c>
      <c r="E45" s="11"/>
      <c r="F45" s="13" t="str">
        <f t="shared" si="0"/>
        <v/>
      </c>
      <c r="G45" s="13" t="str">
        <f t="shared" si="1"/>
        <v/>
      </c>
      <c r="H45" s="13" t="str">
        <f t="shared" si="2"/>
        <v/>
      </c>
      <c r="I45" s="11" t="str">
        <f t="shared" si="3"/>
        <v/>
      </c>
      <c r="J45" s="11" t="str">
        <f t="shared" si="4"/>
        <v/>
      </c>
      <c r="K45" s="11" t="str">
        <f t="shared" si="5"/>
        <v/>
      </c>
      <c r="L45" s="11" t="str">
        <f t="shared" si="6"/>
        <v/>
      </c>
      <c r="AA45" t="str">
        <f t="shared" si="9"/>
        <v/>
      </c>
      <c r="AD45" t="str">
        <f t="shared" si="8"/>
        <v/>
      </c>
      <c r="AG45" t="str">
        <f t="shared" si="10"/>
        <v/>
      </c>
    </row>
    <row r="46" spans="2:46">
      <c r="B46" s="4"/>
      <c r="C46" s="1">
        <v>78</v>
      </c>
      <c r="D46" s="6" t="s">
        <v>45</v>
      </c>
      <c r="E46" s="11"/>
      <c r="F46" s="13" t="str">
        <f t="shared" si="0"/>
        <v/>
      </c>
      <c r="G46" s="13" t="str">
        <f t="shared" si="1"/>
        <v/>
      </c>
      <c r="H46" s="13" t="str">
        <f t="shared" si="2"/>
        <v/>
      </c>
      <c r="I46" s="11" t="str">
        <f t="shared" si="3"/>
        <v/>
      </c>
      <c r="J46" s="11" t="str">
        <f t="shared" si="4"/>
        <v/>
      </c>
      <c r="K46" s="11" t="str">
        <f t="shared" si="5"/>
        <v/>
      </c>
      <c r="L46" s="11" t="str">
        <f t="shared" si="6"/>
        <v/>
      </c>
      <c r="AA46" t="str">
        <f t="shared" si="9"/>
        <v/>
      </c>
      <c r="AD46" t="str">
        <f t="shared" si="8"/>
        <v/>
      </c>
      <c r="AG46" t="str">
        <f t="shared" si="10"/>
        <v/>
      </c>
    </row>
    <row r="47" spans="2:46">
      <c r="B47" s="5"/>
      <c r="C47" s="1">
        <v>79</v>
      </c>
      <c r="D47" s="6" t="s">
        <v>46</v>
      </c>
      <c r="E47" s="11"/>
      <c r="F47" s="13" t="str">
        <f t="shared" si="0"/>
        <v/>
      </c>
      <c r="G47" s="13" t="str">
        <f t="shared" si="1"/>
        <v/>
      </c>
      <c r="H47" s="13" t="str">
        <f t="shared" si="2"/>
        <v/>
      </c>
      <c r="I47" s="11" t="str">
        <f t="shared" si="3"/>
        <v/>
      </c>
      <c r="J47" s="11" t="str">
        <f t="shared" si="4"/>
        <v/>
      </c>
      <c r="K47" s="11" t="str">
        <f t="shared" si="5"/>
        <v/>
      </c>
      <c r="L47" s="11" t="str">
        <f t="shared" si="6"/>
        <v/>
      </c>
      <c r="AA47" t="str">
        <f t="shared" si="9"/>
        <v/>
      </c>
      <c r="AD47" t="str">
        <f t="shared" si="8"/>
        <v/>
      </c>
      <c r="AG47" t="str">
        <f t="shared" si="10"/>
        <v/>
      </c>
    </row>
    <row r="48" spans="2:46">
      <c r="B48" s="5"/>
      <c r="C48" s="1">
        <v>80</v>
      </c>
      <c r="D48" s="6" t="s">
        <v>47</v>
      </c>
      <c r="E48" s="11"/>
      <c r="F48" s="13" t="str">
        <f t="shared" si="0"/>
        <v/>
      </c>
      <c r="G48" s="13" t="str">
        <f t="shared" si="1"/>
        <v/>
      </c>
      <c r="H48" s="13" t="str">
        <f t="shared" si="2"/>
        <v/>
      </c>
      <c r="I48" s="11" t="str">
        <f t="shared" si="3"/>
        <v/>
      </c>
      <c r="J48" s="11" t="str">
        <f t="shared" si="4"/>
        <v/>
      </c>
      <c r="K48" s="11" t="str">
        <f t="shared" si="5"/>
        <v/>
      </c>
      <c r="L48" s="11" t="str">
        <f t="shared" si="6"/>
        <v/>
      </c>
      <c r="AA48" t="str">
        <f t="shared" si="9"/>
        <v/>
      </c>
      <c r="AD48" t="str">
        <f t="shared" si="8"/>
        <v/>
      </c>
      <c r="AG48" t="str">
        <f t="shared" si="10"/>
        <v/>
      </c>
    </row>
    <row r="49" spans="1:46">
      <c r="B49" s="5"/>
      <c r="C49" s="1">
        <v>81</v>
      </c>
      <c r="D49" s="6" t="s">
        <v>48</v>
      </c>
      <c r="E49" s="11"/>
      <c r="F49" s="13" t="str">
        <f t="shared" si="0"/>
        <v/>
      </c>
      <c r="G49" s="13" t="str">
        <f t="shared" si="1"/>
        <v/>
      </c>
      <c r="H49" s="13" t="str">
        <f t="shared" si="2"/>
        <v/>
      </c>
      <c r="I49" s="11" t="str">
        <f t="shared" si="3"/>
        <v/>
      </c>
      <c r="J49" s="11" t="str">
        <f t="shared" si="4"/>
        <v/>
      </c>
      <c r="K49" s="11" t="str">
        <f t="shared" si="5"/>
        <v/>
      </c>
      <c r="L49" s="11" t="str">
        <f t="shared" si="6"/>
        <v/>
      </c>
      <c r="AA49" t="str">
        <f t="shared" si="9"/>
        <v/>
      </c>
      <c r="AD49" t="str">
        <f t="shared" si="8"/>
        <v/>
      </c>
      <c r="AG49" t="str">
        <f t="shared" si="10"/>
        <v/>
      </c>
    </row>
    <row r="50" spans="1:46">
      <c r="B50" s="9"/>
      <c r="Z50" t="s">
        <v>74</v>
      </c>
      <c r="AC50" t="s">
        <v>74</v>
      </c>
      <c r="AF50" t="s">
        <v>74</v>
      </c>
    </row>
    <row r="55" spans="1:46">
      <c r="A55" s="28" t="s">
        <v>102</v>
      </c>
      <c r="O55" t="s">
        <v>90</v>
      </c>
      <c r="Q55" s="12">
        <v>2</v>
      </c>
      <c r="R55" s="12">
        <v>3</v>
      </c>
      <c r="S55" s="12">
        <v>4</v>
      </c>
      <c r="T55" s="12">
        <v>5</v>
      </c>
      <c r="U55" s="12">
        <v>6</v>
      </c>
      <c r="V55" s="12">
        <v>7</v>
      </c>
    </row>
    <row r="56" spans="1:46">
      <c r="C56" s="7" t="s">
        <v>0</v>
      </c>
      <c r="D56" s="8" t="s">
        <v>1</v>
      </c>
      <c r="E56" s="10" t="s">
        <v>49</v>
      </c>
      <c r="F56" s="15" t="s">
        <v>75</v>
      </c>
      <c r="G56" s="15" t="s">
        <v>76</v>
      </c>
      <c r="H56" s="15" t="s">
        <v>77</v>
      </c>
      <c r="I56" s="10" t="s">
        <v>78</v>
      </c>
      <c r="J56" s="10" t="s">
        <v>79</v>
      </c>
      <c r="K56" s="10" t="s">
        <v>80</v>
      </c>
      <c r="L56" s="10" t="s">
        <v>83</v>
      </c>
      <c r="O56" s="3" t="s">
        <v>68</v>
      </c>
      <c r="P56" s="3" t="s">
        <v>67</v>
      </c>
      <c r="Q56" s="10" t="s">
        <v>75</v>
      </c>
      <c r="R56" s="10" t="s">
        <v>76</v>
      </c>
      <c r="S56" s="10" t="s">
        <v>77</v>
      </c>
      <c r="T56" s="10" t="s">
        <v>78</v>
      </c>
      <c r="U56" s="10" t="s">
        <v>79</v>
      </c>
      <c r="V56" s="10" t="s">
        <v>80</v>
      </c>
      <c r="W56" s="10" t="s">
        <v>83</v>
      </c>
      <c r="X56" s="18"/>
      <c r="Y56" s="18"/>
      <c r="Z56" t="s">
        <v>150</v>
      </c>
      <c r="AC56" t="s">
        <v>151</v>
      </c>
    </row>
    <row r="57" spans="1:46">
      <c r="B57" s="4"/>
      <c r="C57" s="1">
        <v>35</v>
      </c>
      <c r="D57" s="6" t="s">
        <v>2</v>
      </c>
      <c r="E57" s="11" t="s">
        <v>50</v>
      </c>
      <c r="F57" s="13">
        <f t="shared" ref="F57:F103" si="14">IF($E57&lt;&gt;"",VLOOKUP($E57,translation_r,COLUMN(Q$56)-COLUMN($O$56)+1,FALSE),"")</f>
        <v>5.4753999999999997E-2</v>
      </c>
      <c r="G57" s="13">
        <f t="shared" ref="G57:G103" si="15">IF($E57&lt;&gt;"",VLOOKUP($E57,translation_r,COLUMN(R$56)-COLUMN($O$56)+1,FALSE),"")</f>
        <v>1.097316</v>
      </c>
      <c r="H57" s="13">
        <f t="shared" ref="H57:H103" si="16">IF($E57&lt;&gt;"",VLOOKUP($E57,translation_r,COLUMN(S$56)-COLUMN($O$56)+1,FALSE),"")</f>
        <v>4.4999999999999998E-2</v>
      </c>
      <c r="I57" s="11">
        <f t="shared" ref="I57:I103" si="17">IF($E57&lt;&gt;"",VLOOKUP($E57,translation_r,COLUMN(T$56)-COLUMN($O$56)+1,FALSE),"")</f>
        <v>3.1415929999999999</v>
      </c>
      <c r="J57" s="11">
        <f t="shared" ref="J57:J103" si="18">IF($E57&lt;&gt;"",VLOOKUP($E57,translation_r,COLUMN(U$56)-COLUMN($O$56)+1,FALSE),"")</f>
        <v>0</v>
      </c>
      <c r="K57" s="11">
        <f t="shared" ref="K57:K103" si="19">IF($E57&lt;&gt;"",VLOOKUP($E57,translation_r,COLUMN(V$56)-COLUMN($O$56)+1,FALSE),"")</f>
        <v>3.1415760000000001</v>
      </c>
      <c r="L57" s="11" t="str">
        <f t="shared" ref="L57:L103" si="20">IF($E57&lt;&gt;"",VLOOKUP($E57,translation_r,COLUMN(W$56)-COLUMN($O$56)+1,FALSE),"")</f>
        <v>foot</v>
      </c>
      <c r="N57" t="s">
        <v>124</v>
      </c>
      <c r="O57" s="2" t="s">
        <v>55</v>
      </c>
      <c r="P57" s="2" t="s">
        <v>56</v>
      </c>
      <c r="Q57" s="13">
        <f t="shared" ref="Q57:V70" si="21">IFERROR(VLOOKUP($N57,dummys_table,Q$55,FALSE),"")</f>
        <v>-0.38099300000000003</v>
      </c>
      <c r="R57" s="13">
        <f t="shared" si="21"/>
        <v>0.81978099999999998</v>
      </c>
      <c r="S57" s="13">
        <f t="shared" si="21"/>
        <v>0.74</v>
      </c>
      <c r="T57" s="13">
        <f t="shared" si="21"/>
        <v>-1.5708200000000001</v>
      </c>
      <c r="U57" s="13">
        <f t="shared" si="21"/>
        <v>-1.0471969999999999</v>
      </c>
      <c r="V57" s="13">
        <f t="shared" si="21"/>
        <v>-3.141591</v>
      </c>
      <c r="W57" s="11" t="s">
        <v>84</v>
      </c>
      <c r="X57" s="17" t="s">
        <v>93</v>
      </c>
      <c r="Y57" s="17"/>
      <c r="AA57" t="str">
        <f>IF($E57&lt;&gt;"",$C57 &amp; ": [" &amp; _xlfn.TEXTJOIN(", ",TRUE,$F57:$K57) &amp; ", '" &amp; $E57 &amp; "', '" &amp; $L57 &amp; "'],","")</f>
        <v>35: [0.054754, 1.097316, 0.045, 3.141593, 0, 3.141576, 'KD', 'foot'],</v>
      </c>
      <c r="AD57" t="str">
        <f t="shared" ref="AD57:AD103" si="22">IF($E57&lt;&gt;"",$C57 &amp; ": [" &amp; VLOOKUP($E57,above_r,10,FALSE) &amp; ", " &amp; VLOOKUP($E57,above_r,11,FALSE) &amp; "],","")</f>
        <v>35: [0.05, -20],</v>
      </c>
    </row>
    <row r="58" spans="1:46">
      <c r="B58" s="4"/>
      <c r="C58" s="1">
        <v>36</v>
      </c>
      <c r="D58" s="6" t="s">
        <v>3</v>
      </c>
      <c r="E58" s="11" t="s">
        <v>50</v>
      </c>
      <c r="F58" s="13">
        <f t="shared" si="14"/>
        <v>5.4753999999999997E-2</v>
      </c>
      <c r="G58" s="13">
        <f t="shared" si="15"/>
        <v>1.097316</v>
      </c>
      <c r="H58" s="13">
        <f t="shared" si="16"/>
        <v>4.4999999999999998E-2</v>
      </c>
      <c r="I58" s="11">
        <f t="shared" si="17"/>
        <v>3.1415929999999999</v>
      </c>
      <c r="J58" s="11">
        <f t="shared" si="18"/>
        <v>0</v>
      </c>
      <c r="K58" s="11">
        <f t="shared" si="19"/>
        <v>3.1415760000000001</v>
      </c>
      <c r="L58" s="11" t="str">
        <f t="shared" si="20"/>
        <v>foot</v>
      </c>
      <c r="N58" t="s">
        <v>125</v>
      </c>
      <c r="O58" s="2" t="s">
        <v>54</v>
      </c>
      <c r="P58" s="2" t="s">
        <v>57</v>
      </c>
      <c r="Q58" s="13">
        <f t="shared" si="21"/>
        <v>-0.102397</v>
      </c>
      <c r="R58" s="13">
        <f t="shared" si="21"/>
        <v>0.80000300000000002</v>
      </c>
      <c r="S58" s="13">
        <f t="shared" si="21"/>
        <v>0.622</v>
      </c>
      <c r="T58" s="13">
        <f t="shared" si="21"/>
        <v>-2.0290279999999998</v>
      </c>
      <c r="U58" s="13">
        <f t="shared" si="21"/>
        <v>-0.97018499999999996</v>
      </c>
      <c r="V58" s="13">
        <f t="shared" si="21"/>
        <v>-3.0644070000000001</v>
      </c>
      <c r="W58" s="11" t="s">
        <v>84</v>
      </c>
      <c r="X58" s="17" t="s">
        <v>96</v>
      </c>
      <c r="Y58" s="17"/>
      <c r="AA58" t="str">
        <f t="shared" ref="AA58:AA103" si="23">IF($E58&lt;&gt;"",$C58 &amp; ": [" &amp; _xlfn.TEXTJOIN(", ",TRUE,$F58:$K58) &amp; ", '" &amp; $E58 &amp; "', '" &amp; $L58 &amp; "'],","")</f>
        <v>36: [0.054754, 1.097316, 0.045, 3.141593, 0, 3.141576, 'KD', 'foot'],</v>
      </c>
      <c r="AD58" t="str">
        <f t="shared" si="22"/>
        <v>36: [0.05, -20],</v>
      </c>
    </row>
    <row r="59" spans="1:46">
      <c r="B59" s="4"/>
      <c r="C59" s="1">
        <v>37</v>
      </c>
      <c r="D59" s="6" t="s">
        <v>4</v>
      </c>
      <c r="E59" s="11" t="s">
        <v>51</v>
      </c>
      <c r="F59" s="13">
        <f t="shared" si="14"/>
        <v>-0.276731</v>
      </c>
      <c r="G59" s="13">
        <f t="shared" si="15"/>
        <v>0.81525499999999995</v>
      </c>
      <c r="H59" s="13">
        <f t="shared" si="16"/>
        <v>0.63800000000000001</v>
      </c>
      <c r="I59" s="11">
        <f t="shared" si="17"/>
        <v>-1.57081</v>
      </c>
      <c r="J59" s="11">
        <f t="shared" si="18"/>
        <v>-1.2217309999999999</v>
      </c>
      <c r="K59" s="11">
        <f t="shared" si="19"/>
        <v>-3.0543399999999998</v>
      </c>
      <c r="L59" s="11" t="str">
        <f t="shared" si="20"/>
        <v>side</v>
      </c>
      <c r="N59" t="s">
        <v>110</v>
      </c>
      <c r="O59" s="2" t="s">
        <v>50</v>
      </c>
      <c r="P59" s="2" t="s">
        <v>52</v>
      </c>
      <c r="Q59" s="13">
        <f t="shared" si="21"/>
        <v>5.4753999999999997E-2</v>
      </c>
      <c r="R59" s="13">
        <f t="shared" si="21"/>
        <v>1.097316</v>
      </c>
      <c r="S59" s="13">
        <f t="shared" si="21"/>
        <v>4.4999999999999998E-2</v>
      </c>
      <c r="T59" s="13">
        <f t="shared" si="21"/>
        <v>3.1415929999999999</v>
      </c>
      <c r="U59" s="13">
        <f t="shared" si="21"/>
        <v>0</v>
      </c>
      <c r="V59" s="13">
        <f t="shared" si="21"/>
        <v>3.1415760000000001</v>
      </c>
      <c r="W59" s="11" t="s">
        <v>85</v>
      </c>
      <c r="X59" s="17" t="s">
        <v>94</v>
      </c>
      <c r="Y59" s="17"/>
      <c r="AA59" t="str">
        <f t="shared" si="23"/>
        <v>37: [-0.276731, 0.815255, 0.638, -1.57081, -1.221731, -3.05434, 'RS', 'side'],</v>
      </c>
      <c r="AD59" t="str">
        <f t="shared" si="22"/>
        <v>37: [0.05, 10],</v>
      </c>
    </row>
    <row r="60" spans="1:46">
      <c r="B60" s="4"/>
      <c r="C60" s="1">
        <v>38</v>
      </c>
      <c r="D60" s="6" t="s">
        <v>5</v>
      </c>
      <c r="E60" s="11" t="s">
        <v>54</v>
      </c>
      <c r="F60" s="13">
        <f t="shared" si="14"/>
        <v>-0.102397</v>
      </c>
      <c r="G60" s="13">
        <f t="shared" si="15"/>
        <v>0.80000300000000002</v>
      </c>
      <c r="H60" s="13">
        <f t="shared" si="16"/>
        <v>0.622</v>
      </c>
      <c r="I60" s="11">
        <f t="shared" si="17"/>
        <v>-2.0290279999999998</v>
      </c>
      <c r="J60" s="11">
        <f t="shared" si="18"/>
        <v>-0.97018499999999996</v>
      </c>
      <c r="K60" s="11">
        <f t="shared" si="19"/>
        <v>-3.0644070000000001</v>
      </c>
      <c r="L60" s="11" t="str">
        <f t="shared" si="20"/>
        <v>tip</v>
      </c>
      <c r="N60" t="s">
        <v>127</v>
      </c>
      <c r="O60" s="2" t="s">
        <v>59</v>
      </c>
      <c r="P60" s="2" t="s">
        <v>17</v>
      </c>
      <c r="Q60" s="13">
        <f t="shared" si="21"/>
        <v>-0.14559</v>
      </c>
      <c r="R60" s="13">
        <f t="shared" si="21"/>
        <v>1.0344390000000001</v>
      </c>
      <c r="S60" s="13">
        <f t="shared" si="21"/>
        <v>0.79318599999999995</v>
      </c>
      <c r="T60" s="13">
        <f t="shared" si="21"/>
        <v>-1.570797</v>
      </c>
      <c r="U60" s="13">
        <f t="shared" si="21"/>
        <v>-0.69813199999999997</v>
      </c>
      <c r="V60" s="13">
        <f t="shared" si="21"/>
        <v>3.1415929999999999</v>
      </c>
      <c r="W60" s="11" t="s">
        <v>84</v>
      </c>
      <c r="X60" s="17" t="s">
        <v>96</v>
      </c>
      <c r="Y60" s="17"/>
      <c r="AA60" t="str">
        <f t="shared" si="23"/>
        <v>38: [-0.102397, 0.800003, 0.622, -2.029028, -0.970185, -3.064407, 'SD', 'tip'],</v>
      </c>
      <c r="AD60" t="str">
        <f t="shared" si="22"/>
        <v>38: [0.1, -10],</v>
      </c>
    </row>
    <row r="61" spans="1:46">
      <c r="B61" s="5"/>
      <c r="C61" s="1">
        <v>39</v>
      </c>
      <c r="D61" s="6" t="s">
        <v>6</v>
      </c>
      <c r="E61" s="11"/>
      <c r="F61" s="13" t="str">
        <f t="shared" si="14"/>
        <v/>
      </c>
      <c r="G61" s="13" t="str">
        <f t="shared" si="15"/>
        <v/>
      </c>
      <c r="H61" s="13" t="str">
        <f t="shared" si="16"/>
        <v/>
      </c>
      <c r="I61" s="11" t="str">
        <f t="shared" si="17"/>
        <v/>
      </c>
      <c r="J61" s="11" t="str">
        <f t="shared" si="18"/>
        <v/>
      </c>
      <c r="K61" s="11" t="str">
        <f t="shared" si="19"/>
        <v/>
      </c>
      <c r="L61" s="11" t="str">
        <f t="shared" si="20"/>
        <v/>
      </c>
      <c r="N61" t="s">
        <v>128</v>
      </c>
      <c r="O61" s="2" t="s">
        <v>60</v>
      </c>
      <c r="P61" s="2" t="s">
        <v>61</v>
      </c>
      <c r="Q61" s="13">
        <f t="shared" si="21"/>
        <v>0.155309</v>
      </c>
      <c r="R61" s="13">
        <f t="shared" si="21"/>
        <v>1.0394680000000001</v>
      </c>
      <c r="S61" s="13">
        <f t="shared" si="21"/>
        <v>0.79438399999999998</v>
      </c>
      <c r="T61" s="13">
        <f t="shared" si="21"/>
        <v>-1.5707960000000001</v>
      </c>
      <c r="U61" s="13">
        <f t="shared" si="21"/>
        <v>-0.261799</v>
      </c>
      <c r="V61" s="13">
        <f t="shared" si="21"/>
        <v>-3.1415929999999999</v>
      </c>
      <c r="W61" s="11" t="s">
        <v>84</v>
      </c>
      <c r="X61" s="17" t="s">
        <v>96</v>
      </c>
      <c r="Y61" s="17"/>
      <c r="AA61" t="str">
        <f t="shared" si="23"/>
        <v/>
      </c>
      <c r="AD61" t="str">
        <f t="shared" si="22"/>
        <v/>
      </c>
    </row>
    <row r="62" spans="1:46">
      <c r="B62" s="5"/>
      <c r="C62" s="1">
        <v>40</v>
      </c>
      <c r="D62" s="6" t="s">
        <v>7</v>
      </c>
      <c r="E62" s="11" t="s">
        <v>54</v>
      </c>
      <c r="F62" s="13">
        <f t="shared" si="14"/>
        <v>-0.102397</v>
      </c>
      <c r="G62" s="13">
        <f t="shared" si="15"/>
        <v>0.80000300000000002</v>
      </c>
      <c r="H62" s="13">
        <f t="shared" si="16"/>
        <v>0.622</v>
      </c>
      <c r="I62" s="11">
        <f t="shared" si="17"/>
        <v>-2.0290279999999998</v>
      </c>
      <c r="J62" s="11">
        <f t="shared" si="18"/>
        <v>-0.97018499999999996</v>
      </c>
      <c r="K62" s="11">
        <f t="shared" si="19"/>
        <v>-3.0644070000000001</v>
      </c>
      <c r="L62" s="11" t="str">
        <f t="shared" si="20"/>
        <v>tip</v>
      </c>
      <c r="N62" t="s">
        <v>113</v>
      </c>
      <c r="O62" s="2" t="s">
        <v>58</v>
      </c>
      <c r="P62" s="2" t="s">
        <v>12</v>
      </c>
      <c r="Q62" s="13">
        <f t="shared" si="21"/>
        <v>0.42753799999999997</v>
      </c>
      <c r="R62" s="13">
        <f t="shared" si="21"/>
        <v>0.87211899999999998</v>
      </c>
      <c r="S62" s="13">
        <f t="shared" si="21"/>
        <v>0.67523299999999997</v>
      </c>
      <c r="T62" s="13">
        <f t="shared" si="21"/>
        <v>-1.8325959999999999</v>
      </c>
      <c r="U62" s="13">
        <f t="shared" si="21"/>
        <v>0</v>
      </c>
      <c r="V62" s="13">
        <f t="shared" si="21"/>
        <v>-3.1415929999999999</v>
      </c>
      <c r="W62" s="11" t="s">
        <v>84</v>
      </c>
      <c r="X62" s="17" t="s">
        <v>96</v>
      </c>
      <c r="Y62" s="17"/>
      <c r="AA62" t="str">
        <f t="shared" si="23"/>
        <v>40: [-0.102397, 0.800003, 0.622, -2.029028, -0.970185, -3.064407, 'SD', 'tip'],</v>
      </c>
      <c r="AD62" t="str">
        <f t="shared" si="22"/>
        <v>40: [0.1, -10],</v>
      </c>
      <c r="AT62" t="s">
        <v>147</v>
      </c>
    </row>
    <row r="63" spans="1:46">
      <c r="B63" s="5"/>
      <c r="C63" s="1">
        <v>41</v>
      </c>
      <c r="D63" s="6" t="s">
        <v>8</v>
      </c>
      <c r="E63" s="11" t="s">
        <v>62</v>
      </c>
      <c r="F63" s="13">
        <f t="shared" si="14"/>
        <v>0.59205700000000006</v>
      </c>
      <c r="G63" s="13">
        <f t="shared" si="15"/>
        <v>0.56667999999999996</v>
      </c>
      <c r="H63" s="13">
        <f t="shared" si="16"/>
        <v>0.673454</v>
      </c>
      <c r="I63" s="11">
        <f t="shared" si="17"/>
        <v>-1.7453289999999999</v>
      </c>
      <c r="J63" s="11">
        <f t="shared" si="18"/>
        <v>0</v>
      </c>
      <c r="K63" s="11">
        <f t="shared" si="19"/>
        <v>-3.1415929999999999</v>
      </c>
      <c r="L63" s="11" t="str">
        <f t="shared" si="20"/>
        <v>tip</v>
      </c>
      <c r="N63" t="s">
        <v>130</v>
      </c>
      <c r="O63" s="2" t="s">
        <v>62</v>
      </c>
      <c r="P63" s="2" t="s">
        <v>63</v>
      </c>
      <c r="Q63" s="13">
        <f t="shared" si="21"/>
        <v>0.59205700000000006</v>
      </c>
      <c r="R63" s="13">
        <f t="shared" si="21"/>
        <v>0.56667999999999996</v>
      </c>
      <c r="S63" s="13">
        <f t="shared" si="21"/>
        <v>0.673454</v>
      </c>
      <c r="T63" s="13">
        <f t="shared" si="21"/>
        <v>-1.7453289999999999</v>
      </c>
      <c r="U63" s="13">
        <f t="shared" si="21"/>
        <v>0</v>
      </c>
      <c r="V63" s="13">
        <f t="shared" si="21"/>
        <v>-3.1415929999999999</v>
      </c>
      <c r="W63" s="11" t="s">
        <v>84</v>
      </c>
      <c r="X63" s="17" t="s">
        <v>96</v>
      </c>
      <c r="Y63" s="17"/>
      <c r="AA63" t="str">
        <f t="shared" si="23"/>
        <v>41: [0.592057, 0.56668, 0.673454, -1.745329, 0, -3.141593, 'FT', 'tip'],</v>
      </c>
      <c r="AD63" t="str">
        <f t="shared" si="22"/>
        <v>41: [0.1, -10],</v>
      </c>
      <c r="AR63" t="s">
        <v>147</v>
      </c>
    </row>
    <row r="64" spans="1:46">
      <c r="B64" s="5"/>
      <c r="C64" s="1">
        <v>42</v>
      </c>
      <c r="D64" s="6" t="s">
        <v>9</v>
      </c>
      <c r="E64" s="11" t="s">
        <v>87</v>
      </c>
      <c r="F64" s="13">
        <f t="shared" si="14"/>
        <v>0</v>
      </c>
      <c r="G64" s="13">
        <f t="shared" si="15"/>
        <v>0</v>
      </c>
      <c r="H64" s="13">
        <f t="shared" si="16"/>
        <v>0</v>
      </c>
      <c r="I64" s="11">
        <f t="shared" si="17"/>
        <v>0</v>
      </c>
      <c r="J64" s="11">
        <f t="shared" si="18"/>
        <v>0</v>
      </c>
      <c r="K64" s="11">
        <f t="shared" si="19"/>
        <v>0</v>
      </c>
      <c r="L64" s="11">
        <f t="shared" si="20"/>
        <v>0</v>
      </c>
      <c r="N64" t="s">
        <v>126</v>
      </c>
      <c r="O64" s="2" t="s">
        <v>51</v>
      </c>
      <c r="P64" s="2" t="s">
        <v>53</v>
      </c>
      <c r="Q64" s="13">
        <f t="shared" si="21"/>
        <v>-0.276731</v>
      </c>
      <c r="R64" s="13">
        <f t="shared" si="21"/>
        <v>0.81525499999999995</v>
      </c>
      <c r="S64" s="13">
        <f t="shared" si="21"/>
        <v>0.63800000000000001</v>
      </c>
      <c r="T64" s="13">
        <f t="shared" si="21"/>
        <v>-1.57081</v>
      </c>
      <c r="U64" s="13">
        <f t="shared" si="21"/>
        <v>-1.2217309999999999</v>
      </c>
      <c r="V64" s="13">
        <f t="shared" si="21"/>
        <v>-3.0543399999999998</v>
      </c>
      <c r="W64" s="11" t="s">
        <v>86</v>
      </c>
      <c r="X64" s="17" t="s">
        <v>96</v>
      </c>
      <c r="Y64" s="17"/>
      <c r="AA64" t="str">
        <f t="shared" si="23"/>
        <v>42: [0, 0, 0, 0, 0, 0, 'HHc', '0'],</v>
      </c>
      <c r="AD64" t="str">
        <f t="shared" si="22"/>
        <v>42: [0, 0],</v>
      </c>
      <c r="AR64" t="s">
        <v>147</v>
      </c>
      <c r="AT64" t="s">
        <v>147</v>
      </c>
    </row>
    <row r="65" spans="2:46">
      <c r="B65" s="4"/>
      <c r="C65" s="1">
        <v>43</v>
      </c>
      <c r="D65" s="6" t="s">
        <v>10</v>
      </c>
      <c r="E65" s="11" t="s">
        <v>62</v>
      </c>
      <c r="F65" s="13">
        <f t="shared" si="14"/>
        <v>0.59205700000000006</v>
      </c>
      <c r="G65" s="13">
        <f t="shared" si="15"/>
        <v>0.56667999999999996</v>
      </c>
      <c r="H65" s="13">
        <f t="shared" si="16"/>
        <v>0.673454</v>
      </c>
      <c r="I65" s="11">
        <f t="shared" si="17"/>
        <v>-1.7453289999999999</v>
      </c>
      <c r="J65" s="11">
        <f t="shared" si="18"/>
        <v>0</v>
      </c>
      <c r="K65" s="11">
        <f t="shared" si="19"/>
        <v>-3.1415929999999999</v>
      </c>
      <c r="L65" s="11" t="str">
        <f t="shared" si="20"/>
        <v>tip</v>
      </c>
      <c r="N65" t="s">
        <v>131</v>
      </c>
      <c r="O65" s="2" t="s">
        <v>69</v>
      </c>
      <c r="P65" s="2" t="s">
        <v>64</v>
      </c>
      <c r="Q65" s="13">
        <f t="shared" si="21"/>
        <v>-0.17499500000000001</v>
      </c>
      <c r="R65" s="13">
        <f t="shared" si="21"/>
        <v>1.024138</v>
      </c>
      <c r="S65" s="13">
        <f t="shared" si="21"/>
        <v>1.1349990000000001</v>
      </c>
      <c r="T65" s="13">
        <f t="shared" si="21"/>
        <v>-0.966001</v>
      </c>
      <c r="U65" s="13">
        <f t="shared" si="21"/>
        <v>-0.55579299999999998</v>
      </c>
      <c r="V65" s="13">
        <f t="shared" si="21"/>
        <v>-2.681629</v>
      </c>
      <c r="W65" s="11" t="s">
        <v>86</v>
      </c>
      <c r="X65" s="17" t="s">
        <v>93</v>
      </c>
      <c r="Y65" s="17"/>
      <c r="AA65" t="str">
        <f t="shared" si="23"/>
        <v>43: [0.592057, 0.56668, 0.673454, -1.745329, 0, -3.141593, 'FT', 'tip'],</v>
      </c>
      <c r="AD65" t="str">
        <f t="shared" si="22"/>
        <v>43: [0.1, -10],</v>
      </c>
      <c r="AR65" t="s">
        <v>147</v>
      </c>
      <c r="AT65" t="s">
        <v>147</v>
      </c>
    </row>
    <row r="66" spans="2:46">
      <c r="B66" s="4"/>
      <c r="C66" s="1">
        <v>44</v>
      </c>
      <c r="D66" s="6" t="s">
        <v>11</v>
      </c>
      <c r="E66" s="11" t="s">
        <v>81</v>
      </c>
      <c r="F66" s="13">
        <f t="shared" si="14"/>
        <v>-0.43337300000000001</v>
      </c>
      <c r="G66" s="13">
        <f t="shared" si="15"/>
        <v>0.96041600000000005</v>
      </c>
      <c r="H66" s="13">
        <f t="shared" si="16"/>
        <v>3.5000000000000003E-2</v>
      </c>
      <c r="I66" s="11">
        <f t="shared" si="17"/>
        <v>-3.1415929999999999</v>
      </c>
      <c r="J66" s="11">
        <f t="shared" si="18"/>
        <v>0</v>
      </c>
      <c r="K66" s="11">
        <f t="shared" si="19"/>
        <v>2.6179770000000002</v>
      </c>
      <c r="L66" s="11" t="str">
        <f t="shared" si="20"/>
        <v>foot</v>
      </c>
      <c r="N66" t="s">
        <v>117</v>
      </c>
      <c r="O66" s="2" t="s">
        <v>70</v>
      </c>
      <c r="P66" s="2" t="s">
        <v>65</v>
      </c>
      <c r="Q66" s="13">
        <f t="shared" si="21"/>
        <v>0.32679000000000002</v>
      </c>
      <c r="R66" s="13">
        <f t="shared" si="21"/>
        <v>1.022392</v>
      </c>
      <c r="S66" s="13">
        <f t="shared" si="21"/>
        <v>0.95193099999999997</v>
      </c>
      <c r="T66" s="13">
        <f t="shared" si="21"/>
        <v>-1.5707960000000001</v>
      </c>
      <c r="U66" s="13">
        <f t="shared" si="21"/>
        <v>0</v>
      </c>
      <c r="V66" s="13">
        <f t="shared" si="21"/>
        <v>3.1415929999999999</v>
      </c>
      <c r="W66" s="11" t="s">
        <v>84</v>
      </c>
      <c r="X66" s="17" t="s">
        <v>95</v>
      </c>
      <c r="Y66" s="17"/>
      <c r="AA66" t="str">
        <f t="shared" si="23"/>
        <v>44: [-0.433373, 0.960416, 0.035, -3.141593, 0, 2.617977, 'PD', 'foot'],</v>
      </c>
      <c r="AD66" t="str">
        <f t="shared" si="22"/>
        <v>44: [0.04, -15],</v>
      </c>
      <c r="AR66" t="s">
        <v>147</v>
      </c>
      <c r="AT66" t="s">
        <v>147</v>
      </c>
    </row>
    <row r="67" spans="2:46">
      <c r="B67" s="4"/>
      <c r="C67" s="1">
        <v>45</v>
      </c>
      <c r="D67" s="6" t="s">
        <v>12</v>
      </c>
      <c r="E67" s="11" t="s">
        <v>58</v>
      </c>
      <c r="F67" s="13">
        <f t="shared" si="14"/>
        <v>0.42753799999999997</v>
      </c>
      <c r="G67" s="13">
        <f t="shared" si="15"/>
        <v>0.87211899999999998</v>
      </c>
      <c r="H67" s="13">
        <f t="shared" si="16"/>
        <v>0.67523299999999997</v>
      </c>
      <c r="I67" s="11">
        <f t="shared" si="17"/>
        <v>-1.8325959999999999</v>
      </c>
      <c r="J67" s="11">
        <f t="shared" si="18"/>
        <v>0</v>
      </c>
      <c r="K67" s="11">
        <f t="shared" si="19"/>
        <v>-3.1415929999999999</v>
      </c>
      <c r="L67" s="11" t="str">
        <f t="shared" si="20"/>
        <v>tip</v>
      </c>
      <c r="N67" t="s">
        <v>118</v>
      </c>
      <c r="O67" s="2" t="s">
        <v>71</v>
      </c>
      <c r="P67" s="2" t="s">
        <v>20</v>
      </c>
      <c r="Q67" s="13">
        <f t="shared" si="21"/>
        <v>0.32575500000000002</v>
      </c>
      <c r="R67" s="13">
        <f t="shared" si="21"/>
        <v>1.1491370000000001</v>
      </c>
      <c r="S67" s="13">
        <f t="shared" si="21"/>
        <v>1.03</v>
      </c>
      <c r="T67" s="13">
        <f t="shared" si="21"/>
        <v>-1.5707960000000001</v>
      </c>
      <c r="U67" s="13">
        <f t="shared" si="21"/>
        <v>0</v>
      </c>
      <c r="V67" s="13">
        <f t="shared" si="21"/>
        <v>3.1415929999999999</v>
      </c>
      <c r="W67" s="11" t="s">
        <v>84</v>
      </c>
      <c r="X67" s="17" t="s">
        <v>95</v>
      </c>
      <c r="Y67" s="17"/>
      <c r="AA67" t="str">
        <f t="shared" si="23"/>
        <v>45: [0.427538, 0.872119, 0.675233, -1.832596, 0, -3.141593, 'LT', 'tip'],</v>
      </c>
      <c r="AD67" t="str">
        <f t="shared" si="22"/>
        <v>45: [0.1, -10],</v>
      </c>
      <c r="AR67" t="s">
        <v>147</v>
      </c>
      <c r="AT67" t="s">
        <v>147</v>
      </c>
    </row>
    <row r="68" spans="2:46">
      <c r="B68" s="4"/>
      <c r="C68" s="1">
        <v>46</v>
      </c>
      <c r="D68" s="6" t="s">
        <v>13</v>
      </c>
      <c r="E68" s="11" t="s">
        <v>55</v>
      </c>
      <c r="F68" s="13">
        <f t="shared" si="14"/>
        <v>-0.38099300000000003</v>
      </c>
      <c r="G68" s="13">
        <f t="shared" si="15"/>
        <v>0.81978099999999998</v>
      </c>
      <c r="H68" s="13">
        <f t="shared" si="16"/>
        <v>0.74</v>
      </c>
      <c r="I68" s="11">
        <f t="shared" si="17"/>
        <v>-1.5708200000000001</v>
      </c>
      <c r="J68" s="11">
        <f t="shared" si="18"/>
        <v>-1.0471969999999999</v>
      </c>
      <c r="K68" s="11">
        <f t="shared" si="19"/>
        <v>-3.141591</v>
      </c>
      <c r="L68" s="11" t="str">
        <f t="shared" si="20"/>
        <v>tip</v>
      </c>
      <c r="N68" t="s">
        <v>134</v>
      </c>
      <c r="O68" s="2" t="s">
        <v>72</v>
      </c>
      <c r="P68" s="2" t="s">
        <v>22</v>
      </c>
      <c r="Q68" s="13">
        <f t="shared" si="21"/>
        <v>0.63200900000000004</v>
      </c>
      <c r="R68" s="13">
        <f t="shared" si="21"/>
        <v>0.40413700000000002</v>
      </c>
      <c r="S68" s="13">
        <f t="shared" si="21"/>
        <v>0.98936400000000002</v>
      </c>
      <c r="T68" s="13">
        <f t="shared" si="21"/>
        <v>-1.0471969999999999</v>
      </c>
      <c r="U68" s="13">
        <f t="shared" si="21"/>
        <v>0</v>
      </c>
      <c r="V68" s="13">
        <f t="shared" si="21"/>
        <v>-3.1415929999999999</v>
      </c>
      <c r="W68" s="11" t="s">
        <v>86</v>
      </c>
      <c r="X68" s="17" t="s">
        <v>95</v>
      </c>
      <c r="Y68" s="17"/>
      <c r="AA68" t="str">
        <f t="shared" si="23"/>
        <v>46: [-0.380993, 0.819781, 0.74, -1.57082, -1.047197, -3.141591, 'HH', 'tip'],</v>
      </c>
      <c r="AD68" t="str">
        <f t="shared" si="22"/>
        <v>46: [0.1, -10],</v>
      </c>
      <c r="AR68" t="s">
        <v>147</v>
      </c>
      <c r="AT68" t="s">
        <v>147</v>
      </c>
    </row>
    <row r="69" spans="2:46">
      <c r="B69" s="5"/>
      <c r="C69" s="1">
        <v>47</v>
      </c>
      <c r="D69" s="6" t="s">
        <v>14</v>
      </c>
      <c r="E69" s="11" t="s">
        <v>60</v>
      </c>
      <c r="F69" s="13">
        <f t="shared" si="14"/>
        <v>0.155309</v>
      </c>
      <c r="G69" s="13">
        <f t="shared" si="15"/>
        <v>1.0394680000000001</v>
      </c>
      <c r="H69" s="13">
        <f t="shared" si="16"/>
        <v>0.79438399999999998</v>
      </c>
      <c r="I69" s="11">
        <f t="shared" si="17"/>
        <v>-1.5707960000000001</v>
      </c>
      <c r="J69" s="11">
        <f t="shared" si="18"/>
        <v>-0.261799</v>
      </c>
      <c r="K69" s="11">
        <f t="shared" si="19"/>
        <v>-3.1415929999999999</v>
      </c>
      <c r="L69" s="11" t="str">
        <f t="shared" si="20"/>
        <v>tip</v>
      </c>
      <c r="N69" t="s">
        <v>135</v>
      </c>
      <c r="O69" s="2" t="s">
        <v>66</v>
      </c>
      <c r="P69" s="2" t="s">
        <v>19</v>
      </c>
      <c r="Q69" s="13">
        <f t="shared" si="21"/>
        <v>0.63200900000000004</v>
      </c>
      <c r="R69" s="13">
        <f t="shared" si="21"/>
        <v>0.40413700000000002</v>
      </c>
      <c r="S69" s="13">
        <f t="shared" si="21"/>
        <v>0.98936400000000002</v>
      </c>
      <c r="T69" s="13">
        <f t="shared" si="21"/>
        <v>-1.0471980000000001</v>
      </c>
      <c r="U69" s="13">
        <f t="shared" si="21"/>
        <v>0</v>
      </c>
      <c r="V69" s="13">
        <f t="shared" si="21"/>
        <v>-3.1415929999999999</v>
      </c>
      <c r="W69" s="11" t="s">
        <v>86</v>
      </c>
      <c r="X69" s="17" t="s">
        <v>95</v>
      </c>
      <c r="Y69" s="17"/>
      <c r="AA69" t="str">
        <f t="shared" si="23"/>
        <v>47: [0.155309, 1.039468, 0.794384, -1.570796, -0.261799, -3.141593, 'MT', 'tip'],</v>
      </c>
      <c r="AD69" t="str">
        <f t="shared" si="22"/>
        <v>47: [0.1, -10],</v>
      </c>
      <c r="AR69" t="s">
        <v>147</v>
      </c>
      <c r="AT69" t="s">
        <v>147</v>
      </c>
    </row>
    <row r="70" spans="2:46">
      <c r="B70" s="5"/>
      <c r="C70" s="1">
        <v>48</v>
      </c>
      <c r="D70" s="6" t="s">
        <v>15</v>
      </c>
      <c r="E70" s="11" t="s">
        <v>60</v>
      </c>
      <c r="F70" s="13">
        <f t="shared" si="14"/>
        <v>0.155309</v>
      </c>
      <c r="G70" s="13">
        <f t="shared" si="15"/>
        <v>1.0394680000000001</v>
      </c>
      <c r="H70" s="13">
        <f t="shared" si="16"/>
        <v>0.79438399999999998</v>
      </c>
      <c r="I70" s="11">
        <f t="shared" si="17"/>
        <v>-1.5707960000000001</v>
      </c>
      <c r="J70" s="11">
        <f t="shared" si="18"/>
        <v>-0.261799</v>
      </c>
      <c r="K70" s="11">
        <f t="shared" si="19"/>
        <v>-3.1415929999999999</v>
      </c>
      <c r="L70" s="11" t="str">
        <f t="shared" si="20"/>
        <v>tip</v>
      </c>
      <c r="N70" t="s">
        <v>120</v>
      </c>
      <c r="O70" s="14" t="s">
        <v>81</v>
      </c>
      <c r="P70" s="14" t="s">
        <v>82</v>
      </c>
      <c r="Q70" s="13">
        <f t="shared" si="21"/>
        <v>-0.43337300000000001</v>
      </c>
      <c r="R70" s="13">
        <f t="shared" si="21"/>
        <v>0.96041600000000005</v>
      </c>
      <c r="S70" s="13">
        <f t="shared" si="21"/>
        <v>3.5000000000000003E-2</v>
      </c>
      <c r="T70" s="13">
        <f t="shared" si="21"/>
        <v>-3.1415929999999999</v>
      </c>
      <c r="U70" s="13">
        <f t="shared" si="21"/>
        <v>0</v>
      </c>
      <c r="V70" s="13">
        <f t="shared" si="21"/>
        <v>2.6179770000000002</v>
      </c>
      <c r="W70" s="11" t="s">
        <v>85</v>
      </c>
      <c r="X70" s="17" t="s">
        <v>94</v>
      </c>
      <c r="Y70" s="17"/>
      <c r="AA70" t="str">
        <f t="shared" si="23"/>
        <v>48: [0.155309, 1.039468, 0.794384, -1.570796, -0.261799, -3.141593, 'MT', 'tip'],</v>
      </c>
      <c r="AD70" t="str">
        <f t="shared" si="22"/>
        <v>48: [0.1, -10],</v>
      </c>
      <c r="AR70" t="s">
        <v>147</v>
      </c>
      <c r="AT70" t="s">
        <v>147</v>
      </c>
    </row>
    <row r="71" spans="2:46">
      <c r="B71" s="5"/>
      <c r="C71" s="1">
        <v>49</v>
      </c>
      <c r="D71" s="6" t="s">
        <v>16</v>
      </c>
      <c r="E71" s="11" t="s">
        <v>69</v>
      </c>
      <c r="F71" s="13">
        <f t="shared" si="14"/>
        <v>-0.17499500000000001</v>
      </c>
      <c r="G71" s="13">
        <f t="shared" si="15"/>
        <v>1.024138</v>
      </c>
      <c r="H71" s="13">
        <f t="shared" si="16"/>
        <v>1.1349990000000001</v>
      </c>
      <c r="I71" s="11">
        <f t="shared" si="17"/>
        <v>-0.966001</v>
      </c>
      <c r="J71" s="11">
        <f t="shared" si="18"/>
        <v>-0.55579299999999998</v>
      </c>
      <c r="K71" s="11">
        <f t="shared" si="19"/>
        <v>-2.681629</v>
      </c>
      <c r="L71" s="11" t="str">
        <f t="shared" si="20"/>
        <v>side</v>
      </c>
      <c r="O71" s="14" t="s">
        <v>87</v>
      </c>
      <c r="P71" s="14" t="s">
        <v>88</v>
      </c>
      <c r="Q71" s="13">
        <v>0</v>
      </c>
      <c r="R71" s="13">
        <v>0</v>
      </c>
      <c r="S71" s="13">
        <v>0</v>
      </c>
      <c r="T71" s="11">
        <v>0</v>
      </c>
      <c r="U71" s="11">
        <v>0</v>
      </c>
      <c r="V71" s="11">
        <v>0</v>
      </c>
      <c r="W71" s="11"/>
      <c r="AA71" t="str">
        <f t="shared" si="23"/>
        <v>49: [-0.174995, 1.024138, 1.134999, -0.966001, -0.555793, -2.681629, 'CC', 'side'],</v>
      </c>
      <c r="AD71" t="str">
        <f t="shared" si="22"/>
        <v>49: [0.1, -10],</v>
      </c>
      <c r="AR71" t="s">
        <v>147</v>
      </c>
      <c r="AT71" t="s">
        <v>147</v>
      </c>
    </row>
    <row r="72" spans="2:46">
      <c r="B72" s="5"/>
      <c r="C72" s="1">
        <v>50</v>
      </c>
      <c r="D72" s="6" t="s">
        <v>17</v>
      </c>
      <c r="E72" s="11" t="s">
        <v>59</v>
      </c>
      <c r="F72" s="13">
        <f t="shared" si="14"/>
        <v>-0.14559</v>
      </c>
      <c r="G72" s="13">
        <f t="shared" si="15"/>
        <v>1.0344390000000001</v>
      </c>
      <c r="H72" s="13">
        <f t="shared" si="16"/>
        <v>0.79318599999999995</v>
      </c>
      <c r="I72" s="11">
        <f t="shared" si="17"/>
        <v>-1.570797</v>
      </c>
      <c r="J72" s="11">
        <f t="shared" si="18"/>
        <v>-0.69813199999999997</v>
      </c>
      <c r="K72" s="11">
        <f t="shared" si="19"/>
        <v>3.1415929999999999</v>
      </c>
      <c r="L72" s="11" t="str">
        <f t="shared" si="20"/>
        <v>tip</v>
      </c>
      <c r="Q72" s="23"/>
      <c r="R72" s="16"/>
      <c r="S72" s="16"/>
      <c r="AA72" t="str">
        <f t="shared" si="23"/>
        <v>50: [-0.14559, 1.034439, 0.793186, -1.570797, -0.698132, 3.141593, 'HT', 'tip'],</v>
      </c>
      <c r="AD72" t="str">
        <f t="shared" si="22"/>
        <v>50: [0.1, -10],</v>
      </c>
      <c r="AT72" t="s">
        <v>147</v>
      </c>
    </row>
    <row r="73" spans="2:46">
      <c r="B73" s="4"/>
      <c r="C73" s="1">
        <v>51</v>
      </c>
      <c r="D73" s="6" t="s">
        <v>18</v>
      </c>
      <c r="E73" s="11" t="s">
        <v>70</v>
      </c>
      <c r="F73" s="13">
        <f t="shared" si="14"/>
        <v>0.32679000000000002</v>
      </c>
      <c r="G73" s="13">
        <f t="shared" si="15"/>
        <v>1.022392</v>
      </c>
      <c r="H73" s="13">
        <f t="shared" si="16"/>
        <v>0.95193099999999997</v>
      </c>
      <c r="I73" s="11">
        <f t="shared" si="17"/>
        <v>-1.5707960000000001</v>
      </c>
      <c r="J73" s="11">
        <f t="shared" si="18"/>
        <v>0</v>
      </c>
      <c r="K73" s="11">
        <f t="shared" si="19"/>
        <v>3.1415929999999999</v>
      </c>
      <c r="L73" s="11" t="str">
        <f t="shared" si="20"/>
        <v>tip</v>
      </c>
      <c r="Q73" s="16"/>
      <c r="R73" s="16"/>
      <c r="S73" s="16"/>
      <c r="AA73" t="str">
        <f t="shared" si="23"/>
        <v>51: [0.32679, 1.022392, 0.951931, -1.570796, 0, 3.141593, 'RC', 'tip'],</v>
      </c>
      <c r="AD73" t="str">
        <f t="shared" si="22"/>
        <v>51: [0.1, -10],</v>
      </c>
      <c r="AT73" t="s">
        <v>147</v>
      </c>
    </row>
    <row r="74" spans="2:46">
      <c r="B74" s="4"/>
      <c r="C74" s="1">
        <v>52</v>
      </c>
      <c r="D74" s="6" t="s">
        <v>19</v>
      </c>
      <c r="E74" s="11" t="s">
        <v>66</v>
      </c>
      <c r="F74" s="13">
        <f t="shared" si="14"/>
        <v>0.63200900000000004</v>
      </c>
      <c r="G74" s="13">
        <f t="shared" si="15"/>
        <v>0.40413700000000002</v>
      </c>
      <c r="H74" s="13">
        <f t="shared" si="16"/>
        <v>0.98936400000000002</v>
      </c>
      <c r="I74" s="11">
        <f t="shared" si="17"/>
        <v>-1.0471980000000001</v>
      </c>
      <c r="J74" s="11">
        <f t="shared" si="18"/>
        <v>0</v>
      </c>
      <c r="K74" s="11">
        <f t="shared" si="19"/>
        <v>-3.1415929999999999</v>
      </c>
      <c r="L74" s="11" t="str">
        <f t="shared" si="20"/>
        <v>side</v>
      </c>
      <c r="Q74" s="16"/>
      <c r="R74" s="16"/>
      <c r="S74" s="16"/>
      <c r="AA74" t="str">
        <f t="shared" si="23"/>
        <v>52: [0.632009, 0.404137, 0.989364, -1.047198, 0, -3.141593, 'CH', 'side'],</v>
      </c>
      <c r="AD74" t="str">
        <f t="shared" si="22"/>
        <v>52: [0.1, -10],</v>
      </c>
      <c r="AT74" t="s">
        <v>147</v>
      </c>
    </row>
    <row r="75" spans="2:46">
      <c r="B75" s="4"/>
      <c r="C75" s="1">
        <v>53</v>
      </c>
      <c r="D75" s="6" t="s">
        <v>20</v>
      </c>
      <c r="E75" s="11" t="s">
        <v>71</v>
      </c>
      <c r="F75" s="13">
        <f t="shared" si="14"/>
        <v>0.32575500000000002</v>
      </c>
      <c r="G75" s="13">
        <f t="shared" si="15"/>
        <v>1.1491370000000001</v>
      </c>
      <c r="H75" s="13">
        <f t="shared" si="16"/>
        <v>1.03</v>
      </c>
      <c r="I75" s="11">
        <f t="shared" si="17"/>
        <v>-1.5707960000000001</v>
      </c>
      <c r="J75" s="11">
        <f t="shared" si="18"/>
        <v>0</v>
      </c>
      <c r="K75" s="11">
        <f t="shared" si="19"/>
        <v>3.1415929999999999</v>
      </c>
      <c r="L75" s="11" t="str">
        <f t="shared" si="20"/>
        <v>tip</v>
      </c>
      <c r="Q75" s="16"/>
      <c r="R75" s="24"/>
      <c r="S75" s="16"/>
      <c r="AA75" t="str">
        <f t="shared" si="23"/>
        <v>53: [0.325755, 1.149137, 1.03, -1.570796, 0, 3.141593, 'RB', 'tip'],</v>
      </c>
      <c r="AD75" t="str">
        <f t="shared" si="22"/>
        <v>53: [0.1, -10],</v>
      </c>
      <c r="AT75" t="s">
        <v>147</v>
      </c>
    </row>
    <row r="76" spans="2:46">
      <c r="B76" s="4"/>
      <c r="C76" s="1">
        <v>54</v>
      </c>
      <c r="D76" s="6" t="s">
        <v>21</v>
      </c>
      <c r="E76" s="11"/>
      <c r="F76" s="13" t="str">
        <f t="shared" si="14"/>
        <v/>
      </c>
      <c r="G76" s="13" t="str">
        <f t="shared" si="15"/>
        <v/>
      </c>
      <c r="H76" s="13" t="str">
        <f t="shared" si="16"/>
        <v/>
      </c>
      <c r="I76" s="11" t="str">
        <f t="shared" si="17"/>
        <v/>
      </c>
      <c r="J76" s="11" t="str">
        <f t="shared" si="18"/>
        <v/>
      </c>
      <c r="K76" s="11" t="str">
        <f t="shared" si="19"/>
        <v/>
      </c>
      <c r="L76" s="11" t="str">
        <f t="shared" si="20"/>
        <v/>
      </c>
      <c r="O76" t="s">
        <v>91</v>
      </c>
      <c r="Q76" s="16"/>
      <c r="R76" s="16"/>
      <c r="S76" s="16"/>
      <c r="AA76" t="str">
        <f t="shared" si="23"/>
        <v/>
      </c>
      <c r="AD76" t="str">
        <f t="shared" si="22"/>
        <v/>
      </c>
      <c r="AT76" t="s">
        <v>147</v>
      </c>
    </row>
    <row r="77" spans="2:46">
      <c r="B77" s="5"/>
      <c r="C77" s="1">
        <v>55</v>
      </c>
      <c r="D77" s="6" t="s">
        <v>22</v>
      </c>
      <c r="E77" s="11" t="s">
        <v>72</v>
      </c>
      <c r="F77" s="13">
        <f t="shared" si="14"/>
        <v>0.63200900000000004</v>
      </c>
      <c r="G77" s="13">
        <f t="shared" si="15"/>
        <v>0.40413700000000002</v>
      </c>
      <c r="H77" s="13">
        <f t="shared" si="16"/>
        <v>0.98936400000000002</v>
      </c>
      <c r="I77" s="11">
        <f t="shared" si="17"/>
        <v>-1.0471969999999999</v>
      </c>
      <c r="J77" s="11">
        <f t="shared" si="18"/>
        <v>0</v>
      </c>
      <c r="K77" s="11">
        <f t="shared" si="19"/>
        <v>-3.1415929999999999</v>
      </c>
      <c r="L77" s="11" t="str">
        <f t="shared" si="20"/>
        <v>side</v>
      </c>
      <c r="O77" s="3" t="s">
        <v>68</v>
      </c>
      <c r="P77" s="3" t="s">
        <v>67</v>
      </c>
      <c r="Q77" s="10" t="s">
        <v>75</v>
      </c>
      <c r="R77" s="10" t="s">
        <v>76</v>
      </c>
      <c r="S77" s="10" t="s">
        <v>77</v>
      </c>
      <c r="T77" s="10" t="s">
        <v>78</v>
      </c>
      <c r="U77" s="10" t="s">
        <v>79</v>
      </c>
      <c r="V77" s="10" t="s">
        <v>80</v>
      </c>
      <c r="W77" s="10" t="s">
        <v>83</v>
      </c>
      <c r="X77" s="18" t="s">
        <v>148</v>
      </c>
      <c r="Y77" s="18" t="s">
        <v>149</v>
      </c>
      <c r="AA77" t="str">
        <f t="shared" si="23"/>
        <v>55: [0.632009, 0.404137, 0.989364, -1.047197, 0, -3.141593, 'SC', 'side'],</v>
      </c>
      <c r="AD77" t="str">
        <f t="shared" si="22"/>
        <v>55: [0.1, -10],</v>
      </c>
      <c r="AR77" t="s">
        <v>147</v>
      </c>
      <c r="AT77" t="s">
        <v>147</v>
      </c>
    </row>
    <row r="78" spans="2:46">
      <c r="B78" s="5"/>
      <c r="C78" s="1">
        <v>56</v>
      </c>
      <c r="D78" s="6" t="s">
        <v>23</v>
      </c>
      <c r="E78" s="11"/>
      <c r="F78" s="13" t="str">
        <f t="shared" si="14"/>
        <v/>
      </c>
      <c r="G78" s="13" t="str">
        <f t="shared" si="15"/>
        <v/>
      </c>
      <c r="H78" s="13" t="str">
        <f t="shared" si="16"/>
        <v/>
      </c>
      <c r="I78" s="11" t="str">
        <f t="shared" si="17"/>
        <v/>
      </c>
      <c r="J78" s="11" t="str">
        <f t="shared" si="18"/>
        <v/>
      </c>
      <c r="K78" s="11" t="str">
        <f t="shared" si="19"/>
        <v/>
      </c>
      <c r="L78" s="11" t="str">
        <f t="shared" si="20"/>
        <v/>
      </c>
      <c r="O78" s="2" t="s">
        <v>55</v>
      </c>
      <c r="P78" s="2" t="s">
        <v>56</v>
      </c>
      <c r="Q78" s="21">
        <f>Q57</f>
        <v>-0.38099300000000003</v>
      </c>
      <c r="R78" s="21">
        <f t="shared" ref="R78:R92" si="24">R57</f>
        <v>0.81978099999999998</v>
      </c>
      <c r="S78" s="19">
        <f>S57+X78</f>
        <v>0.84</v>
      </c>
      <c r="T78" s="20"/>
      <c r="U78" s="20"/>
      <c r="V78" s="20"/>
      <c r="W78" s="27" t="s">
        <v>84</v>
      </c>
      <c r="X78" s="29">
        <f>above</f>
        <v>0.1</v>
      </c>
      <c r="Y78" s="30">
        <v>-10</v>
      </c>
      <c r="AA78" t="str">
        <f t="shared" si="23"/>
        <v/>
      </c>
      <c r="AD78" t="str">
        <f t="shared" si="22"/>
        <v/>
      </c>
      <c r="AR78" t="s">
        <v>147</v>
      </c>
      <c r="AT78" t="s">
        <v>147</v>
      </c>
    </row>
    <row r="79" spans="2:46">
      <c r="B79" s="5"/>
      <c r="C79" s="1">
        <v>57</v>
      </c>
      <c r="D79" s="6" t="s">
        <v>24</v>
      </c>
      <c r="E79" s="11" t="s">
        <v>69</v>
      </c>
      <c r="F79" s="13">
        <f t="shared" si="14"/>
        <v>-0.17499500000000001</v>
      </c>
      <c r="G79" s="13">
        <f t="shared" si="15"/>
        <v>1.024138</v>
      </c>
      <c r="H79" s="13">
        <f t="shared" si="16"/>
        <v>1.1349990000000001</v>
      </c>
      <c r="I79" s="11">
        <f t="shared" si="17"/>
        <v>-0.966001</v>
      </c>
      <c r="J79" s="11">
        <f t="shared" si="18"/>
        <v>-0.55579299999999998</v>
      </c>
      <c r="K79" s="11">
        <f t="shared" si="19"/>
        <v>-2.681629</v>
      </c>
      <c r="L79" s="11" t="str">
        <f t="shared" si="20"/>
        <v>side</v>
      </c>
      <c r="O79" s="2" t="s">
        <v>54</v>
      </c>
      <c r="P79" s="2" t="s">
        <v>57</v>
      </c>
      <c r="Q79" s="21">
        <f t="shared" ref="Q79:Q92" si="25">Q58</f>
        <v>-0.102397</v>
      </c>
      <c r="R79" s="21">
        <f t="shared" si="24"/>
        <v>0.80000300000000002</v>
      </c>
      <c r="S79" s="19">
        <f t="shared" ref="S79:S92" si="26">S58+X79</f>
        <v>0.72199999999999998</v>
      </c>
      <c r="T79" s="20"/>
      <c r="U79" s="20"/>
      <c r="V79" s="20"/>
      <c r="W79" s="27" t="s">
        <v>84</v>
      </c>
      <c r="X79" s="29">
        <f>above</f>
        <v>0.1</v>
      </c>
      <c r="Y79" s="30">
        <v>-10</v>
      </c>
      <c r="AA79" t="str">
        <f t="shared" si="23"/>
        <v>57: [-0.174995, 1.024138, 1.134999, -0.966001, -0.555793, -2.681629, 'CC', 'side'],</v>
      </c>
      <c r="AD79" t="str">
        <f t="shared" si="22"/>
        <v>57: [0.1, -10],</v>
      </c>
      <c r="AS79" t="s">
        <v>147</v>
      </c>
      <c r="AT79" t="s">
        <v>147</v>
      </c>
    </row>
    <row r="80" spans="2:46">
      <c r="B80" s="5"/>
      <c r="C80" s="1">
        <v>58</v>
      </c>
      <c r="D80" s="6" t="s">
        <v>25</v>
      </c>
      <c r="E80" s="11"/>
      <c r="F80" s="13" t="str">
        <f t="shared" si="14"/>
        <v/>
      </c>
      <c r="G80" s="13" t="str">
        <f t="shared" si="15"/>
        <v/>
      </c>
      <c r="H80" s="13" t="str">
        <f t="shared" si="16"/>
        <v/>
      </c>
      <c r="I80" s="11" t="str">
        <f t="shared" si="17"/>
        <v/>
      </c>
      <c r="J80" s="11" t="str">
        <f t="shared" si="18"/>
        <v/>
      </c>
      <c r="K80" s="11" t="str">
        <f t="shared" si="19"/>
        <v/>
      </c>
      <c r="L80" s="11" t="str">
        <f t="shared" si="20"/>
        <v/>
      </c>
      <c r="O80" s="2" t="s">
        <v>50</v>
      </c>
      <c r="P80" s="2" t="s">
        <v>52</v>
      </c>
      <c r="Q80" s="21">
        <f t="shared" si="25"/>
        <v>5.4753999999999997E-2</v>
      </c>
      <c r="R80" s="21">
        <f t="shared" si="24"/>
        <v>1.097316</v>
      </c>
      <c r="S80" s="19">
        <f t="shared" si="26"/>
        <v>9.5000000000000001E-2</v>
      </c>
      <c r="T80" s="20"/>
      <c r="U80" s="20"/>
      <c r="V80" s="20"/>
      <c r="W80" s="27" t="s">
        <v>85</v>
      </c>
      <c r="X80" s="31">
        <v>0.05</v>
      </c>
      <c r="Y80" s="33">
        <v>-20</v>
      </c>
      <c r="AA80" t="str">
        <f t="shared" si="23"/>
        <v/>
      </c>
      <c r="AD80" t="str">
        <f t="shared" si="22"/>
        <v/>
      </c>
    </row>
    <row r="81" spans="2:30">
      <c r="B81" s="4"/>
      <c r="C81" s="1">
        <v>59</v>
      </c>
      <c r="D81" s="6" t="s">
        <v>26</v>
      </c>
      <c r="E81" s="11" t="s">
        <v>70</v>
      </c>
      <c r="F81" s="13">
        <f t="shared" si="14"/>
        <v>0.32679000000000002</v>
      </c>
      <c r="G81" s="13">
        <f t="shared" si="15"/>
        <v>1.022392</v>
      </c>
      <c r="H81" s="13">
        <f t="shared" si="16"/>
        <v>0.95193099999999997</v>
      </c>
      <c r="I81" s="11">
        <f t="shared" si="17"/>
        <v>-1.5707960000000001</v>
      </c>
      <c r="J81" s="11">
        <f t="shared" si="18"/>
        <v>0</v>
      </c>
      <c r="K81" s="11">
        <f t="shared" si="19"/>
        <v>3.1415929999999999</v>
      </c>
      <c r="L81" s="11" t="str">
        <f t="shared" si="20"/>
        <v>tip</v>
      </c>
      <c r="O81" s="2" t="s">
        <v>59</v>
      </c>
      <c r="P81" s="2" t="s">
        <v>17</v>
      </c>
      <c r="Q81" s="21">
        <f t="shared" si="25"/>
        <v>-0.14559</v>
      </c>
      <c r="R81" s="21">
        <f t="shared" si="24"/>
        <v>1.0344390000000001</v>
      </c>
      <c r="S81" s="19">
        <f t="shared" si="26"/>
        <v>0.89318599999999992</v>
      </c>
      <c r="T81" s="20"/>
      <c r="U81" s="20"/>
      <c r="V81" s="20"/>
      <c r="W81" s="27" t="s">
        <v>84</v>
      </c>
      <c r="X81" s="29">
        <f>above</f>
        <v>0.1</v>
      </c>
      <c r="Y81" s="32">
        <v>-10</v>
      </c>
      <c r="AA81" t="str">
        <f t="shared" si="23"/>
        <v>59: [0.32679, 1.022392, 0.951931, -1.570796, 0, 3.141593, 'RC', 'tip'],</v>
      </c>
      <c r="AD81" t="str">
        <f t="shared" si="22"/>
        <v>59: [0.1, -10],</v>
      </c>
    </row>
    <row r="82" spans="2:30">
      <c r="B82" s="4"/>
      <c r="C82" s="1">
        <v>60</v>
      </c>
      <c r="D82" s="6" t="s">
        <v>27</v>
      </c>
      <c r="E82" s="11" t="s">
        <v>59</v>
      </c>
      <c r="F82" s="13">
        <f t="shared" si="14"/>
        <v>-0.14559</v>
      </c>
      <c r="G82" s="13">
        <f t="shared" si="15"/>
        <v>1.0344390000000001</v>
      </c>
      <c r="H82" s="13">
        <f t="shared" si="16"/>
        <v>0.79318599999999995</v>
      </c>
      <c r="I82" s="11">
        <f t="shared" si="17"/>
        <v>-1.570797</v>
      </c>
      <c r="J82" s="11">
        <f t="shared" si="18"/>
        <v>-0.69813199999999997</v>
      </c>
      <c r="K82" s="11">
        <f t="shared" si="19"/>
        <v>3.1415929999999999</v>
      </c>
      <c r="L82" s="11" t="str">
        <f t="shared" si="20"/>
        <v>tip</v>
      </c>
      <c r="O82" s="2" t="s">
        <v>60</v>
      </c>
      <c r="P82" s="2" t="s">
        <v>61</v>
      </c>
      <c r="Q82" s="21">
        <f t="shared" si="25"/>
        <v>0.155309</v>
      </c>
      <c r="R82" s="21">
        <f t="shared" si="24"/>
        <v>1.0394680000000001</v>
      </c>
      <c r="S82" s="19">
        <f t="shared" si="26"/>
        <v>0.89438399999999996</v>
      </c>
      <c r="T82" s="20"/>
      <c r="U82" s="20"/>
      <c r="V82" s="20"/>
      <c r="W82" s="27" t="s">
        <v>84</v>
      </c>
      <c r="X82" s="29">
        <f>above</f>
        <v>0.1</v>
      </c>
      <c r="Y82" s="32">
        <v>-10</v>
      </c>
      <c r="AA82" t="str">
        <f t="shared" si="23"/>
        <v>60: [-0.14559, 1.034439, 0.793186, -1.570797, -0.698132, 3.141593, 'HT', 'tip'],</v>
      </c>
      <c r="AD82" t="str">
        <f t="shared" si="22"/>
        <v>60: [0.1, -10],</v>
      </c>
    </row>
    <row r="83" spans="2:30">
      <c r="B83" s="4"/>
      <c r="C83" s="1">
        <v>61</v>
      </c>
      <c r="D83" s="6" t="s">
        <v>28</v>
      </c>
      <c r="E83" s="11" t="s">
        <v>58</v>
      </c>
      <c r="F83" s="13">
        <f t="shared" si="14"/>
        <v>0.42753799999999997</v>
      </c>
      <c r="G83" s="13">
        <f t="shared" si="15"/>
        <v>0.87211899999999998</v>
      </c>
      <c r="H83" s="13">
        <f t="shared" si="16"/>
        <v>0.67523299999999997</v>
      </c>
      <c r="I83" s="11">
        <f t="shared" si="17"/>
        <v>-1.8325959999999999</v>
      </c>
      <c r="J83" s="11">
        <f t="shared" si="18"/>
        <v>0</v>
      </c>
      <c r="K83" s="11">
        <f t="shared" si="19"/>
        <v>-3.1415929999999999</v>
      </c>
      <c r="L83" s="11" t="str">
        <f t="shared" si="20"/>
        <v>tip</v>
      </c>
      <c r="O83" s="2" t="s">
        <v>58</v>
      </c>
      <c r="P83" s="2" t="s">
        <v>12</v>
      </c>
      <c r="Q83" s="21">
        <f t="shared" si="25"/>
        <v>0.42753799999999997</v>
      </c>
      <c r="R83" s="21">
        <f t="shared" si="24"/>
        <v>0.87211899999999998</v>
      </c>
      <c r="S83" s="19">
        <f t="shared" si="26"/>
        <v>0.77523299999999995</v>
      </c>
      <c r="T83" s="20"/>
      <c r="U83" s="20"/>
      <c r="V83" s="20"/>
      <c r="W83" s="27" t="s">
        <v>84</v>
      </c>
      <c r="X83" s="29">
        <f>above</f>
        <v>0.1</v>
      </c>
      <c r="Y83" s="32">
        <v>-10</v>
      </c>
      <c r="AA83" t="str">
        <f t="shared" si="23"/>
        <v>61: [0.427538, 0.872119, 0.675233, -1.832596, 0, -3.141593, 'LT', 'tip'],</v>
      </c>
      <c r="AD83" t="str">
        <f t="shared" si="22"/>
        <v>61: [0.1, -10],</v>
      </c>
    </row>
    <row r="84" spans="2:30">
      <c r="B84" s="4"/>
      <c r="C84" s="1">
        <v>62</v>
      </c>
      <c r="D84" s="6" t="s">
        <v>29</v>
      </c>
      <c r="E84" s="11"/>
      <c r="F84" s="13" t="str">
        <f t="shared" si="14"/>
        <v/>
      </c>
      <c r="G84" s="13" t="str">
        <f t="shared" si="15"/>
        <v/>
      </c>
      <c r="H84" s="13" t="str">
        <f t="shared" si="16"/>
        <v/>
      </c>
      <c r="I84" s="11" t="str">
        <f t="shared" si="17"/>
        <v/>
      </c>
      <c r="J84" s="11" t="str">
        <f t="shared" si="18"/>
        <v/>
      </c>
      <c r="K84" s="11" t="str">
        <f t="shared" si="19"/>
        <v/>
      </c>
      <c r="L84" s="11" t="str">
        <f t="shared" si="20"/>
        <v/>
      </c>
      <c r="O84" s="2" t="s">
        <v>62</v>
      </c>
      <c r="P84" s="2" t="s">
        <v>63</v>
      </c>
      <c r="Q84" s="21">
        <f t="shared" si="25"/>
        <v>0.59205700000000006</v>
      </c>
      <c r="R84" s="21">
        <f t="shared" si="24"/>
        <v>0.56667999999999996</v>
      </c>
      <c r="S84" s="19">
        <f t="shared" si="26"/>
        <v>0.77345399999999997</v>
      </c>
      <c r="T84" s="20"/>
      <c r="U84" s="20"/>
      <c r="V84" s="20"/>
      <c r="W84" s="27" t="s">
        <v>84</v>
      </c>
      <c r="X84" s="29">
        <f>above</f>
        <v>0.1</v>
      </c>
      <c r="Y84" s="32">
        <v>-10</v>
      </c>
      <c r="AA84" t="str">
        <f t="shared" si="23"/>
        <v/>
      </c>
      <c r="AD84" t="str">
        <f t="shared" si="22"/>
        <v/>
      </c>
    </row>
    <row r="85" spans="2:30">
      <c r="B85" s="5"/>
      <c r="C85" s="1">
        <v>63</v>
      </c>
      <c r="D85" s="6" t="s">
        <v>30</v>
      </c>
      <c r="E85" s="11"/>
      <c r="F85" s="13" t="str">
        <f t="shared" si="14"/>
        <v/>
      </c>
      <c r="G85" s="13" t="str">
        <f t="shared" si="15"/>
        <v/>
      </c>
      <c r="H85" s="13" t="str">
        <f t="shared" si="16"/>
        <v/>
      </c>
      <c r="I85" s="11" t="str">
        <f t="shared" si="17"/>
        <v/>
      </c>
      <c r="J85" s="11" t="str">
        <f t="shared" si="18"/>
        <v/>
      </c>
      <c r="K85" s="11" t="str">
        <f t="shared" si="19"/>
        <v/>
      </c>
      <c r="L85" s="11" t="str">
        <f t="shared" si="20"/>
        <v/>
      </c>
      <c r="O85" s="2" t="s">
        <v>51</v>
      </c>
      <c r="P85" s="2" t="s">
        <v>53</v>
      </c>
      <c r="Q85" s="21">
        <f t="shared" si="25"/>
        <v>-0.276731</v>
      </c>
      <c r="R85" s="21">
        <f t="shared" si="24"/>
        <v>0.81525499999999995</v>
      </c>
      <c r="S85" s="19">
        <f t="shared" si="26"/>
        <v>0.68800000000000006</v>
      </c>
      <c r="T85" s="20"/>
      <c r="U85" s="20"/>
      <c r="V85" s="20"/>
      <c r="W85" s="27" t="s">
        <v>86</v>
      </c>
      <c r="X85" s="31">
        <v>0.05</v>
      </c>
      <c r="Y85" s="33">
        <v>10</v>
      </c>
      <c r="Z85" s="34"/>
      <c r="AA85" t="str">
        <f t="shared" si="23"/>
        <v/>
      </c>
      <c r="AD85" t="str">
        <f t="shared" si="22"/>
        <v/>
      </c>
    </row>
    <row r="86" spans="2:30">
      <c r="B86" s="5"/>
      <c r="C86" s="1">
        <v>64</v>
      </c>
      <c r="D86" s="6" t="s">
        <v>31</v>
      </c>
      <c r="E86" s="11"/>
      <c r="F86" s="13" t="str">
        <f t="shared" si="14"/>
        <v/>
      </c>
      <c r="G86" s="13" t="str">
        <f t="shared" si="15"/>
        <v/>
      </c>
      <c r="H86" s="13" t="str">
        <f t="shared" si="16"/>
        <v/>
      </c>
      <c r="I86" s="11" t="str">
        <f t="shared" si="17"/>
        <v/>
      </c>
      <c r="J86" s="11" t="str">
        <f t="shared" si="18"/>
        <v/>
      </c>
      <c r="K86" s="11" t="str">
        <f t="shared" si="19"/>
        <v/>
      </c>
      <c r="L86" s="11" t="str">
        <f t="shared" si="20"/>
        <v/>
      </c>
      <c r="O86" s="2" t="s">
        <v>69</v>
      </c>
      <c r="P86" s="2" t="s">
        <v>64</v>
      </c>
      <c r="Q86" s="21">
        <f t="shared" si="25"/>
        <v>-0.17499500000000001</v>
      </c>
      <c r="R86" s="21">
        <f t="shared" si="24"/>
        <v>1.024138</v>
      </c>
      <c r="S86" s="19">
        <f t="shared" si="26"/>
        <v>1.2349990000000002</v>
      </c>
      <c r="T86" s="20"/>
      <c r="U86" s="20"/>
      <c r="V86" s="20"/>
      <c r="W86" s="27" t="s">
        <v>86</v>
      </c>
      <c r="X86" s="29">
        <f>above</f>
        <v>0.1</v>
      </c>
      <c r="Y86" s="33">
        <v>-10</v>
      </c>
      <c r="AA86" t="str">
        <f t="shared" si="23"/>
        <v/>
      </c>
      <c r="AD86" t="str">
        <f t="shared" si="22"/>
        <v/>
      </c>
    </row>
    <row r="87" spans="2:30">
      <c r="B87" s="5"/>
      <c r="C87" s="1">
        <v>65</v>
      </c>
      <c r="D87" s="6" t="s">
        <v>32</v>
      </c>
      <c r="E87" s="11"/>
      <c r="F87" s="13" t="str">
        <f t="shared" si="14"/>
        <v/>
      </c>
      <c r="G87" s="13" t="str">
        <f t="shared" si="15"/>
        <v/>
      </c>
      <c r="H87" s="13" t="str">
        <f t="shared" si="16"/>
        <v/>
      </c>
      <c r="I87" s="11" t="str">
        <f t="shared" si="17"/>
        <v/>
      </c>
      <c r="J87" s="11" t="str">
        <f t="shared" si="18"/>
        <v/>
      </c>
      <c r="K87" s="11" t="str">
        <f t="shared" si="19"/>
        <v/>
      </c>
      <c r="L87" s="11" t="str">
        <f t="shared" si="20"/>
        <v/>
      </c>
      <c r="O87" s="2" t="s">
        <v>70</v>
      </c>
      <c r="P87" s="2" t="s">
        <v>65</v>
      </c>
      <c r="Q87" s="21">
        <f t="shared" si="25"/>
        <v>0.32679000000000002</v>
      </c>
      <c r="R87" s="21">
        <f t="shared" si="24"/>
        <v>1.022392</v>
      </c>
      <c r="S87" s="19">
        <f t="shared" si="26"/>
        <v>1.0519309999999999</v>
      </c>
      <c r="T87" s="20"/>
      <c r="U87" s="20"/>
      <c r="V87" s="20"/>
      <c r="W87" s="27" t="s">
        <v>84</v>
      </c>
      <c r="X87" s="29">
        <f>above</f>
        <v>0.1</v>
      </c>
      <c r="Y87" s="32">
        <v>-10</v>
      </c>
      <c r="AA87" t="str">
        <f t="shared" si="23"/>
        <v/>
      </c>
      <c r="AD87" t="str">
        <f t="shared" si="22"/>
        <v/>
      </c>
    </row>
    <row r="88" spans="2:30">
      <c r="B88" s="5"/>
      <c r="C88" s="1">
        <v>66</v>
      </c>
      <c r="D88" s="6" t="s">
        <v>33</v>
      </c>
      <c r="E88" s="11"/>
      <c r="F88" s="13" t="str">
        <f t="shared" si="14"/>
        <v/>
      </c>
      <c r="G88" s="13" t="str">
        <f t="shared" si="15"/>
        <v/>
      </c>
      <c r="H88" s="13" t="str">
        <f t="shared" si="16"/>
        <v/>
      </c>
      <c r="I88" s="11" t="str">
        <f t="shared" si="17"/>
        <v/>
      </c>
      <c r="J88" s="11" t="str">
        <f t="shared" si="18"/>
        <v/>
      </c>
      <c r="K88" s="11" t="str">
        <f t="shared" si="19"/>
        <v/>
      </c>
      <c r="L88" s="11" t="str">
        <f t="shared" si="20"/>
        <v/>
      </c>
      <c r="O88" s="2" t="s">
        <v>71</v>
      </c>
      <c r="P88" s="2" t="s">
        <v>20</v>
      </c>
      <c r="Q88" s="21">
        <f t="shared" si="25"/>
        <v>0.32575500000000002</v>
      </c>
      <c r="R88" s="21">
        <f t="shared" si="24"/>
        <v>1.1491370000000001</v>
      </c>
      <c r="S88" s="19">
        <f t="shared" si="26"/>
        <v>1.1300000000000001</v>
      </c>
      <c r="T88" s="20"/>
      <c r="U88" s="20"/>
      <c r="V88" s="20"/>
      <c r="W88" s="27" t="s">
        <v>84</v>
      </c>
      <c r="X88" s="29">
        <f>above</f>
        <v>0.1</v>
      </c>
      <c r="Y88" s="32">
        <v>-10</v>
      </c>
      <c r="AA88" t="str">
        <f t="shared" si="23"/>
        <v/>
      </c>
      <c r="AD88" t="str">
        <f t="shared" si="22"/>
        <v/>
      </c>
    </row>
    <row r="89" spans="2:30">
      <c r="B89" s="4"/>
      <c r="C89" s="1">
        <v>67</v>
      </c>
      <c r="D89" s="6" t="s">
        <v>34</v>
      </c>
      <c r="E89" s="11"/>
      <c r="F89" s="13" t="str">
        <f t="shared" si="14"/>
        <v/>
      </c>
      <c r="G89" s="13" t="str">
        <f t="shared" si="15"/>
        <v/>
      </c>
      <c r="H89" s="13" t="str">
        <f t="shared" si="16"/>
        <v/>
      </c>
      <c r="I89" s="11" t="str">
        <f t="shared" si="17"/>
        <v/>
      </c>
      <c r="J89" s="11" t="str">
        <f t="shared" si="18"/>
        <v/>
      </c>
      <c r="K89" s="11" t="str">
        <f t="shared" si="19"/>
        <v/>
      </c>
      <c r="L89" s="11" t="str">
        <f t="shared" si="20"/>
        <v/>
      </c>
      <c r="O89" s="2" t="s">
        <v>72</v>
      </c>
      <c r="P89" s="2" t="s">
        <v>22</v>
      </c>
      <c r="Q89" s="21">
        <f t="shared" si="25"/>
        <v>0.63200900000000004</v>
      </c>
      <c r="R89" s="21">
        <f t="shared" si="24"/>
        <v>0.40413700000000002</v>
      </c>
      <c r="S89" s="19">
        <f t="shared" si="26"/>
        <v>1.089364</v>
      </c>
      <c r="T89" s="20"/>
      <c r="U89" s="20"/>
      <c r="V89" s="20"/>
      <c r="W89" s="27" t="s">
        <v>86</v>
      </c>
      <c r="X89" s="29">
        <f>above</f>
        <v>0.1</v>
      </c>
      <c r="Y89" s="33">
        <v>-10</v>
      </c>
      <c r="AA89" t="str">
        <f t="shared" si="23"/>
        <v/>
      </c>
      <c r="AD89" t="str">
        <f t="shared" si="22"/>
        <v/>
      </c>
    </row>
    <row r="90" spans="2:30">
      <c r="B90" s="4"/>
      <c r="C90" s="1">
        <v>68</v>
      </c>
      <c r="D90" s="6" t="s">
        <v>35</v>
      </c>
      <c r="E90" s="11"/>
      <c r="F90" s="13" t="str">
        <f t="shared" si="14"/>
        <v/>
      </c>
      <c r="G90" s="13" t="str">
        <f t="shared" si="15"/>
        <v/>
      </c>
      <c r="H90" s="13" t="str">
        <f t="shared" si="16"/>
        <v/>
      </c>
      <c r="I90" s="11" t="str">
        <f t="shared" si="17"/>
        <v/>
      </c>
      <c r="J90" s="11" t="str">
        <f t="shared" si="18"/>
        <v/>
      </c>
      <c r="K90" s="11" t="str">
        <f t="shared" si="19"/>
        <v/>
      </c>
      <c r="L90" s="11" t="str">
        <f t="shared" si="20"/>
        <v/>
      </c>
      <c r="O90" s="2" t="s">
        <v>66</v>
      </c>
      <c r="P90" s="2" t="s">
        <v>19</v>
      </c>
      <c r="Q90" s="21">
        <f t="shared" si="25"/>
        <v>0.63200900000000004</v>
      </c>
      <c r="R90" s="21">
        <f t="shared" si="24"/>
        <v>0.40413700000000002</v>
      </c>
      <c r="S90" s="19">
        <f t="shared" si="26"/>
        <v>1.089364</v>
      </c>
      <c r="T90" s="20"/>
      <c r="U90" s="20"/>
      <c r="V90" s="20"/>
      <c r="W90" s="27" t="s">
        <v>86</v>
      </c>
      <c r="X90" s="29">
        <f>above</f>
        <v>0.1</v>
      </c>
      <c r="Y90" s="33">
        <v>-10</v>
      </c>
      <c r="AA90" t="str">
        <f t="shared" si="23"/>
        <v/>
      </c>
      <c r="AD90" t="str">
        <f t="shared" si="22"/>
        <v/>
      </c>
    </row>
    <row r="91" spans="2:30">
      <c r="B91" s="4"/>
      <c r="C91" s="1">
        <v>69</v>
      </c>
      <c r="D91" s="6" t="s">
        <v>36</v>
      </c>
      <c r="E91" s="11"/>
      <c r="F91" s="13" t="str">
        <f t="shared" si="14"/>
        <v/>
      </c>
      <c r="G91" s="13" t="str">
        <f t="shared" si="15"/>
        <v/>
      </c>
      <c r="H91" s="13" t="str">
        <f t="shared" si="16"/>
        <v/>
      </c>
      <c r="I91" s="11" t="str">
        <f t="shared" si="17"/>
        <v/>
      </c>
      <c r="J91" s="11" t="str">
        <f t="shared" si="18"/>
        <v/>
      </c>
      <c r="K91" s="11" t="str">
        <f t="shared" si="19"/>
        <v/>
      </c>
      <c r="L91" s="11" t="str">
        <f t="shared" si="20"/>
        <v/>
      </c>
      <c r="O91" s="14" t="s">
        <v>81</v>
      </c>
      <c r="P91" s="14" t="s">
        <v>82</v>
      </c>
      <c r="Q91" s="21">
        <f t="shared" si="25"/>
        <v>-0.43337300000000001</v>
      </c>
      <c r="R91" s="21">
        <f t="shared" si="24"/>
        <v>0.96041600000000005</v>
      </c>
      <c r="S91" s="19">
        <f t="shared" si="26"/>
        <v>7.5000000000000011E-2</v>
      </c>
      <c r="T91" s="20"/>
      <c r="U91" s="20"/>
      <c r="V91" s="20"/>
      <c r="W91" s="27" t="s">
        <v>85</v>
      </c>
      <c r="X91" s="31">
        <v>0.04</v>
      </c>
      <c r="Y91" s="33">
        <v>-15</v>
      </c>
      <c r="AA91" t="str">
        <f t="shared" si="23"/>
        <v/>
      </c>
      <c r="AD91" t="str">
        <f t="shared" si="22"/>
        <v/>
      </c>
    </row>
    <row r="92" spans="2:30">
      <c r="B92" s="4"/>
      <c r="C92" s="1">
        <v>70</v>
      </c>
      <c r="D92" s="6" t="s">
        <v>37</v>
      </c>
      <c r="E92" s="11"/>
      <c r="F92" s="13" t="str">
        <f t="shared" si="14"/>
        <v/>
      </c>
      <c r="G92" s="13" t="str">
        <f t="shared" si="15"/>
        <v/>
      </c>
      <c r="H92" s="13" t="str">
        <f t="shared" si="16"/>
        <v/>
      </c>
      <c r="I92" s="11" t="str">
        <f t="shared" si="17"/>
        <v/>
      </c>
      <c r="J92" s="11" t="str">
        <f t="shared" si="18"/>
        <v/>
      </c>
      <c r="K92" s="11" t="str">
        <f t="shared" si="19"/>
        <v/>
      </c>
      <c r="L92" s="11" t="str">
        <f t="shared" si="20"/>
        <v/>
      </c>
      <c r="O92" s="14" t="s">
        <v>87</v>
      </c>
      <c r="P92" s="14" t="s">
        <v>88</v>
      </c>
      <c r="Q92" s="21">
        <f t="shared" si="25"/>
        <v>0</v>
      </c>
      <c r="R92" s="21">
        <f t="shared" si="24"/>
        <v>0</v>
      </c>
      <c r="S92" s="19">
        <f t="shared" si="26"/>
        <v>0</v>
      </c>
      <c r="T92" s="20"/>
      <c r="U92" s="20"/>
      <c r="V92" s="20"/>
      <c r="W92" s="27"/>
      <c r="X92" s="29">
        <v>0</v>
      </c>
      <c r="Y92" s="32">
        <v>0</v>
      </c>
      <c r="AA92" t="str">
        <f t="shared" si="23"/>
        <v/>
      </c>
      <c r="AD92" t="str">
        <f t="shared" si="22"/>
        <v/>
      </c>
    </row>
    <row r="93" spans="2:30">
      <c r="B93" s="5"/>
      <c r="C93" s="1">
        <v>71</v>
      </c>
      <c r="D93" s="6" t="s">
        <v>38</v>
      </c>
      <c r="E93" s="11"/>
      <c r="F93" s="13" t="str">
        <f t="shared" si="14"/>
        <v/>
      </c>
      <c r="G93" s="13" t="str">
        <f t="shared" si="15"/>
        <v/>
      </c>
      <c r="H93" s="13" t="str">
        <f t="shared" si="16"/>
        <v/>
      </c>
      <c r="I93" s="11" t="str">
        <f t="shared" si="17"/>
        <v/>
      </c>
      <c r="J93" s="11" t="str">
        <f t="shared" si="18"/>
        <v/>
      </c>
      <c r="K93" s="11" t="str">
        <f t="shared" si="19"/>
        <v/>
      </c>
      <c r="L93" s="11" t="str">
        <f t="shared" si="20"/>
        <v/>
      </c>
      <c r="AA93" t="str">
        <f t="shared" si="23"/>
        <v/>
      </c>
      <c r="AD93" t="str">
        <f t="shared" si="22"/>
        <v/>
      </c>
    </row>
    <row r="94" spans="2:30">
      <c r="B94" s="5"/>
      <c r="C94" s="1">
        <v>72</v>
      </c>
      <c r="D94" s="6" t="s">
        <v>39</v>
      </c>
      <c r="E94" s="11"/>
      <c r="F94" s="13" t="str">
        <f t="shared" si="14"/>
        <v/>
      </c>
      <c r="G94" s="13" t="str">
        <f t="shared" si="15"/>
        <v/>
      </c>
      <c r="H94" s="13" t="str">
        <f t="shared" si="16"/>
        <v/>
      </c>
      <c r="I94" s="11" t="str">
        <f t="shared" si="17"/>
        <v/>
      </c>
      <c r="J94" s="11" t="str">
        <f t="shared" si="18"/>
        <v/>
      </c>
      <c r="K94" s="11" t="str">
        <f t="shared" si="19"/>
        <v/>
      </c>
      <c r="L94" s="11" t="str">
        <f t="shared" si="20"/>
        <v/>
      </c>
      <c r="AA94" t="str">
        <f t="shared" si="23"/>
        <v/>
      </c>
      <c r="AD94" t="str">
        <f t="shared" si="22"/>
        <v/>
      </c>
    </row>
    <row r="95" spans="2:30">
      <c r="B95" s="5"/>
      <c r="C95" s="1">
        <v>73</v>
      </c>
      <c r="D95" s="6" t="s">
        <v>40</v>
      </c>
      <c r="E95" s="11"/>
      <c r="F95" s="13" t="str">
        <f t="shared" si="14"/>
        <v/>
      </c>
      <c r="G95" s="13" t="str">
        <f t="shared" si="15"/>
        <v/>
      </c>
      <c r="H95" s="13" t="str">
        <f t="shared" si="16"/>
        <v/>
      </c>
      <c r="I95" s="11" t="str">
        <f t="shared" si="17"/>
        <v/>
      </c>
      <c r="J95" s="11" t="str">
        <f t="shared" si="18"/>
        <v/>
      </c>
      <c r="K95" s="11" t="str">
        <f t="shared" si="19"/>
        <v/>
      </c>
      <c r="L95" s="11" t="str">
        <f t="shared" si="20"/>
        <v/>
      </c>
      <c r="AA95" t="str">
        <f t="shared" si="23"/>
        <v/>
      </c>
      <c r="AD95" t="str">
        <f t="shared" si="22"/>
        <v/>
      </c>
    </row>
    <row r="96" spans="2:30">
      <c r="B96" s="5"/>
      <c r="C96" s="1">
        <v>74</v>
      </c>
      <c r="D96" s="6" t="s">
        <v>41</v>
      </c>
      <c r="E96" s="11"/>
      <c r="F96" s="13" t="str">
        <f t="shared" si="14"/>
        <v/>
      </c>
      <c r="G96" s="13" t="str">
        <f t="shared" si="15"/>
        <v/>
      </c>
      <c r="H96" s="13" t="str">
        <f t="shared" si="16"/>
        <v/>
      </c>
      <c r="I96" s="11" t="str">
        <f t="shared" si="17"/>
        <v/>
      </c>
      <c r="J96" s="11" t="str">
        <f t="shared" si="18"/>
        <v/>
      </c>
      <c r="K96" s="11" t="str">
        <f t="shared" si="19"/>
        <v/>
      </c>
      <c r="L96" s="11" t="str">
        <f t="shared" si="20"/>
        <v/>
      </c>
      <c r="AA96" t="str">
        <f t="shared" si="23"/>
        <v/>
      </c>
      <c r="AD96" t="str">
        <f t="shared" si="22"/>
        <v/>
      </c>
    </row>
    <row r="97" spans="2:30">
      <c r="B97" s="4"/>
      <c r="C97" s="1">
        <v>75</v>
      </c>
      <c r="D97" s="6" t="s">
        <v>42</v>
      </c>
      <c r="E97" s="11"/>
      <c r="F97" s="13" t="str">
        <f t="shared" si="14"/>
        <v/>
      </c>
      <c r="G97" s="13" t="str">
        <f t="shared" si="15"/>
        <v/>
      </c>
      <c r="H97" s="13" t="str">
        <f t="shared" si="16"/>
        <v/>
      </c>
      <c r="I97" s="11" t="str">
        <f t="shared" si="17"/>
        <v/>
      </c>
      <c r="J97" s="11" t="str">
        <f t="shared" si="18"/>
        <v/>
      </c>
      <c r="K97" s="11" t="str">
        <f t="shared" si="19"/>
        <v/>
      </c>
      <c r="L97" s="11" t="str">
        <f t="shared" si="20"/>
        <v/>
      </c>
      <c r="AA97" t="str">
        <f t="shared" si="23"/>
        <v/>
      </c>
      <c r="AD97" t="str">
        <f t="shared" si="22"/>
        <v/>
      </c>
    </row>
    <row r="98" spans="2:30">
      <c r="B98" s="4"/>
      <c r="C98" s="1">
        <v>76</v>
      </c>
      <c r="D98" s="6" t="s">
        <v>43</v>
      </c>
      <c r="E98" s="11"/>
      <c r="F98" s="13" t="str">
        <f t="shared" si="14"/>
        <v/>
      </c>
      <c r="G98" s="13" t="str">
        <f t="shared" si="15"/>
        <v/>
      </c>
      <c r="H98" s="13" t="str">
        <f t="shared" si="16"/>
        <v/>
      </c>
      <c r="I98" s="11" t="str">
        <f t="shared" si="17"/>
        <v/>
      </c>
      <c r="J98" s="11" t="str">
        <f t="shared" si="18"/>
        <v/>
      </c>
      <c r="K98" s="11" t="str">
        <f t="shared" si="19"/>
        <v/>
      </c>
      <c r="L98" s="11" t="str">
        <f t="shared" si="20"/>
        <v/>
      </c>
      <c r="AA98" t="str">
        <f t="shared" si="23"/>
        <v/>
      </c>
      <c r="AD98" t="str">
        <f t="shared" si="22"/>
        <v/>
      </c>
    </row>
    <row r="99" spans="2:30">
      <c r="B99" s="4"/>
      <c r="C99" s="1">
        <v>77</v>
      </c>
      <c r="D99" s="6" t="s">
        <v>44</v>
      </c>
      <c r="E99" s="11"/>
      <c r="F99" s="13" t="str">
        <f t="shared" si="14"/>
        <v/>
      </c>
      <c r="G99" s="13" t="str">
        <f t="shared" si="15"/>
        <v/>
      </c>
      <c r="H99" s="13" t="str">
        <f t="shared" si="16"/>
        <v/>
      </c>
      <c r="I99" s="11" t="str">
        <f t="shared" si="17"/>
        <v/>
      </c>
      <c r="J99" s="11" t="str">
        <f t="shared" si="18"/>
        <v/>
      </c>
      <c r="K99" s="11" t="str">
        <f t="shared" si="19"/>
        <v/>
      </c>
      <c r="L99" s="11" t="str">
        <f t="shared" si="20"/>
        <v/>
      </c>
      <c r="AA99" t="str">
        <f t="shared" si="23"/>
        <v/>
      </c>
      <c r="AD99" t="str">
        <f t="shared" si="22"/>
        <v/>
      </c>
    </row>
    <row r="100" spans="2:30">
      <c r="B100" s="4"/>
      <c r="C100" s="1">
        <v>78</v>
      </c>
      <c r="D100" s="6" t="s">
        <v>45</v>
      </c>
      <c r="E100" s="11"/>
      <c r="F100" s="13" t="str">
        <f t="shared" si="14"/>
        <v/>
      </c>
      <c r="G100" s="13" t="str">
        <f t="shared" si="15"/>
        <v/>
      </c>
      <c r="H100" s="13" t="str">
        <f t="shared" si="16"/>
        <v/>
      </c>
      <c r="I100" s="11" t="str">
        <f t="shared" si="17"/>
        <v/>
      </c>
      <c r="J100" s="11" t="str">
        <f t="shared" si="18"/>
        <v/>
      </c>
      <c r="K100" s="11" t="str">
        <f t="shared" si="19"/>
        <v/>
      </c>
      <c r="L100" s="11" t="str">
        <f t="shared" si="20"/>
        <v/>
      </c>
      <c r="AA100" t="str">
        <f t="shared" si="23"/>
        <v/>
      </c>
      <c r="AD100" t="str">
        <f t="shared" si="22"/>
        <v/>
      </c>
    </row>
    <row r="101" spans="2:30">
      <c r="B101" s="5"/>
      <c r="C101" s="1">
        <v>79</v>
      </c>
      <c r="D101" s="6" t="s">
        <v>46</v>
      </c>
      <c r="E101" s="11"/>
      <c r="F101" s="13" t="str">
        <f t="shared" si="14"/>
        <v/>
      </c>
      <c r="G101" s="13" t="str">
        <f t="shared" si="15"/>
        <v/>
      </c>
      <c r="H101" s="13" t="str">
        <f t="shared" si="16"/>
        <v/>
      </c>
      <c r="I101" s="11" t="str">
        <f t="shared" si="17"/>
        <v/>
      </c>
      <c r="J101" s="11" t="str">
        <f t="shared" si="18"/>
        <v/>
      </c>
      <c r="K101" s="11" t="str">
        <f t="shared" si="19"/>
        <v/>
      </c>
      <c r="L101" s="11" t="str">
        <f t="shared" si="20"/>
        <v/>
      </c>
      <c r="AA101" t="str">
        <f t="shared" si="23"/>
        <v/>
      </c>
      <c r="AD101" t="str">
        <f t="shared" si="22"/>
        <v/>
      </c>
    </row>
    <row r="102" spans="2:30">
      <c r="B102" s="5"/>
      <c r="C102" s="1">
        <v>80</v>
      </c>
      <c r="D102" s="6" t="s">
        <v>47</v>
      </c>
      <c r="E102" s="11"/>
      <c r="F102" s="13" t="str">
        <f t="shared" si="14"/>
        <v/>
      </c>
      <c r="G102" s="13" t="str">
        <f t="shared" si="15"/>
        <v/>
      </c>
      <c r="H102" s="13" t="str">
        <f t="shared" si="16"/>
        <v/>
      </c>
      <c r="I102" s="11" t="str">
        <f t="shared" si="17"/>
        <v/>
      </c>
      <c r="J102" s="11" t="str">
        <f t="shared" si="18"/>
        <v/>
      </c>
      <c r="K102" s="11" t="str">
        <f t="shared" si="19"/>
        <v/>
      </c>
      <c r="L102" s="11" t="str">
        <f t="shared" si="20"/>
        <v/>
      </c>
      <c r="AA102" t="str">
        <f t="shared" si="23"/>
        <v/>
      </c>
      <c r="AD102" t="str">
        <f t="shared" si="22"/>
        <v/>
      </c>
    </row>
    <row r="103" spans="2:30">
      <c r="B103" s="5"/>
      <c r="C103" s="1">
        <v>81</v>
      </c>
      <c r="D103" s="6" t="s">
        <v>48</v>
      </c>
      <c r="E103" s="11"/>
      <c r="F103" s="13" t="str">
        <f t="shared" si="14"/>
        <v/>
      </c>
      <c r="G103" s="13" t="str">
        <f t="shared" si="15"/>
        <v/>
      </c>
      <c r="H103" s="13" t="str">
        <f t="shared" si="16"/>
        <v/>
      </c>
      <c r="I103" s="11" t="str">
        <f t="shared" si="17"/>
        <v/>
      </c>
      <c r="J103" s="11" t="str">
        <f t="shared" si="18"/>
        <v/>
      </c>
      <c r="K103" s="11" t="str">
        <f t="shared" si="19"/>
        <v/>
      </c>
      <c r="L103" s="11" t="str">
        <f t="shared" si="20"/>
        <v/>
      </c>
      <c r="AA103" t="str">
        <f t="shared" si="23"/>
        <v/>
      </c>
      <c r="AD103" t="str">
        <f t="shared" si="22"/>
        <v/>
      </c>
    </row>
    <row r="104" spans="2:30">
      <c r="B104" s="9"/>
      <c r="Z104" t="s">
        <v>74</v>
      </c>
      <c r="AC104" t="s">
        <v>74</v>
      </c>
    </row>
    <row r="113" spans="19:26">
      <c r="S113" s="12" t="s">
        <v>153</v>
      </c>
      <c r="Y113" t="s">
        <v>154</v>
      </c>
    </row>
    <row r="115" spans="19:26">
      <c r="S115" s="12">
        <v>0.1</v>
      </c>
      <c r="T115">
        <v>45</v>
      </c>
      <c r="Y115">
        <v>0.1</v>
      </c>
      <c r="Z115">
        <v>-45</v>
      </c>
    </row>
    <row r="116" spans="19:26">
      <c r="S116" s="12">
        <v>0.1</v>
      </c>
      <c r="T116">
        <v>45</v>
      </c>
      <c r="Y116">
        <v>0.1</v>
      </c>
      <c r="Z116">
        <v>-45</v>
      </c>
    </row>
    <row r="117" spans="19:26">
      <c r="S117" s="12">
        <v>0.05</v>
      </c>
      <c r="T117">
        <v>-20</v>
      </c>
      <c r="Y117">
        <v>0.05</v>
      </c>
      <c r="Z117">
        <v>-20</v>
      </c>
    </row>
    <row r="118" spans="19:26">
      <c r="S118" s="12">
        <v>0.1</v>
      </c>
      <c r="T118">
        <v>45</v>
      </c>
      <c r="Y118">
        <v>0.1</v>
      </c>
      <c r="Z118">
        <v>-45</v>
      </c>
    </row>
    <row r="119" spans="19:26">
      <c r="S119" s="12">
        <v>0.1</v>
      </c>
      <c r="T119">
        <v>45</v>
      </c>
      <c r="Y119">
        <v>0.1</v>
      </c>
      <c r="Z119">
        <v>-45</v>
      </c>
    </row>
    <row r="120" spans="19:26">
      <c r="S120" s="12">
        <v>0.1</v>
      </c>
      <c r="T120">
        <v>45</v>
      </c>
      <c r="Y120">
        <v>0.1</v>
      </c>
      <c r="Z120">
        <v>-45</v>
      </c>
    </row>
    <row r="121" spans="19:26">
      <c r="S121" s="12">
        <v>0.1</v>
      </c>
      <c r="T121">
        <v>45</v>
      </c>
      <c r="Y121">
        <v>0.1</v>
      </c>
      <c r="Z121">
        <v>-45</v>
      </c>
    </row>
    <row r="122" spans="19:26">
      <c r="S122" s="12">
        <v>0.05</v>
      </c>
      <c r="T122">
        <v>-45</v>
      </c>
      <c r="Y122">
        <v>0.05</v>
      </c>
      <c r="Z122">
        <v>45</v>
      </c>
    </row>
    <row r="123" spans="19:26">
      <c r="S123" s="12">
        <v>0.1</v>
      </c>
      <c r="T123">
        <v>22.5</v>
      </c>
      <c r="Y123">
        <v>0.1</v>
      </c>
      <c r="Z123">
        <v>-22.5</v>
      </c>
    </row>
    <row r="124" spans="19:26">
      <c r="S124" s="12">
        <v>0.1</v>
      </c>
      <c r="T124">
        <v>45</v>
      </c>
      <c r="Y124">
        <v>0.1</v>
      </c>
      <c r="Z124">
        <v>-45</v>
      </c>
    </row>
    <row r="125" spans="19:26">
      <c r="S125" s="12">
        <v>0.1</v>
      </c>
      <c r="T125">
        <v>45</v>
      </c>
      <c r="Y125">
        <v>0.1</v>
      </c>
      <c r="Z125">
        <v>-45</v>
      </c>
    </row>
    <row r="126" spans="19:26">
      <c r="S126" s="12">
        <v>0.1</v>
      </c>
      <c r="T126">
        <v>22.5</v>
      </c>
      <c r="Y126">
        <v>0.1</v>
      </c>
      <c r="Z126">
        <v>-22.5</v>
      </c>
    </row>
    <row r="127" spans="19:26">
      <c r="S127" s="12">
        <v>0.1</v>
      </c>
      <c r="T127">
        <v>22.5</v>
      </c>
      <c r="Y127">
        <v>0.1</v>
      </c>
      <c r="Z127">
        <v>-22.5</v>
      </c>
    </row>
    <row r="128" spans="19:26">
      <c r="S128" s="12">
        <v>0.04</v>
      </c>
      <c r="T128">
        <v>-15</v>
      </c>
      <c r="Y128">
        <v>0.04</v>
      </c>
      <c r="Z128">
        <v>-15</v>
      </c>
    </row>
    <row r="129" spans="19:26">
      <c r="S129" s="12">
        <v>0</v>
      </c>
      <c r="T129">
        <v>0</v>
      </c>
      <c r="Y129">
        <v>0</v>
      </c>
      <c r="Z129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General Midi Keys</vt:lpstr>
      <vt:lpstr>Sim Midi Keys</vt:lpstr>
      <vt:lpstr>'Sim Midi Keys'!above</vt:lpstr>
      <vt:lpstr>above</vt:lpstr>
      <vt:lpstr>'Sim Midi Keys'!above_l</vt:lpstr>
      <vt:lpstr>above_r</vt:lpstr>
      <vt:lpstr>above_translation</vt:lpstr>
      <vt:lpstr>dummys_table</vt:lpstr>
      <vt:lpstr>sideways</vt:lpstr>
      <vt:lpstr>translation</vt:lpstr>
      <vt:lpstr>'Sim Midi Keys'!translation_l</vt:lpstr>
      <vt:lpstr>translation_r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OrionHeartUBlade</dc:creator>
  <cp:lastModifiedBy>Sergio Ruiz</cp:lastModifiedBy>
  <dcterms:created xsi:type="dcterms:W3CDTF">2021-03-17T01:06:30Z</dcterms:created>
  <dcterms:modified xsi:type="dcterms:W3CDTF">2022-05-16T09:10:41Z</dcterms:modified>
</cp:coreProperties>
</file>