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0440f6a316aaea/Dokumenter/"/>
    </mc:Choice>
  </mc:AlternateContent>
  <xr:revisionPtr revIDLastSave="545" documentId="13_ncr:1_{A32E9089-B744-44A2-AB0B-AED9409EF23C}" xr6:coauthVersionLast="47" xr6:coauthVersionMax="47" xr10:uidLastSave="{D281906A-06FE-4E83-9CCD-C5FD3743BAB0}"/>
  <bookViews>
    <workbookView xWindow="-120" yWindow="-120" windowWidth="29040" windowHeight="17520" xr2:uid="{298C84A6-1A4E-47D2-BF1D-10E5868105DD}"/>
  </bookViews>
  <sheets>
    <sheet name="The underground" sheetId="1" r:id="rId1"/>
    <sheet name="Livvak" sheetId="3" r:id="rId2"/>
    <sheet name="Fightclub" sheetId="4" r:id="rId3"/>
    <sheet name="Hasjplantasje" sheetId="5" r:id="rId4"/>
    <sheet name="Bank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 a="1"/>
  <c r="D14" i="1" s="1"/>
  <c r="I3" i="1" a="1"/>
  <c r="I3" i="1" s="1"/>
  <c r="I4" i="1" s="1" a="1"/>
  <c r="I4" i="1" s="1"/>
  <c r="J3" i="5"/>
  <c r="J3" i="1" a="1"/>
  <c r="J3" i="1" s="1"/>
  <c r="J4" i="1" s="1" a="1"/>
  <c r="J4" i="1" s="1"/>
  <c r="B12" i="6"/>
  <c r="D9" i="6"/>
  <c r="D3" i="6"/>
  <c r="I4" i="5"/>
  <c r="I3" i="5"/>
  <c r="C15" i="5"/>
  <c r="B15" i="5" s="1"/>
  <c r="C9" i="5"/>
  <c r="B9" i="5" s="1"/>
  <c r="D3" i="5"/>
  <c r="C3" i="5" s="1"/>
  <c r="B3" i="5" s="1"/>
  <c r="E4" i="4"/>
  <c r="E5" i="4"/>
  <c r="E3" i="4"/>
  <c r="D30" i="3"/>
  <c r="C30" i="3"/>
  <c r="E30" i="3" s="1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K4" i="1" l="1"/>
  <c r="K7" i="1"/>
  <c r="K11" i="1"/>
  <c r="K10" i="1"/>
  <c r="K9" i="1"/>
  <c r="K8" i="1"/>
  <c r="K6" i="1"/>
  <c r="K5" i="1"/>
  <c r="E14" i="1" l="1"/>
  <c r="G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<sst xmlns="http://schemas.openxmlformats.org/spreadsheetml/2006/main" count="97" uniqueCount="88">
  <si>
    <t>The underground</t>
  </si>
  <si>
    <t>London</t>
  </si>
  <si>
    <t>Tv-apparat</t>
  </si>
  <si>
    <t>Plasma-Tv</t>
  </si>
  <si>
    <t>Kredittkort</t>
  </si>
  <si>
    <t>Laptop</t>
  </si>
  <si>
    <t>Passport</t>
  </si>
  <si>
    <t>Sofa</t>
  </si>
  <si>
    <t>Stress less</t>
  </si>
  <si>
    <t>Kingsize bed</t>
  </si>
  <si>
    <t>Vare</t>
  </si>
  <si>
    <t>Fra</t>
  </si>
  <si>
    <t>Til</t>
  </si>
  <si>
    <t>Stocholm</t>
  </si>
  <si>
    <t>Oslo</t>
  </si>
  <si>
    <t>København</t>
  </si>
  <si>
    <t>Moskva</t>
  </si>
  <si>
    <t>Helsinki</t>
  </si>
  <si>
    <t xml:space="preserve"> </t>
  </si>
  <si>
    <t>Lucky Luciano</t>
  </si>
  <si>
    <t>Allan Smiley</t>
  </si>
  <si>
    <t>Sammy G</t>
  </si>
  <si>
    <t>Sheen Ching-Jing</t>
  </si>
  <si>
    <t>Joseph 'Joe Butch' Corrao</t>
  </si>
  <si>
    <t>Danny 'The Irishman' Greene</t>
  </si>
  <si>
    <t>Sammy The Bull</t>
  </si>
  <si>
    <t>Frankie Loc</t>
  </si>
  <si>
    <t>Joe Porrello</t>
  </si>
  <si>
    <t>Salvatore 'Sam The Bull' Grevi</t>
  </si>
  <si>
    <t>Big Paul</t>
  </si>
  <si>
    <t>Santo Traficante, Jr</t>
  </si>
  <si>
    <t>Michael 'Mikey Scars' DiLeonardo</t>
  </si>
  <si>
    <t>Nicholas Morello</t>
  </si>
  <si>
    <t>Onur Ozbizerdik</t>
  </si>
  <si>
    <t>Fat Tony</t>
  </si>
  <si>
    <t>Chihuahua</t>
  </si>
  <si>
    <t>Doberman</t>
  </si>
  <si>
    <t>Karate Kid</t>
  </si>
  <si>
    <t>Juan Jose Quintero</t>
  </si>
  <si>
    <t>Dawood Ibrahim Kaskar</t>
  </si>
  <si>
    <t>Jimmy 'the Gent' Burke</t>
  </si>
  <si>
    <t>Terry Adams</t>
  </si>
  <si>
    <t>Fat Tony junior</t>
  </si>
  <si>
    <t>Bernt 'Tøffen' Orderud</t>
  </si>
  <si>
    <t>John 'The Executioner' Gotti</t>
  </si>
  <si>
    <t>Pris</t>
  </si>
  <si>
    <t>Tjener</t>
  </si>
  <si>
    <t>Dager før profitt</t>
  </si>
  <si>
    <t>Navn</t>
  </si>
  <si>
    <t>Total</t>
  </si>
  <si>
    <t>Trening</t>
  </si>
  <si>
    <t>11 pullups</t>
  </si>
  <si>
    <t>5 beknpress</t>
  </si>
  <si>
    <t>25 pushups</t>
  </si>
  <si>
    <t>Effekt %</t>
  </si>
  <si>
    <t>Hviletid Min</t>
  </si>
  <si>
    <t>Effekt pr Min</t>
  </si>
  <si>
    <t>Antall arbeidere</t>
  </si>
  <si>
    <t>Pris pr arbeider</t>
  </si>
  <si>
    <t>Produksjon</t>
  </si>
  <si>
    <t>Fortjeneste</t>
  </si>
  <si>
    <t>or best utbytte må du ha to arbeidere pr kvadratmeter</t>
  </si>
  <si>
    <t>2. 1 kvm koster totalt 78700 kr (1 kvm + 2 arbeidere)</t>
  </si>
  <si>
    <t>3. 1 kvm gir 2310 kr i inntekt pr dag(1 kvm * 22 gram * 105 kr)</t>
  </si>
  <si>
    <t>4. 1 kvm gir 2656,5 kr i inntekt pr dag med københavn territorium (2310*1,15)</t>
  </si>
  <si>
    <t>5. Hasjen kommer klokka 01:10 ved vintertid og 02:10 sommertid</t>
  </si>
  <si>
    <t>6. 1870 kr / 78700 = 0,02935 * 100 = 2,935% fortjeneste pr dag</t>
  </si>
  <si>
    <t>7. Husk å sysselsette arbeidere!</t>
  </si>
  <si>
    <t>Penger å bruke</t>
  </si>
  <si>
    <t>Total pris</t>
  </si>
  <si>
    <r>
      <t>Antall m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</si>
  <si>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</si>
  <si>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Pris pr m</t>
    </r>
    <r>
      <rPr>
        <vertAlign val="superscript"/>
        <sz val="11"/>
        <color theme="1"/>
        <rFont val="Aptos Narrow"/>
        <family val="2"/>
        <scheme val="minor"/>
      </rPr>
      <t>3</t>
    </r>
  </si>
  <si>
    <t>Inntjening</t>
  </si>
  <si>
    <t>Dager</t>
  </si>
  <si>
    <t>Prosent</t>
  </si>
  <si>
    <t>Innskudd</t>
  </si>
  <si>
    <t>Rente</t>
  </si>
  <si>
    <t>Sende penger</t>
  </si>
  <si>
    <t>Beløp</t>
  </si>
  <si>
    <t>Avgift</t>
  </si>
  <si>
    <t>Mottaker får</t>
  </si>
  <si>
    <t>Mottaker skal ha</t>
  </si>
  <si>
    <t>Beløp som sendes</t>
  </si>
  <si>
    <t>Inntjening av startpris</t>
  </si>
  <si>
    <t>Fortjeneste pr.</t>
  </si>
  <si>
    <t>Antall</t>
  </si>
  <si>
    <t>Tot fortjeneste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</si>
</sst>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0.0"/>
    <numFmt numFmtId="167" formatCode="_-* #,##0_-;\-* #,##0_-;_-* &quot;-&quot;??_-;_-@_-"/>
    <numFmt numFmtId="171" formatCode="_-&quot;kr&quot;\ * #,##0_-;\-&quot;kr&quot;\ * #,##0_-;_-&quot;kr&quot;\ * &quot;-&quot;??_-;_-@_-"/>
    <numFmt numFmtId="173" formatCode="0.0\ %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FF0000"/>
      <name val="Verdana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41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  <xf numFmtId="167" fontId="0" fillId="0" borderId="0" xfId="1" applyNumberFormat="1" applyFont="1"/>
    <xf numFmtId="3" fontId="0" fillId="2" borderId="0" xfId="0" applyNumberFormat="1" applyFill="1"/>
    <xf numFmtId="167" fontId="0" fillId="2" borderId="0" xfId="1" applyNumberFormat="1" applyFont="1" applyFill="1"/>
    <xf numFmtId="171" fontId="0" fillId="0" borderId="0" xfId="1" applyNumberFormat="1" applyFont="1"/>
    <xf numFmtId="44" fontId="0" fillId="0" borderId="0" xfId="0" applyNumberFormat="1"/>
    <xf numFmtId="171" fontId="0" fillId="0" borderId="0" xfId="0" applyNumberFormat="1"/>
    <xf numFmtId="44" fontId="0" fillId="2" borderId="0" xfId="0" applyNumberFormat="1" applyFill="1"/>
    <xf numFmtId="171" fontId="0" fillId="2" borderId="0" xfId="0" applyNumberFormat="1" applyFill="1"/>
    <xf numFmtId="9" fontId="0" fillId="0" borderId="0" xfId="2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73" fontId="0" fillId="0" borderId="0" xfId="2" applyNumberFormat="1" applyFont="1" applyAlignment="1">
      <alignment horizontal="left"/>
    </xf>
    <xf numFmtId="9" fontId="0" fillId="0" borderId="0" xfId="0" applyNumberFormat="1"/>
    <xf numFmtId="44" fontId="0" fillId="0" borderId="0" xfId="0" applyNumberFormat="1" applyFill="1"/>
    <xf numFmtId="10" fontId="0" fillId="0" borderId="0" xfId="2" applyNumberFormat="1" applyFont="1" applyAlignment="1">
      <alignment horizontal="left"/>
    </xf>
    <xf numFmtId="0" fontId="0" fillId="0" borderId="0" xfId="0" quotePrefix="1"/>
    <xf numFmtId="0" fontId="4" fillId="0" borderId="0" xfId="0" applyFont="1" applyAlignment="1">
      <alignment horizontal="center"/>
    </xf>
    <xf numFmtId="0" fontId="0" fillId="0" borderId="1" xfId="0" applyBorder="1"/>
    <xf numFmtId="171" fontId="0" fillId="0" borderId="1" xfId="0" applyNumberFormat="1" applyBorder="1"/>
    <xf numFmtId="0" fontId="0" fillId="2" borderId="1" xfId="0" applyFill="1" applyBorder="1"/>
  </cellXfs>
  <cellStyles count="3">
    <cellStyle name="Komma" xfId="1" builtinId="3"/>
    <cellStyle name="Normal" xfId="0" builtinId="0"/>
    <cellStyle name="Prosent" xfId="2" builtinId="5"/>
  </cellStyles>
  <dxfs count="1">
    <dxf>
      <font>
        <strike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1C44-A07E-40B0-8FF4-E04CF1E3AF87}">
  <dimension ref="B2:L24"/>
  <sheetViews>
    <sheetView tabSelected="1" workbookViewId="0">
      <selection activeCell="D20" sqref="D20"/>
    </sheetView>
  </sheetViews>
  <sheetFormatPr baseColWidth="10" defaultRowHeight="15" x14ac:dyDescent="0.25"/>
  <cols>
    <col min="2" max="8" width="13.28515625" customWidth="1"/>
    <col min="9" max="10" width="12.5703125" hidden="1" customWidth="1"/>
    <col min="11" max="11" width="11.5703125" hidden="1" customWidth="1"/>
  </cols>
  <sheetData>
    <row r="2" spans="2:11" x14ac:dyDescent="0.25">
      <c r="B2" s="23" t="s">
        <v>0</v>
      </c>
      <c r="C2" s="23"/>
      <c r="D2" s="23"/>
      <c r="E2" s="23"/>
      <c r="F2" s="23"/>
      <c r="G2" s="23"/>
      <c r="H2" s="23"/>
    </row>
    <row r="3" spans="2:11" x14ac:dyDescent="0.25">
      <c r="B3" s="24" t="s">
        <v>18</v>
      </c>
      <c r="C3" s="24" t="s">
        <v>1</v>
      </c>
      <c r="D3" s="24" t="s">
        <v>13</v>
      </c>
      <c r="E3" s="24" t="s">
        <v>17</v>
      </c>
      <c r="F3" s="24" t="s">
        <v>15</v>
      </c>
      <c r="G3" s="24" t="s">
        <v>16</v>
      </c>
      <c r="H3" s="24" t="s">
        <v>14</v>
      </c>
      <c r="I3" t="str">
        <f t="array" ref="I3">INDEX($C$3:$G$3,,MATCH(B14,C3:G3,0))</f>
        <v>London</v>
      </c>
      <c r="J3" t="str" cm="1">
        <f t="array" ref="J3">INDEX($C$3:$G$3,,MATCH(C14,C3:G3,0))</f>
        <v>Stocholm</v>
      </c>
    </row>
    <row r="4" spans="2:11" x14ac:dyDescent="0.25">
      <c r="B4" s="24" t="s">
        <v>2</v>
      </c>
      <c r="C4" s="25">
        <v>6200</v>
      </c>
      <c r="D4" s="25">
        <v>5400</v>
      </c>
      <c r="E4" s="25">
        <v>7800</v>
      </c>
      <c r="F4" s="25"/>
      <c r="G4" s="25"/>
      <c r="H4" s="25"/>
      <c r="I4" s="11" cm="1">
        <f t="array" ref="I4:I11">INDEX(C4:E11,,MATCH(I3,C3:E3,0))</f>
        <v>6200</v>
      </c>
      <c r="J4" s="11" cm="1">
        <f t="array" ref="J4:J11">INDEX(C4:E11,,MATCH(J3,C3:E3,0))</f>
        <v>5400</v>
      </c>
      <c r="K4" s="11">
        <f>I4-J4</f>
        <v>800</v>
      </c>
    </row>
    <row r="5" spans="2:11" x14ac:dyDescent="0.25">
      <c r="B5" s="24" t="s">
        <v>3</v>
      </c>
      <c r="C5" s="25">
        <v>43000</v>
      </c>
      <c r="D5" s="25">
        <v>48500</v>
      </c>
      <c r="E5" s="25">
        <v>41900</v>
      </c>
      <c r="F5" s="25"/>
      <c r="G5" s="25"/>
      <c r="H5" s="25"/>
      <c r="I5" s="11">
        <v>43000</v>
      </c>
      <c r="J5" s="11">
        <v>48500</v>
      </c>
      <c r="K5" s="11">
        <f t="shared" ref="K5:K11" si="0">I5-J5</f>
        <v>-5500</v>
      </c>
    </row>
    <row r="6" spans="2:11" x14ac:dyDescent="0.25">
      <c r="B6" s="24" t="s">
        <v>4</v>
      </c>
      <c r="C6" s="25">
        <v>7640</v>
      </c>
      <c r="D6" s="25">
        <v>6550</v>
      </c>
      <c r="E6" s="25">
        <v>7190</v>
      </c>
      <c r="F6" s="25"/>
      <c r="G6" s="25"/>
      <c r="H6" s="25"/>
      <c r="I6" s="11">
        <v>7640</v>
      </c>
      <c r="J6" s="11">
        <v>6550</v>
      </c>
      <c r="K6" s="11">
        <f t="shared" si="0"/>
        <v>1090</v>
      </c>
    </row>
    <row r="7" spans="2:11" x14ac:dyDescent="0.25">
      <c r="B7" s="24" t="s">
        <v>5</v>
      </c>
      <c r="C7" s="25">
        <v>21950</v>
      </c>
      <c r="D7" s="25">
        <v>20800</v>
      </c>
      <c r="E7" s="25">
        <v>21700</v>
      </c>
      <c r="F7" s="25"/>
      <c r="G7" s="25"/>
      <c r="H7" s="25"/>
      <c r="I7" s="11">
        <v>21950</v>
      </c>
      <c r="J7" s="11">
        <v>20800</v>
      </c>
      <c r="K7" s="11">
        <f t="shared" si="0"/>
        <v>1150</v>
      </c>
    </row>
    <row r="8" spans="2:11" x14ac:dyDescent="0.25">
      <c r="B8" s="24" t="s">
        <v>6</v>
      </c>
      <c r="C8" s="25">
        <v>71500</v>
      </c>
      <c r="D8" s="25">
        <v>74800</v>
      </c>
      <c r="E8" s="25">
        <v>73700</v>
      </c>
      <c r="F8" s="25"/>
      <c r="G8" s="25"/>
      <c r="H8" s="25"/>
      <c r="I8" s="11">
        <v>71500</v>
      </c>
      <c r="J8" s="11">
        <v>74800</v>
      </c>
      <c r="K8" s="11">
        <f t="shared" si="0"/>
        <v>-3300</v>
      </c>
    </row>
    <row r="9" spans="2:11" x14ac:dyDescent="0.25">
      <c r="B9" s="24" t="s">
        <v>7</v>
      </c>
      <c r="C9" s="25">
        <v>17000</v>
      </c>
      <c r="D9" s="25">
        <v>16900</v>
      </c>
      <c r="E9" s="25">
        <v>18960</v>
      </c>
      <c r="F9" s="25"/>
      <c r="G9" s="25"/>
      <c r="H9" s="25"/>
      <c r="I9" s="11">
        <v>17000</v>
      </c>
      <c r="J9" s="11">
        <v>16900</v>
      </c>
      <c r="K9" s="11">
        <f t="shared" si="0"/>
        <v>100</v>
      </c>
    </row>
    <row r="10" spans="2:11" x14ac:dyDescent="0.25">
      <c r="B10" s="24" t="s">
        <v>8</v>
      </c>
      <c r="C10" s="25">
        <v>8400</v>
      </c>
      <c r="D10" s="25">
        <v>9600</v>
      </c>
      <c r="E10" s="25">
        <v>9800</v>
      </c>
      <c r="F10" s="25"/>
      <c r="G10" s="25"/>
      <c r="H10" s="25"/>
      <c r="I10" s="11">
        <v>8400</v>
      </c>
      <c r="J10" s="11">
        <v>9600</v>
      </c>
      <c r="K10" s="11">
        <f t="shared" si="0"/>
        <v>-1200</v>
      </c>
    </row>
    <row r="11" spans="2:11" x14ac:dyDescent="0.25">
      <c r="B11" s="24" t="s">
        <v>9</v>
      </c>
      <c r="C11" s="25">
        <v>38000</v>
      </c>
      <c r="D11" s="25">
        <v>35900</v>
      </c>
      <c r="E11" s="25">
        <v>33500</v>
      </c>
      <c r="F11" s="25"/>
      <c r="G11" s="25"/>
      <c r="H11" s="25"/>
      <c r="I11" s="11">
        <v>38000</v>
      </c>
      <c r="J11" s="11">
        <v>35900</v>
      </c>
      <c r="K11" s="11">
        <f t="shared" si="0"/>
        <v>2100</v>
      </c>
    </row>
    <row r="13" spans="2:11" x14ac:dyDescent="0.25">
      <c r="B13" s="24" t="s">
        <v>11</v>
      </c>
      <c r="C13" s="24" t="s">
        <v>12</v>
      </c>
      <c r="D13" s="24" t="s">
        <v>10</v>
      </c>
      <c r="E13" s="24" t="s">
        <v>85</v>
      </c>
      <c r="F13" s="24" t="s">
        <v>86</v>
      </c>
      <c r="G13" s="24" t="s">
        <v>87</v>
      </c>
    </row>
    <row r="14" spans="2:11" x14ac:dyDescent="0.25">
      <c r="B14" s="26" t="s">
        <v>1</v>
      </c>
      <c r="C14" s="26" t="s">
        <v>13</v>
      </c>
      <c r="D14" s="24" t="str" cm="1">
        <f t="array" ref="D14">INDEX($B$4:$B$11, MATCH(MAX(INDEX(C4:H11,,MATCH(INDEX($C$3:$H$3,,MATCH(B14,C3:H3,0)),C3:H3,0))-INDEX(C4:H11,,MATCH(INDEX($C$3:$H$3,,MATCH(C14,C3:H3,0)),C3:H3,0))), INDEX(C4:H11,,MATCH(INDEX($C$3:$H$3,,MATCH(B14,C3:H3,0)),C3:H3,0))-INDEX(C4:H11,,MATCH(INDEX($C$3:$H$3,,MATCH(C14,C3:H3,0)),C3:H3,0)), 0))</f>
        <v>Kingsize bed</v>
      </c>
      <c r="E14" s="25">
        <f>MAX(K4:K11)</f>
        <v>2100</v>
      </c>
      <c r="F14" s="26">
        <v>15</v>
      </c>
      <c r="G14" s="25">
        <f>E14*F14</f>
        <v>31500</v>
      </c>
    </row>
    <row r="15" spans="2:11" x14ac:dyDescent="0.25">
      <c r="F15" s="22"/>
    </row>
    <row r="22" spans="7:12" x14ac:dyDescent="0.25">
      <c r="G22" s="22"/>
    </row>
    <row r="23" spans="7:12" x14ac:dyDescent="0.25">
      <c r="G23" s="22"/>
      <c r="L23" s="22"/>
    </row>
    <row r="24" spans="7:12" x14ac:dyDescent="0.25">
      <c r="G24" s="22"/>
      <c r="L24" s="22"/>
    </row>
  </sheetData>
  <mergeCells count="1">
    <mergeCell ref="B2:H2"/>
  </mergeCells>
  <conditionalFormatting sqref="K4:K11">
    <cfRule type="top10" dxfId="0" priority="1" rank="1"/>
  </conditionalFormatting>
  <dataValidations count="1">
    <dataValidation type="list" allowBlank="1" showInputMessage="1" showErrorMessage="1" sqref="B14 C14" xr:uid="{A297D7B2-22A2-41EE-9E30-CAC74FAD283C}">
      <formula1>$C$3:$H$3</formula1>
    </dataValidation>
  </dataValidations>
  <pageMargins left="0.7" right="0.7" top="0.75" bottom="0.75" header="0.3" footer="0.3"/>
  <ignoredErrors>
    <ignoredError sqref="D4:D11" calculatedColum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A469-7C52-4389-A1D1-D21EA74916DC}">
  <dimension ref="B2:E30"/>
  <sheetViews>
    <sheetView workbookViewId="0">
      <selection activeCell="F4" sqref="F4"/>
    </sheetView>
  </sheetViews>
  <sheetFormatPr baseColWidth="10" defaultRowHeight="15" x14ac:dyDescent="0.25"/>
  <cols>
    <col min="2" max="2" width="30.85546875" bestFit="1" customWidth="1"/>
    <col min="5" max="5" width="14.7109375" bestFit="1" customWidth="1"/>
  </cols>
  <sheetData>
    <row r="2" spans="2:5" x14ac:dyDescent="0.25">
      <c r="B2" t="s">
        <v>48</v>
      </c>
      <c r="C2" t="s">
        <v>45</v>
      </c>
      <c r="D2" t="s">
        <v>46</v>
      </c>
      <c r="E2" t="s">
        <v>47</v>
      </c>
    </row>
    <row r="3" spans="2:5" x14ac:dyDescent="0.25">
      <c r="B3" t="s">
        <v>19</v>
      </c>
      <c r="C3" s="2">
        <v>1500</v>
      </c>
      <c r="D3" s="2">
        <v>450</v>
      </c>
      <c r="E3" s="1">
        <f>C3/D3</f>
        <v>3.3333333333333335</v>
      </c>
    </row>
    <row r="4" spans="2:5" x14ac:dyDescent="0.25">
      <c r="B4" t="s">
        <v>20</v>
      </c>
      <c r="C4" s="2">
        <v>2000</v>
      </c>
      <c r="D4" s="2">
        <v>540</v>
      </c>
      <c r="E4" s="1">
        <f t="shared" ref="E4:E28" si="0">C4/D4</f>
        <v>3.7037037037037037</v>
      </c>
    </row>
    <row r="5" spans="2:5" x14ac:dyDescent="0.25">
      <c r="B5" t="s">
        <v>21</v>
      </c>
      <c r="C5" s="2">
        <v>2500</v>
      </c>
      <c r="D5" s="2">
        <v>650</v>
      </c>
      <c r="E5" s="1">
        <f t="shared" si="0"/>
        <v>3.8461538461538463</v>
      </c>
    </row>
    <row r="6" spans="2:5" x14ac:dyDescent="0.25">
      <c r="B6" t="s">
        <v>22</v>
      </c>
      <c r="C6" s="2">
        <v>3000</v>
      </c>
      <c r="D6" s="2">
        <v>780</v>
      </c>
      <c r="E6" s="1">
        <f t="shared" si="0"/>
        <v>3.8461538461538463</v>
      </c>
    </row>
    <row r="7" spans="2:5" x14ac:dyDescent="0.25">
      <c r="B7" t="s">
        <v>23</v>
      </c>
      <c r="C7" s="2">
        <v>3500</v>
      </c>
      <c r="D7" s="2">
        <v>910</v>
      </c>
      <c r="E7" s="1">
        <f t="shared" si="0"/>
        <v>3.8461538461538463</v>
      </c>
    </row>
    <row r="8" spans="2:5" x14ac:dyDescent="0.25">
      <c r="B8" t="s">
        <v>24</v>
      </c>
      <c r="C8" s="2">
        <v>4000</v>
      </c>
      <c r="D8" s="2">
        <v>960</v>
      </c>
      <c r="E8" s="1">
        <f t="shared" si="0"/>
        <v>4.166666666666667</v>
      </c>
    </row>
    <row r="9" spans="2:5" x14ac:dyDescent="0.25">
      <c r="B9" t="s">
        <v>25</v>
      </c>
      <c r="C9" s="2">
        <v>5000</v>
      </c>
      <c r="D9" s="2">
        <v>1150</v>
      </c>
      <c r="E9" s="1">
        <f t="shared" si="0"/>
        <v>4.3478260869565215</v>
      </c>
    </row>
    <row r="10" spans="2:5" x14ac:dyDescent="0.25">
      <c r="B10" t="s">
        <v>26</v>
      </c>
      <c r="C10" s="2">
        <v>6000</v>
      </c>
      <c r="D10" s="2">
        <v>1320</v>
      </c>
      <c r="E10" s="1">
        <f t="shared" si="0"/>
        <v>4.5454545454545459</v>
      </c>
    </row>
    <row r="11" spans="2:5" x14ac:dyDescent="0.25">
      <c r="B11" t="s">
        <v>27</v>
      </c>
      <c r="C11" s="2">
        <v>7000</v>
      </c>
      <c r="D11" s="2">
        <v>1470</v>
      </c>
      <c r="E11" s="1">
        <f t="shared" si="0"/>
        <v>4.7619047619047619</v>
      </c>
    </row>
    <row r="12" spans="2:5" x14ac:dyDescent="0.25">
      <c r="B12" t="s">
        <v>28</v>
      </c>
      <c r="C12" s="2">
        <v>8000</v>
      </c>
      <c r="D12" s="2">
        <v>1600</v>
      </c>
      <c r="E12" s="1">
        <f t="shared" si="0"/>
        <v>5</v>
      </c>
    </row>
    <row r="13" spans="2:5" x14ac:dyDescent="0.25">
      <c r="B13" t="s">
        <v>29</v>
      </c>
      <c r="C13" s="2">
        <v>9000</v>
      </c>
      <c r="D13" s="2">
        <v>1800</v>
      </c>
      <c r="E13" s="1">
        <f t="shared" si="0"/>
        <v>5</v>
      </c>
    </row>
    <row r="14" spans="2:5" x14ac:dyDescent="0.25">
      <c r="B14" t="s">
        <v>30</v>
      </c>
      <c r="C14" s="2">
        <v>11000</v>
      </c>
      <c r="D14" s="2">
        <v>1980</v>
      </c>
      <c r="E14" s="1">
        <f t="shared" si="0"/>
        <v>5.5555555555555554</v>
      </c>
    </row>
    <row r="15" spans="2:5" x14ac:dyDescent="0.25">
      <c r="B15" t="s">
        <v>31</v>
      </c>
      <c r="C15" s="2">
        <v>12000</v>
      </c>
      <c r="D15" s="2">
        <v>2040</v>
      </c>
      <c r="E15" s="1">
        <f t="shared" si="0"/>
        <v>5.882352941176471</v>
      </c>
    </row>
    <row r="16" spans="2:5" x14ac:dyDescent="0.25">
      <c r="B16" t="s">
        <v>32</v>
      </c>
      <c r="C16" s="2">
        <v>13000</v>
      </c>
      <c r="D16" s="2">
        <v>2210</v>
      </c>
      <c r="E16" s="1">
        <f t="shared" si="0"/>
        <v>5.882352941176471</v>
      </c>
    </row>
    <row r="17" spans="2:5" x14ac:dyDescent="0.25">
      <c r="B17" t="s">
        <v>33</v>
      </c>
      <c r="C17" s="2">
        <v>14500</v>
      </c>
      <c r="D17" s="2">
        <v>2465</v>
      </c>
      <c r="E17" s="1">
        <f t="shared" si="0"/>
        <v>5.882352941176471</v>
      </c>
    </row>
    <row r="18" spans="2:5" x14ac:dyDescent="0.25">
      <c r="B18" t="s">
        <v>34</v>
      </c>
      <c r="C18" s="2">
        <v>16000</v>
      </c>
      <c r="D18" s="2">
        <v>2720</v>
      </c>
      <c r="E18" s="1">
        <f t="shared" si="0"/>
        <v>5.882352941176471</v>
      </c>
    </row>
    <row r="19" spans="2:5" x14ac:dyDescent="0.25">
      <c r="B19" t="s">
        <v>35</v>
      </c>
      <c r="C19" s="2">
        <v>17000</v>
      </c>
      <c r="D19" s="2">
        <v>2890</v>
      </c>
      <c r="E19" s="1">
        <f t="shared" si="0"/>
        <v>5.882352941176471</v>
      </c>
    </row>
    <row r="20" spans="2:5" x14ac:dyDescent="0.25">
      <c r="B20" t="s">
        <v>36</v>
      </c>
      <c r="C20" s="2">
        <v>19000</v>
      </c>
      <c r="D20" s="2">
        <v>3040</v>
      </c>
      <c r="E20" s="1">
        <f t="shared" si="0"/>
        <v>6.25</v>
      </c>
    </row>
    <row r="21" spans="2:5" x14ac:dyDescent="0.25">
      <c r="B21" t="s">
        <v>37</v>
      </c>
      <c r="C21" s="2">
        <v>22000</v>
      </c>
      <c r="D21" s="2">
        <v>3520</v>
      </c>
      <c r="E21" s="1">
        <f t="shared" si="0"/>
        <v>6.25</v>
      </c>
    </row>
    <row r="22" spans="2:5" x14ac:dyDescent="0.25">
      <c r="B22" t="s">
        <v>38</v>
      </c>
      <c r="C22" s="2">
        <v>25000</v>
      </c>
      <c r="D22" s="2">
        <v>4000</v>
      </c>
      <c r="E22" s="1">
        <f t="shared" si="0"/>
        <v>6.25</v>
      </c>
    </row>
    <row r="23" spans="2:5" x14ac:dyDescent="0.25">
      <c r="B23" t="s">
        <v>39</v>
      </c>
      <c r="C23" s="2">
        <v>50000</v>
      </c>
      <c r="D23" s="2">
        <v>8000</v>
      </c>
      <c r="E23" s="1">
        <f t="shared" si="0"/>
        <v>6.25</v>
      </c>
    </row>
    <row r="24" spans="2:5" x14ac:dyDescent="0.25">
      <c r="B24" t="s">
        <v>40</v>
      </c>
      <c r="C24" s="2">
        <v>80000</v>
      </c>
      <c r="D24" s="2">
        <v>12000</v>
      </c>
      <c r="E24" s="1">
        <f t="shared" si="0"/>
        <v>6.666666666666667</v>
      </c>
    </row>
    <row r="25" spans="2:5" x14ac:dyDescent="0.25">
      <c r="B25" t="s">
        <v>41</v>
      </c>
      <c r="C25" s="2">
        <v>120000</v>
      </c>
      <c r="D25" s="2">
        <v>18000</v>
      </c>
      <c r="E25" s="1">
        <f t="shared" si="0"/>
        <v>6.666666666666667</v>
      </c>
    </row>
    <row r="26" spans="2:5" x14ac:dyDescent="0.25">
      <c r="B26" t="s">
        <v>42</v>
      </c>
      <c r="C26" s="2">
        <v>220000</v>
      </c>
      <c r="D26" s="2">
        <v>33000</v>
      </c>
      <c r="E26" s="1">
        <f t="shared" si="0"/>
        <v>6.666666666666667</v>
      </c>
    </row>
    <row r="27" spans="2:5" x14ac:dyDescent="0.25">
      <c r="B27" t="s">
        <v>43</v>
      </c>
      <c r="C27" s="2">
        <v>300000</v>
      </c>
      <c r="D27" s="2">
        <v>42000</v>
      </c>
      <c r="E27" s="1">
        <f t="shared" si="0"/>
        <v>7.1428571428571432</v>
      </c>
    </row>
    <row r="28" spans="2:5" x14ac:dyDescent="0.25">
      <c r="B28" t="s">
        <v>44</v>
      </c>
      <c r="C28" s="2">
        <v>480000</v>
      </c>
      <c r="D28" s="2">
        <v>67200</v>
      </c>
      <c r="E28" s="1">
        <f t="shared" si="0"/>
        <v>7.1428571428571432</v>
      </c>
    </row>
    <row r="29" spans="2:5" x14ac:dyDescent="0.25">
      <c r="C29" s="2"/>
      <c r="D29" s="2"/>
      <c r="E29" s="1"/>
    </row>
    <row r="30" spans="2:5" x14ac:dyDescent="0.25">
      <c r="B30" t="s">
        <v>49</v>
      </c>
      <c r="C30" s="2">
        <f>SUM(C3:C28)</f>
        <v>1451000</v>
      </c>
      <c r="D30" s="2">
        <f>SUM(D3:D28)</f>
        <v>216695</v>
      </c>
      <c r="E30" s="1">
        <f t="shared" ref="E30" si="1">C30/D30</f>
        <v>6.6960474399501599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F89E-5197-4D27-8906-78C5A18C48DA}">
  <dimension ref="B2:K12"/>
  <sheetViews>
    <sheetView workbookViewId="0">
      <selection activeCell="J28" sqref="J28"/>
    </sheetView>
  </sheetViews>
  <sheetFormatPr baseColWidth="10" defaultRowHeight="15" x14ac:dyDescent="0.25"/>
  <sheetData>
    <row r="2" spans="2:11" x14ac:dyDescent="0.25">
      <c r="B2" t="s">
        <v>50</v>
      </c>
      <c r="C2" t="s">
        <v>54</v>
      </c>
      <c r="D2" t="s">
        <v>55</v>
      </c>
      <c r="E2" t="s">
        <v>56</v>
      </c>
    </row>
    <row r="3" spans="2:11" x14ac:dyDescent="0.25">
      <c r="B3" t="s">
        <v>51</v>
      </c>
      <c r="C3">
        <v>14</v>
      </c>
      <c r="D3">
        <v>11</v>
      </c>
      <c r="E3" s="1">
        <f>C3/D3</f>
        <v>1.2727272727272727</v>
      </c>
    </row>
    <row r="4" spans="2:11" x14ac:dyDescent="0.25">
      <c r="B4" t="s">
        <v>52</v>
      </c>
      <c r="C4">
        <v>8</v>
      </c>
      <c r="D4">
        <v>5</v>
      </c>
      <c r="E4" s="1">
        <f t="shared" ref="E4:E5" si="0">C4/D4</f>
        <v>1.6</v>
      </c>
    </row>
    <row r="5" spans="2:11" x14ac:dyDescent="0.25">
      <c r="B5" t="s">
        <v>53</v>
      </c>
      <c r="C5">
        <v>5</v>
      </c>
      <c r="D5">
        <v>2</v>
      </c>
      <c r="E5" s="1">
        <f t="shared" si="0"/>
        <v>2.5</v>
      </c>
    </row>
    <row r="9" spans="2:11" x14ac:dyDescent="0.25">
      <c r="K9" s="1"/>
    </row>
    <row r="10" spans="2:11" x14ac:dyDescent="0.25">
      <c r="K10" s="1"/>
    </row>
    <row r="11" spans="2:11" x14ac:dyDescent="0.25">
      <c r="K11" s="1"/>
    </row>
    <row r="12" spans="2:11" x14ac:dyDescent="0.25">
      <c r="K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82B1-C188-486E-A804-43B4FA527C22}">
  <dimension ref="B2:O57"/>
  <sheetViews>
    <sheetView workbookViewId="0">
      <selection activeCell="D10" sqref="D10"/>
    </sheetView>
  </sheetViews>
  <sheetFormatPr baseColWidth="10" defaultRowHeight="15" x14ac:dyDescent="0.25"/>
  <cols>
    <col min="2" max="2" width="17.140625" bestFit="1" customWidth="1"/>
    <col min="3" max="3" width="15" bestFit="1" customWidth="1"/>
    <col min="4" max="4" width="12.5703125" bestFit="1" customWidth="1"/>
    <col min="5" max="5" width="17.140625" bestFit="1" customWidth="1"/>
    <col min="15" max="15" width="67.5703125" bestFit="1" customWidth="1"/>
  </cols>
  <sheetData>
    <row r="2" spans="2:15" ht="16.5" x14ac:dyDescent="0.25">
      <c r="B2" t="s">
        <v>69</v>
      </c>
      <c r="C2" t="s">
        <v>57</v>
      </c>
      <c r="D2" t="s">
        <v>70</v>
      </c>
      <c r="E2" t="s">
        <v>68</v>
      </c>
      <c r="H2" s="15" t="s">
        <v>73</v>
      </c>
      <c r="I2" s="15"/>
      <c r="J2" t="s">
        <v>84</v>
      </c>
    </row>
    <row r="3" spans="2:15" x14ac:dyDescent="0.25">
      <c r="B3" s="11">
        <f>(C3*C5)+(D3*D5)</f>
        <v>199976700</v>
      </c>
      <c r="C3" s="3">
        <f>D3*2</f>
        <v>5082</v>
      </c>
      <c r="D3" s="3">
        <f>ROUNDDOWN(E3/1.8091954/(43500),0)</f>
        <v>2541</v>
      </c>
      <c r="E3" s="13">
        <v>200000000</v>
      </c>
      <c r="H3" s="16" t="s">
        <v>74</v>
      </c>
      <c r="I3" s="17">
        <f>78700/2310</f>
        <v>34.069264069264072</v>
      </c>
      <c r="J3" s="17">
        <f>(4000000-78700)/2310</f>
        <v>1697.5324675324675</v>
      </c>
      <c r="O3" s="4"/>
    </row>
    <row r="4" spans="2:15" ht="16.5" x14ac:dyDescent="0.25">
      <c r="C4" t="s">
        <v>58</v>
      </c>
      <c r="D4" t="s">
        <v>72</v>
      </c>
      <c r="H4" s="16" t="s">
        <v>75</v>
      </c>
      <c r="I4" s="18">
        <f>2310/78700</f>
        <v>2.9351969504447267E-2</v>
      </c>
      <c r="J4" s="21"/>
      <c r="O4" s="5" t="s">
        <v>61</v>
      </c>
    </row>
    <row r="5" spans="2:15" x14ac:dyDescent="0.25">
      <c r="C5" s="9">
        <v>17600</v>
      </c>
      <c r="D5" s="9">
        <v>43500</v>
      </c>
      <c r="O5" s="5" t="s">
        <v>62</v>
      </c>
    </row>
    <row r="6" spans="2:15" x14ac:dyDescent="0.25">
      <c r="O6" s="5" t="s">
        <v>63</v>
      </c>
    </row>
    <row r="7" spans="2:15" x14ac:dyDescent="0.25">
      <c r="O7" s="5" t="s">
        <v>64</v>
      </c>
    </row>
    <row r="8" spans="2:15" ht="16.5" x14ac:dyDescent="0.25">
      <c r="B8" t="s">
        <v>69</v>
      </c>
      <c r="C8" t="s">
        <v>57</v>
      </c>
      <c r="D8" t="s">
        <v>70</v>
      </c>
      <c r="O8" s="5" t="s">
        <v>65</v>
      </c>
    </row>
    <row r="9" spans="2:15" x14ac:dyDescent="0.25">
      <c r="B9" s="11">
        <f>(C9*C11)+(D9*D11)</f>
        <v>7870000</v>
      </c>
      <c r="C9" s="3">
        <f>D9*2</f>
        <v>200</v>
      </c>
      <c r="D9" s="7">
        <v>100</v>
      </c>
      <c r="O9" s="5" t="s">
        <v>66</v>
      </c>
    </row>
    <row r="10" spans="2:15" ht="16.5" x14ac:dyDescent="0.25">
      <c r="C10" t="s">
        <v>58</v>
      </c>
      <c r="D10" t="s">
        <v>72</v>
      </c>
      <c r="O10" s="5" t="s">
        <v>67</v>
      </c>
    </row>
    <row r="11" spans="2:15" x14ac:dyDescent="0.25">
      <c r="C11" s="9">
        <v>17600</v>
      </c>
      <c r="D11" s="9">
        <v>43500</v>
      </c>
      <c r="O11" s="4"/>
    </row>
    <row r="12" spans="2:15" x14ac:dyDescent="0.25">
      <c r="O12" s="4"/>
    </row>
    <row r="13" spans="2:15" x14ac:dyDescent="0.25">
      <c r="O13" s="4"/>
    </row>
    <row r="14" spans="2:15" ht="16.5" x14ac:dyDescent="0.25">
      <c r="B14" t="s">
        <v>60</v>
      </c>
      <c r="C14" t="s">
        <v>59</v>
      </c>
      <c r="D14" t="s">
        <v>71</v>
      </c>
      <c r="O14" s="4"/>
    </row>
    <row r="15" spans="2:15" x14ac:dyDescent="0.25">
      <c r="B15" s="9">
        <f>C15*105</f>
        <v>231000</v>
      </c>
      <c r="C15" s="6">
        <f>D15*22</f>
        <v>2200</v>
      </c>
      <c r="D15" s="8">
        <v>100</v>
      </c>
      <c r="O15" s="4"/>
    </row>
    <row r="16" spans="2:15" x14ac:dyDescent="0.25">
      <c r="O16" s="4"/>
    </row>
    <row r="17" spans="15:15" x14ac:dyDescent="0.25">
      <c r="O17" s="4"/>
    </row>
    <row r="18" spans="15:15" x14ac:dyDescent="0.25">
      <c r="O18" s="4"/>
    </row>
    <row r="19" spans="15:15" x14ac:dyDescent="0.25">
      <c r="O19" s="4"/>
    </row>
    <row r="20" spans="15:15" x14ac:dyDescent="0.25">
      <c r="O20" s="4"/>
    </row>
    <row r="21" spans="15:15" x14ac:dyDescent="0.25">
      <c r="O21" s="4"/>
    </row>
    <row r="22" spans="15:15" x14ac:dyDescent="0.25">
      <c r="O22" s="4"/>
    </row>
    <row r="23" spans="15:15" x14ac:dyDescent="0.25">
      <c r="O23" s="4"/>
    </row>
    <row r="24" spans="15:15" x14ac:dyDescent="0.25">
      <c r="O24" s="4"/>
    </row>
    <row r="25" spans="15:15" x14ac:dyDescent="0.25">
      <c r="O25" s="4"/>
    </row>
    <row r="26" spans="15:15" x14ac:dyDescent="0.25">
      <c r="O26" s="4"/>
    </row>
    <row r="27" spans="15:15" x14ac:dyDescent="0.25">
      <c r="O27" s="4"/>
    </row>
    <row r="28" spans="15:15" x14ac:dyDescent="0.25">
      <c r="O28" s="4"/>
    </row>
    <row r="29" spans="15:15" x14ac:dyDescent="0.25">
      <c r="O29" s="4"/>
    </row>
    <row r="30" spans="15:15" x14ac:dyDescent="0.25">
      <c r="O30" s="4"/>
    </row>
    <row r="31" spans="15:15" x14ac:dyDescent="0.25">
      <c r="O31" s="4"/>
    </row>
    <row r="32" spans="15:15" x14ac:dyDescent="0.25">
      <c r="O32" s="4"/>
    </row>
    <row r="33" spans="15:15" x14ac:dyDescent="0.25">
      <c r="O33" s="4"/>
    </row>
    <row r="34" spans="15:15" x14ac:dyDescent="0.25">
      <c r="O34" s="4"/>
    </row>
    <row r="35" spans="15:15" x14ac:dyDescent="0.25">
      <c r="O35" s="4"/>
    </row>
    <row r="36" spans="15:15" x14ac:dyDescent="0.25">
      <c r="O36" s="4"/>
    </row>
    <row r="37" spans="15:15" x14ac:dyDescent="0.25">
      <c r="O37" s="4"/>
    </row>
    <row r="38" spans="15:15" x14ac:dyDescent="0.25">
      <c r="O38" s="4"/>
    </row>
    <row r="39" spans="15:15" x14ac:dyDescent="0.25">
      <c r="O39" s="4"/>
    </row>
    <row r="40" spans="15:15" x14ac:dyDescent="0.25">
      <c r="O40" s="4"/>
    </row>
    <row r="41" spans="15:15" x14ac:dyDescent="0.25">
      <c r="O41" s="4"/>
    </row>
    <row r="42" spans="15:15" x14ac:dyDescent="0.25">
      <c r="O42" s="4"/>
    </row>
    <row r="43" spans="15:15" x14ac:dyDescent="0.25">
      <c r="O43" s="4"/>
    </row>
    <row r="44" spans="15:15" x14ac:dyDescent="0.25">
      <c r="O44" s="4"/>
    </row>
    <row r="45" spans="15:15" x14ac:dyDescent="0.25">
      <c r="O45" s="4"/>
    </row>
    <row r="46" spans="15:15" x14ac:dyDescent="0.25">
      <c r="O46" s="4"/>
    </row>
    <row r="47" spans="15:15" x14ac:dyDescent="0.25">
      <c r="O47" s="4"/>
    </row>
    <row r="48" spans="15:15" x14ac:dyDescent="0.25">
      <c r="O48" s="4"/>
    </row>
    <row r="49" spans="15:15" x14ac:dyDescent="0.25">
      <c r="O49" s="4"/>
    </row>
    <row r="50" spans="15:15" x14ac:dyDescent="0.25">
      <c r="O50" s="4"/>
    </row>
    <row r="51" spans="15:15" x14ac:dyDescent="0.25">
      <c r="O51" s="4"/>
    </row>
    <row r="52" spans="15:15" x14ac:dyDescent="0.25">
      <c r="O52" s="4"/>
    </row>
    <row r="53" spans="15:15" x14ac:dyDescent="0.25">
      <c r="O53" s="4"/>
    </row>
    <row r="54" spans="15:15" x14ac:dyDescent="0.25">
      <c r="O54" s="4"/>
    </row>
    <row r="55" spans="15:15" x14ac:dyDescent="0.25">
      <c r="O55" s="4"/>
    </row>
    <row r="56" spans="15:15" x14ac:dyDescent="0.25">
      <c r="O56" s="4"/>
    </row>
    <row r="57" spans="15:15" x14ac:dyDescent="0.25">
      <c r="O57" s="4"/>
    </row>
  </sheetData>
  <mergeCells count="1"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C56-065E-4EA0-8237-9D87B33CBB94}">
  <dimension ref="B2:D12"/>
  <sheetViews>
    <sheetView workbookViewId="0">
      <selection activeCell="B9" sqref="B9"/>
    </sheetView>
  </sheetViews>
  <sheetFormatPr baseColWidth="10" defaultRowHeight="15" x14ac:dyDescent="0.25"/>
  <cols>
    <col min="2" max="2" width="17.140625" bestFit="1" customWidth="1"/>
    <col min="4" max="4" width="15.5703125" bestFit="1" customWidth="1"/>
  </cols>
  <sheetData>
    <row r="2" spans="2:4" x14ac:dyDescent="0.25">
      <c r="B2" t="s">
        <v>76</v>
      </c>
      <c r="C2" t="s">
        <v>77</v>
      </c>
      <c r="D2" t="s">
        <v>49</v>
      </c>
    </row>
    <row r="3" spans="2:4" x14ac:dyDescent="0.25">
      <c r="B3" s="13">
        <v>100000</v>
      </c>
      <c r="C3" s="14">
        <v>0.02</v>
      </c>
      <c r="D3" s="10">
        <f>B3*C3+B3</f>
        <v>102000</v>
      </c>
    </row>
    <row r="6" spans="2:4" x14ac:dyDescent="0.25">
      <c r="B6" s="15" t="s">
        <v>78</v>
      </c>
      <c r="C6" s="15"/>
      <c r="D6" s="15"/>
    </row>
    <row r="8" spans="2:4" x14ac:dyDescent="0.25">
      <c r="B8" t="s">
        <v>79</v>
      </c>
      <c r="C8" t="s">
        <v>80</v>
      </c>
      <c r="D8" t="s">
        <v>81</v>
      </c>
    </row>
    <row r="9" spans="2:4" x14ac:dyDescent="0.25">
      <c r="B9" s="12">
        <v>10000</v>
      </c>
      <c r="C9" s="19">
        <v>0.1</v>
      </c>
      <c r="D9" s="10">
        <f>B9-(C9*B9)</f>
        <v>9000</v>
      </c>
    </row>
    <row r="11" spans="2:4" x14ac:dyDescent="0.25">
      <c r="B11" t="s">
        <v>83</v>
      </c>
      <c r="C11" t="s">
        <v>80</v>
      </c>
      <c r="D11" t="s">
        <v>82</v>
      </c>
    </row>
    <row r="12" spans="2:4" x14ac:dyDescent="0.25">
      <c r="B12" s="20">
        <f>D12/(1-C12)</f>
        <v>10000</v>
      </c>
      <c r="C12" s="19">
        <v>0.1</v>
      </c>
      <c r="D12" s="12">
        <v>9000</v>
      </c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The underground</vt:lpstr>
      <vt:lpstr>Livvak</vt:lpstr>
      <vt:lpstr>Fightclub</vt:lpstr>
      <vt:lpstr>Hasjplantasje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Ørjan Johnsen</dc:creator>
  <cp:lastModifiedBy>Ørjan Johnsen</cp:lastModifiedBy>
  <dcterms:created xsi:type="dcterms:W3CDTF">2024-03-06T18:53:05Z</dcterms:created>
  <dcterms:modified xsi:type="dcterms:W3CDTF">2024-03-09T13:48:37Z</dcterms:modified>
</cp:coreProperties>
</file>