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https://d.docs.live.net/4a83cf6627db0277/Documentos/"/>
    </mc:Choice>
  </mc:AlternateContent>
  <xr:revisionPtr revIDLastSave="52" documentId="8_{B884AE8D-BB62-C248-A79B-72E0E902057A}" xr6:coauthVersionLast="47" xr6:coauthVersionMax="47" xr10:uidLastSave="{A744D417-B5C1-D64B-AA19-B20D7A152371}"/>
  <bookViews>
    <workbookView xWindow="0" yWindow="860" windowWidth="34200" windowHeight="21380" xr2:uid="{16D500F6-5AD7-764E-8C39-1ED26FBE09BA}"/>
  </bookViews>
  <sheets>
    <sheet name="INFO" sheetId="1" r:id="rId1"/>
    <sheet name="STAT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<sst xmlns="http://schemas.openxmlformats.org/spreadsheetml/2006/main" count="560" uniqueCount="280">
  <si>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</si>
  <si>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</si>
  <si>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</si>
  <si>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</si>
  <si>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</si>
  <si>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</si>
  <si>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</si>
  <si>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</si>
  <si>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</si>
  <si>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</si>
  <si>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</si>
  <si>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</si>
  <si>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</si>
  <si>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</si>
  <si>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</si>
  <si>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</si>
  <si>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</si>
  <si>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</si>
  <si>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</si>
  <si>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</si>
  <si>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</si>
  <si>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</si>
  <si>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</si>
  <si>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</si>
  <si>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</si>
  <si>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</si>
  <si>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</si>
  <si>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</si>
  <si>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</si>
  <si>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</si>
  <si>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</si>
  <si>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</si>
  <si>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</si>
  <si>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</si>
  <si>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</si>
  <si>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</si>
  <si>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</si>
  <si>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</si>
  <si>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</si>
  <si>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</si>
  <si>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</si>
  <si>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</si>
  <si>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</si>
  <si>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</si>
  <si>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</si>
  <si>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</si>
  <si>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</si>
  <si>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</si>
  <si>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</si>
  <si>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</si>
  <si>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</si>
  <si>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</si>
  <si>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</si>
  <si>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</si>
  <si>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</si>
  <si>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</si>
  <si>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</si>
  <si>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</si>
  <si>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</si>
  <si>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</si>
  <si>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</si>
  <si>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</si>
  <si>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</si>
  <si>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</si>
  <si>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</si>
  <si>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</si>
  <si>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</si>
  <si>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</si>
  <si>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</si>
  <si>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</si>
  <si>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</si>
  <si>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</si>
  <si>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</si>
  <si>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</si>
  <si>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</si>
  <si>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</si>
  <si>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</si>
  <si>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</si>
  <si>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</si>
  <si>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</si>
  <si>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</si>
  <si>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</si>
  <si>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</si>
  <si>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</si>
  <si>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</si>
  <si>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</si>
  <si>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</si>
  <si>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</si>
  <si>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</si>
  <si>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</si>
  <si>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</si>
  <si>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</si>
  <si>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</si>
  <si>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</si>
  <si>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</si>
  <si>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</si>
  <si>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</si>
  <si>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ELIMINAR COLUMNA</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</si>
  <si>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</si>
  <si>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</si>
  <si>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</si>
  <si>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</si>
  <si>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</si>
  <si>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</si>
  <si>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</si>
  <si>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</si>
  <si>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</si>
  <si>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</si>
  <si>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</si>
  <si>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</si>
  <si>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</si>
  <si>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</si>
  <si>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</si>
  <si>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</si>
  <si>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</si>
  <si>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</si>
  <si>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</si>
  <si>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</si>
  <si>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</si>
  <si>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</si>
  <si>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</si>
  <si>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</si>
  <si>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</si>
  <si>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</si>
  <si>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</si>
  <si>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</si>
  <si>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</si>
  <si>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</si>
  <si>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</si>
  <si>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</si>
  <si>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</si>
  <si>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</si>
  <si>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</si>
  <si>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</si>
  <si>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</si>
  <si>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</si>
  <si>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</si>
  <si>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</si>
  <si>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</si>
  <si>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</si>
  <si>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</si>
  <si>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</si>
  <si>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</si>
  <si>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</si>
  <si>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</si>
  <si>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</si>
  <si>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</si>
  <si>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</si>
  <si>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</si>
  <si>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</si>
  <si>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</si>
  <si>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</si>
  <si>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</si>
  <si>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</si>
  <si>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</si>
  <si>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</si>
  <si>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</si>
  <si>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</si>
  <si>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</si>
  <si>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</si>
  <si>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</si>
  <si>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</si>
  <si>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</si>
  <si>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</si>
  <si>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</si>
  <si>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</si>
  <si>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</si>
  <si>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</si>
  <si>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</si>
  <si>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</si>
  <si>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</si>
  <si>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</si>
  <si>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</si>
  <si>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</si>
  <si>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</si>
  <si>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</si>
  <si>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</si>
  <si>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</si>
  <si>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</si>
  <si>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</si>
  <si>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</si>
  <si>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</si>
  <si>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</si>
  <si>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</si>
  <si>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</si>
  <si>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</si>
  <si>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</si>
  <si>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</si>
  <si>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</si>
  <si>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</si>
  <si>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</si>
  <si>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</si>
  <si>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</si>
  <si>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</si>
  <si>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</si>
  <si>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</si>
  <si>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</si>
  <si>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</si>
  <si>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</si>
  <si>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</si>
  <si>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</si>
  <si>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</si>
  <si>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</si>
  <si>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</si>
  <si>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</si>
  <si>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</si>
  <si>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</si>
  <si>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</si>
  <si>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</si>
  <si>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</si>
  <si>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</si>
  <si>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</si>
  <si>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</si>
  <si>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</si>
  <si>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</si>
  <si>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</si>
  <si>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</si>
  <si>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</si>
  <si>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</si>
  <si>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</si>
  <si>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win8defender</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</si>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</sst>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4" fillId="2" borderId="0" xfId="0" applyFont="1" applyFill="1" applyAlignment="1">
      <alignment horizontal="center" vertical="center" wrapText="1"/>
    </xf>
    <xf numFmtId="0" fontId="5" fillId="0" borderId="0" xfId="0" applyFont="1" applyAlignment="1">
      <alignment vertical="center" wrapText="1"/>
    </xf>
    <xf numFmtId="0" fontId="4" fillId="0" borderId="0" xfId="0" applyFont="1" applyAlignment="1">
      <alignment vertical="center" wrapText="1"/>
    </xf>
    <xf numFmtId="0" fontId="4" fillId="2" borderId="0" xfId="0" applyFont="1" applyFill="1" applyAlignment="1">
      <alignment horizontal="center" vertical="center"/>
    </xf>
    <xf numFmtId="11" fontId="4" fillId="2" borderId="0" xfId="0" applyNumberFormat="1" applyFont="1" applyFill="1" applyAlignment="1">
      <alignment horizontal="center" vertical="center"/>
    </xf>
    <xf numFmtId="9" fontId="4" fillId="2" borderId="0" xfId="0" applyNumberFormat="1"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vertical="center"/>
    </xf>
    <xf numFmtId="0" fontId="4" fillId="0" borderId="0" xfId="0" applyFont="1" applyAlignment="1">
      <alignment vertical="center"/>
    </xf>
    <xf numFmtId="10" fontId="5" fillId="0" borderId="0" xfId="1" applyNumberFormat="1" applyFont="1" applyAlignment="1">
      <alignment vertical="center"/>
    </xf>
    <xf numFmtId="11" fontId="5" fillId="0" borderId="0" xfId="0" applyNumberFormat="1" applyFont="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Q85"/>
  <sheetViews>
    <sheetView tabSelected="1" topLeftCell="A58" workbookViewId="0">
      <selection activeCell="A90" sqref="A90"/>
    </sheetView>
  </sheetViews>
  <sheetFormatPr baseColWidth="10" defaultRowHeight="16" x14ac:dyDescent="0.2"/>
  <cols>
    <col min="1" max="1" width="85.1640625" style="6" customWidth="1"/>
    <col min="2" max="2" width="18.33203125" style="12" customWidth="1"/>
    <col min="3" max="3" width="46" style="12" bestFit="1" customWidth="1"/>
    <col min="4" max="6" width="13.1640625" style="12" customWidth="1"/>
    <col min="7" max="7" width="41.6640625" style="12" customWidth="1"/>
    <col min="8" max="8" width="20" style="12" customWidth="1"/>
    <col min="9" max="10" width="10.83203125" style="12"/>
    <col min="11" max="11" width="19.33203125" style="15" customWidth="1"/>
    <col min="12" max="16384" width="10.83203125" style="12"/>
  </cols>
  <sheetData>
    <row r="1" spans="1:17" s="11" customFormat="1" ht="17" x14ac:dyDescent="0.2">
      <c r="A1" s="5" t="s">
        <v>212</v>
      </c>
      <c r="B1" s="8" t="s">
        <v>0</v>
      </c>
      <c r="C1" s="8" t="s">
        <v>1</v>
      </c>
      <c r="D1" s="8" t="s">
        <v>2</v>
      </c>
      <c r="E1" s="8" t="s">
        <v>98</v>
      </c>
      <c r="F1" s="8" t="s">
        <v>99</v>
      </c>
      <c r="G1" s="8" t="s">
        <v>3</v>
      </c>
      <c r="H1" s="8" t="s">
        <v>4</v>
      </c>
      <c r="I1" s="8" t="s">
        <v>5</v>
      </c>
      <c r="J1" s="8" t="s">
        <v>6</v>
      </c>
      <c r="K1" s="9" t="s">
        <v>7</v>
      </c>
      <c r="L1" s="8" t="s">
        <v>8</v>
      </c>
      <c r="M1" s="8" t="s">
        <v>9</v>
      </c>
      <c r="N1" s="10">
        <v>0.25</v>
      </c>
      <c r="O1" s="10">
        <v>0.5</v>
      </c>
      <c r="P1" s="10">
        <v>0.75</v>
      </c>
      <c r="Q1" s="8" t="s">
        <v>10</v>
      </c>
    </row>
    <row r="2" spans="1:17" ht="17" x14ac:dyDescent="0.2">
      <c r="A2" s="6" t="s">
        <v>213</v>
      </c>
      <c r="B2" s="12" t="s">
        <v>94</v>
      </c>
      <c r="C2" s="13" t="s">
        <v>105</v>
      </c>
      <c r="D2" s="12">
        <v>500000</v>
      </c>
      <c r="E2" s="12">
        <v>0</v>
      </c>
      <c r="F2" s="14">
        <f xml:space="preserve"> E2/500000</f>
        <v>0</v>
      </c>
      <c r="G2" s="12" t="s">
        <v>97</v>
      </c>
      <c r="K2" s="15">
        <f>VLOOKUP(C2,STATS!$A$2:$I$55,3,0)</f>
        <v>4458888000000</v>
      </c>
      <c r="L2" s="15">
        <f>VLOOKUP(C2,STATS!$A$1:$I$55,4,0)</f>
        <v>2575619000000</v>
      </c>
      <c r="M2" s="15" t="str">
        <f>VLOOKUP(C2,STATS!$A$1:$I$55,5,0)</f>
        <v>2.0</v>
      </c>
      <c r="N2" s="15" t="str">
        <f>VLOOKUP(C2,STATS!$A$1:$I$55,6,0)</f>
        <v>2227692.50</v>
      </c>
      <c r="O2" s="15" t="str">
        <f>VLOOKUP(C2,STATS!$A$1:$I$55,7,0)</f>
        <v>4461367.5</v>
      </c>
      <c r="P2" s="15">
        <f>VLOOKUP(C2,STATS!$A$1:$I$55,8,0)</f>
        <v>6690936000000</v>
      </c>
      <c r="Q2" s="15">
        <f>VLOOKUP(C2,STATS!$A$1:$I$55,9,0)</f>
        <v>8921471000000</v>
      </c>
    </row>
    <row r="3" spans="1:17" ht="17" x14ac:dyDescent="0.2">
      <c r="A3" s="6" t="s">
        <v>219</v>
      </c>
      <c r="B3" s="12" t="s">
        <v>95</v>
      </c>
      <c r="C3" s="13" t="s">
        <v>11</v>
      </c>
      <c r="D3" s="12">
        <v>500000</v>
      </c>
      <c r="E3" s="12">
        <v>0</v>
      </c>
      <c r="F3" s="14">
        <f t="shared" ref="F3:F66" si="0" xml:space="preserve"> E3/500000</f>
        <v>0</v>
      </c>
      <c r="H3" s="12">
        <v>500000</v>
      </c>
      <c r="K3" s="15" t="e">
        <f>VLOOKUP(C3,STATS!$A$2:$I$55,3,0)</f>
        <v>#N/A</v>
      </c>
      <c r="L3" s="15" t="e">
        <f>VLOOKUP(C3,STATS!$A$1:$I$55,4,0)</f>
        <v>#N/A</v>
      </c>
      <c r="M3" s="15" t="e">
        <f>VLOOKUP(C3,STATS!$A$1:$I$55,5,0)</f>
        <v>#N/A</v>
      </c>
      <c r="N3" s="15" t="e">
        <f>VLOOKUP(C3,STATS!$A$1:$I$55,6,0)</f>
        <v>#N/A</v>
      </c>
      <c r="O3" s="15" t="e">
        <f>VLOOKUP(C3,STATS!$A$1:$I$55,7,0)</f>
        <v>#N/A</v>
      </c>
      <c r="P3" s="15" t="e">
        <f>VLOOKUP(C3,STATS!$A$1:$I$55,8,0)</f>
        <v>#N/A</v>
      </c>
      <c r="Q3" s="15" t="e">
        <f>VLOOKUP(C3,STATS!$A$1:$I$55,9,0)</f>
        <v>#N/A</v>
      </c>
    </row>
    <row r="4" spans="1:17" ht="17" x14ac:dyDescent="0.2">
      <c r="A4" s="6" t="s">
        <v>220</v>
      </c>
      <c r="B4" s="12" t="s">
        <v>95</v>
      </c>
      <c r="C4" s="13" t="s">
        <v>12</v>
      </c>
      <c r="D4" s="12">
        <v>500000</v>
      </c>
      <c r="E4" s="12">
        <v>0</v>
      </c>
      <c r="F4" s="14">
        <f t="shared" si="0"/>
        <v>0</v>
      </c>
      <c r="K4" s="15" t="e">
        <f>VLOOKUP(C4,STATS!$A$2:$I$55,3,0)</f>
        <v>#N/A</v>
      </c>
      <c r="L4" s="15" t="e">
        <f>VLOOKUP(C4,STATS!$A$1:$I$55,4,0)</f>
        <v>#N/A</v>
      </c>
      <c r="M4" s="15" t="e">
        <f>VLOOKUP(C4,STATS!$A$1:$I$55,5,0)</f>
        <v>#N/A</v>
      </c>
      <c r="N4" s="15" t="e">
        <f>VLOOKUP(C4,STATS!$A$1:$I$55,6,0)</f>
        <v>#N/A</v>
      </c>
      <c r="O4" s="15" t="e">
        <f>VLOOKUP(C4,STATS!$A$1:$I$55,7,0)</f>
        <v>#N/A</v>
      </c>
      <c r="P4" s="15" t="e">
        <f>VLOOKUP(C4,STATS!$A$1:$I$55,8,0)</f>
        <v>#N/A</v>
      </c>
      <c r="Q4" s="15" t="e">
        <f>VLOOKUP(C4,STATS!$A$1:$I$55,9,0)</f>
        <v>#N/A</v>
      </c>
    </row>
    <row r="5" spans="1:17" ht="17" x14ac:dyDescent="0.2">
      <c r="A5" s="6" t="s">
        <v>221</v>
      </c>
      <c r="B5" s="12" t="s">
        <v>95</v>
      </c>
      <c r="C5" s="13" t="s">
        <v>13</v>
      </c>
      <c r="D5" s="12">
        <v>500000</v>
      </c>
      <c r="E5" s="12">
        <v>0</v>
      </c>
      <c r="F5" s="14">
        <f t="shared" si="0"/>
        <v>0</v>
      </c>
      <c r="K5" s="15" t="e">
        <f>VLOOKUP(C5,STATS!$A$2:$I$55,3,0)</f>
        <v>#N/A</v>
      </c>
      <c r="L5" s="15" t="e">
        <f>VLOOKUP(C5,STATS!$A$1:$I$55,4,0)</f>
        <v>#N/A</v>
      </c>
      <c r="M5" s="15" t="e">
        <f>VLOOKUP(C5,STATS!$A$1:$I$55,5,0)</f>
        <v>#N/A</v>
      </c>
      <c r="N5" s="15" t="e">
        <f>VLOOKUP(C5,STATS!$A$1:$I$55,6,0)</f>
        <v>#N/A</v>
      </c>
      <c r="O5" s="15" t="e">
        <f>VLOOKUP(C5,STATS!$A$1:$I$55,7,0)</f>
        <v>#N/A</v>
      </c>
      <c r="P5" s="15" t="e">
        <f>VLOOKUP(C5,STATS!$A$1:$I$55,8,0)</f>
        <v>#N/A</v>
      </c>
      <c r="Q5" s="15" t="e">
        <f>VLOOKUP(C5,STATS!$A$1:$I$55,9,0)</f>
        <v>#N/A</v>
      </c>
    </row>
    <row r="6" spans="1:17" ht="17" x14ac:dyDescent="0.2">
      <c r="A6" s="6" t="s">
        <v>222</v>
      </c>
      <c r="B6" s="12" t="s">
        <v>95</v>
      </c>
      <c r="C6" s="13" t="s">
        <v>14</v>
      </c>
      <c r="D6" s="12">
        <v>500000</v>
      </c>
      <c r="E6" s="12">
        <v>0</v>
      </c>
      <c r="F6" s="14">
        <f t="shared" si="0"/>
        <v>0</v>
      </c>
      <c r="K6" s="15" t="e">
        <f>VLOOKUP(C6,STATS!$A$2:$I$55,3,0)</f>
        <v>#N/A</v>
      </c>
      <c r="L6" s="15" t="e">
        <f>VLOOKUP(C6,STATS!$A$1:$I$55,4,0)</f>
        <v>#N/A</v>
      </c>
      <c r="M6" s="15" t="e">
        <f>VLOOKUP(C6,STATS!$A$1:$I$55,5,0)</f>
        <v>#N/A</v>
      </c>
      <c r="N6" s="15" t="e">
        <f>VLOOKUP(C6,STATS!$A$1:$I$55,6,0)</f>
        <v>#N/A</v>
      </c>
      <c r="O6" s="15" t="e">
        <f>VLOOKUP(C6,STATS!$A$1:$I$55,7,0)</f>
        <v>#N/A</v>
      </c>
      <c r="P6" s="15" t="e">
        <f>VLOOKUP(C6,STATS!$A$1:$I$55,8,0)</f>
        <v>#N/A</v>
      </c>
      <c r="Q6" s="15" t="e">
        <f>VLOOKUP(C6,STATS!$A$1:$I$55,9,0)</f>
        <v>#N/A</v>
      </c>
    </row>
    <row r="7" spans="1:17" ht="17" x14ac:dyDescent="0.2">
      <c r="A7" s="6" t="s">
        <v>223</v>
      </c>
      <c r="B7" s="12" t="s">
        <v>95</v>
      </c>
      <c r="C7" s="13" t="s">
        <v>15</v>
      </c>
      <c r="D7" s="12">
        <v>500000</v>
      </c>
      <c r="E7" s="12">
        <v>0</v>
      </c>
      <c r="F7" s="14">
        <f t="shared" si="0"/>
        <v>0</v>
      </c>
      <c r="K7" s="15" t="e">
        <f>VLOOKUP(C7,STATS!$A$2:$I$55,3,0)</f>
        <v>#N/A</v>
      </c>
      <c r="L7" s="15" t="e">
        <f>VLOOKUP(C7,STATS!$A$1:$I$55,4,0)</f>
        <v>#N/A</v>
      </c>
      <c r="M7" s="15" t="e">
        <f>VLOOKUP(C7,STATS!$A$1:$I$55,5,0)</f>
        <v>#N/A</v>
      </c>
      <c r="N7" s="15" t="e">
        <f>VLOOKUP(C7,STATS!$A$1:$I$55,6,0)</f>
        <v>#N/A</v>
      </c>
      <c r="O7" s="15" t="e">
        <f>VLOOKUP(C7,STATS!$A$1:$I$55,7,0)</f>
        <v>#N/A</v>
      </c>
      <c r="P7" s="15" t="e">
        <f>VLOOKUP(C7,STATS!$A$1:$I$55,8,0)</f>
        <v>#N/A</v>
      </c>
      <c r="Q7" s="15" t="e">
        <f>VLOOKUP(C7,STATS!$A$1:$I$55,9,0)</f>
        <v>#N/A</v>
      </c>
    </row>
    <row r="8" spans="1:17" ht="17" x14ac:dyDescent="0.2">
      <c r="A8" s="6" t="s">
        <v>224</v>
      </c>
      <c r="B8" s="12" t="s">
        <v>94</v>
      </c>
      <c r="C8" s="13" t="s">
        <v>16</v>
      </c>
      <c r="D8" s="12">
        <v>500000</v>
      </c>
      <c r="E8" s="12">
        <v>0</v>
      </c>
      <c r="F8" s="14">
        <f t="shared" si="0"/>
        <v>0</v>
      </c>
      <c r="K8" s="15">
        <f>VLOOKUP(C8,STATS!$A$2:$I$55,3,0)</f>
        <v>2</v>
      </c>
      <c r="L8" s="15">
        <f>VLOOKUP(C8,STATS!$A$1:$I$55,4,0)</f>
        <v>1414.2139999999999</v>
      </c>
      <c r="M8" s="15" t="str">
        <f>VLOOKUP(C8,STATS!$A$1:$I$55,5,0)</f>
        <v>0.0</v>
      </c>
      <c r="N8" s="15" t="str">
        <f>VLOOKUP(C8,STATS!$A$1:$I$55,6,0)</f>
        <v>0.00</v>
      </c>
      <c r="O8" s="15" t="str">
        <f>VLOOKUP(C8,STATS!$A$1:$I$55,7,0)</f>
        <v>0.0</v>
      </c>
      <c r="P8" s="15" t="str">
        <f>VLOOKUP(C8,STATS!$A$1:$I$55,8,0)</f>
        <v>0.000000e+00</v>
      </c>
      <c r="Q8" s="15">
        <f>VLOOKUP(C8,STATS!$A$1:$I$55,9,0)</f>
        <v>1000000</v>
      </c>
    </row>
    <row r="9" spans="1:17" ht="17" x14ac:dyDescent="0.2">
      <c r="A9" s="6" t="s">
        <v>225</v>
      </c>
      <c r="B9" s="12" t="s">
        <v>96</v>
      </c>
      <c r="C9" s="13" t="s">
        <v>17</v>
      </c>
      <c r="D9" s="12">
        <v>498168</v>
      </c>
      <c r="E9" s="12">
        <v>1832</v>
      </c>
      <c r="F9" s="14">
        <f t="shared" si="0"/>
        <v>3.6640000000000002E-3</v>
      </c>
      <c r="K9" s="15">
        <f>VLOOKUP(C9,STATS!$A$2:$I$55,3,0)</f>
        <v>6846207</v>
      </c>
      <c r="L9" s="15">
        <f>VLOOKUP(C9,STATS!$A$1:$I$55,4,0)</f>
        <v>1023049</v>
      </c>
      <c r="M9" s="15" t="str">
        <f>VLOOKUP(C9,STATS!$A$1:$I$55,5,0)</f>
        <v>0.0</v>
      </c>
      <c r="N9" s="15" t="str">
        <f>VLOOKUP(C9,STATS!$A$1:$I$55,6,0)</f>
        <v>7.00</v>
      </c>
      <c r="O9" s="15" t="str">
        <f>VLOOKUP(C9,STATS!$A$1:$I$55,7,0)</f>
        <v>7.0</v>
      </c>
      <c r="P9" s="15">
        <f>VLOOKUP(C9,STATS!$A$1:$I$55,8,0)</f>
        <v>7000000</v>
      </c>
      <c r="Q9" s="15">
        <f>VLOOKUP(C9,STATS!$A$1:$I$55,9,0)</f>
        <v>35000000</v>
      </c>
    </row>
    <row r="10" spans="1:17" ht="17" x14ac:dyDescent="0.2">
      <c r="A10" s="6" t="s">
        <v>225</v>
      </c>
      <c r="B10" s="12" t="s">
        <v>94</v>
      </c>
      <c r="C10" s="13" t="s">
        <v>18</v>
      </c>
      <c r="D10" s="12">
        <v>500000</v>
      </c>
      <c r="E10" s="12">
        <v>0</v>
      </c>
      <c r="F10" s="14">
        <f t="shared" si="0"/>
        <v>0</v>
      </c>
      <c r="K10" s="15">
        <f>VLOOKUP(C10,STATS!$A$2:$I$55,3,0)</f>
        <v>17242</v>
      </c>
      <c r="L10" s="15">
        <f>VLOOKUP(C10,STATS!$A$1:$I$55,4,0)</f>
        <v>130172</v>
      </c>
      <c r="M10" s="15" t="str">
        <f>VLOOKUP(C10,STATS!$A$1:$I$55,5,0)</f>
        <v>0.0</v>
      </c>
      <c r="N10" s="15" t="str">
        <f>VLOOKUP(C10,STATS!$A$1:$I$55,6,0)</f>
        <v>0.00</v>
      </c>
      <c r="O10" s="15" t="str">
        <f>VLOOKUP(C10,STATS!$A$1:$I$55,7,0)</f>
        <v>0.0</v>
      </c>
      <c r="P10" s="15" t="str">
        <f>VLOOKUP(C10,STATS!$A$1:$I$55,8,0)</f>
        <v>0.000000e+00</v>
      </c>
      <c r="Q10" s="15">
        <f>VLOOKUP(C10,STATS!$A$1:$I$55,9,0)</f>
        <v>1000000</v>
      </c>
    </row>
    <row r="11" spans="1:17" ht="17" x14ac:dyDescent="0.2">
      <c r="A11" s="6" t="s">
        <v>226</v>
      </c>
      <c r="B11" s="12" t="s">
        <v>96</v>
      </c>
      <c r="C11" s="13" t="s">
        <v>19</v>
      </c>
      <c r="D11" s="12">
        <v>24061</v>
      </c>
      <c r="E11" s="12">
        <v>475939</v>
      </c>
      <c r="F11" s="14">
        <f t="shared" si="0"/>
        <v>0.951878</v>
      </c>
      <c r="K11" s="15">
        <f>VLOOKUP(C11,STATS!$A$2:$I$55,3,0)</f>
        <v>1652825000</v>
      </c>
      <c r="L11" s="15">
        <f>VLOOKUP(C11,STATS!$A$1:$I$55,4,0)</f>
        <v>1004754000</v>
      </c>
      <c r="M11" s="15" t="str">
        <f>VLOOKUP(C11,STATS!$A$1:$I$55,5,0)</f>
        <v>1.0</v>
      </c>
      <c r="N11" s="15" t="str">
        <f>VLOOKUP(C11,STATS!$A$1:$I$55,6,0)</f>
        <v>788.00</v>
      </c>
      <c r="O11" s="15" t="str">
        <f>VLOOKUP(C11,STATS!$A$1:$I$55,7,0)</f>
        <v>1632.0</v>
      </c>
      <c r="P11" s="15">
        <f>VLOOKUP(C11,STATS!$A$1:$I$55,8,0)</f>
        <v>2381000000</v>
      </c>
      <c r="Q11" s="15">
        <f>VLOOKUP(C11,STATS!$A$1:$I$55,9,0)</f>
        <v>3209000000</v>
      </c>
    </row>
    <row r="12" spans="1:17" ht="17" x14ac:dyDescent="0.2">
      <c r="A12" s="6" t="s">
        <v>227</v>
      </c>
      <c r="B12" s="12" t="s">
        <v>96</v>
      </c>
      <c r="C12" s="13" t="s">
        <v>20</v>
      </c>
      <c r="D12" s="12">
        <v>498062</v>
      </c>
      <c r="E12" s="12">
        <v>1938</v>
      </c>
      <c r="F12" s="14">
        <f t="shared" si="0"/>
        <v>3.8760000000000001E-3</v>
      </c>
      <c r="K12" s="15">
        <f>VLOOKUP(C12,STATS!$A$2:$I$55,3,0)</f>
        <v>47850910000</v>
      </c>
      <c r="L12" s="15">
        <f>VLOOKUP(C12,STATS!$A$1:$I$55,4,0)</f>
        <v>14023090000</v>
      </c>
      <c r="M12" s="15" t="str">
        <f>VLOOKUP(C12,STATS!$A$1:$I$55,5,0)</f>
        <v>3.0</v>
      </c>
      <c r="N12" s="15" t="str">
        <f>VLOOKUP(C12,STATS!$A$1:$I$55,6,0)</f>
        <v>49480.00</v>
      </c>
      <c r="O12" s="15" t="str">
        <f>VLOOKUP(C12,STATS!$A$1:$I$55,7,0)</f>
        <v>53447.0</v>
      </c>
      <c r="P12" s="15">
        <f>VLOOKUP(C12,STATS!$A$1:$I$55,8,0)</f>
        <v>53447000000</v>
      </c>
      <c r="Q12" s="15">
        <f>VLOOKUP(C12,STATS!$A$1:$I$55,9,0)</f>
        <v>70492000000</v>
      </c>
    </row>
    <row r="13" spans="1:17" ht="17" x14ac:dyDescent="0.2">
      <c r="A13" s="6" t="s">
        <v>225</v>
      </c>
      <c r="B13" s="12" t="s">
        <v>96</v>
      </c>
      <c r="C13" s="13" t="s">
        <v>21</v>
      </c>
      <c r="D13" s="12">
        <v>498062</v>
      </c>
      <c r="E13" s="12">
        <v>1938</v>
      </c>
      <c r="F13" s="14">
        <f t="shared" si="0"/>
        <v>3.8760000000000001E-3</v>
      </c>
      <c r="K13" s="15">
        <f>VLOOKUP(C13,STATS!$A$2:$I$55,3,0)</f>
        <v>1326763</v>
      </c>
      <c r="L13" s="15">
        <f>VLOOKUP(C13,STATS!$A$1:$I$55,4,0)</f>
        <v>522999.9</v>
      </c>
      <c r="M13" s="15" t="str">
        <f>VLOOKUP(C13,STATS!$A$1:$I$55,5,0)</f>
        <v>1.0</v>
      </c>
      <c r="N13" s="15" t="str">
        <f>VLOOKUP(C13,STATS!$A$1:$I$55,6,0)</f>
        <v>1.00</v>
      </c>
      <c r="O13" s="15" t="str">
        <f>VLOOKUP(C13,STATS!$A$1:$I$55,7,0)</f>
        <v>1.0</v>
      </c>
      <c r="P13" s="15">
        <f>VLOOKUP(C13,STATS!$A$1:$I$55,8,0)</f>
        <v>2000000</v>
      </c>
      <c r="Q13" s="15">
        <f>VLOOKUP(C13,STATS!$A$1:$I$55,9,0)</f>
        <v>5000000</v>
      </c>
    </row>
    <row r="14" spans="1:17" ht="17" x14ac:dyDescent="0.2">
      <c r="A14" s="6" t="s">
        <v>225</v>
      </c>
      <c r="B14" s="12" t="s">
        <v>96</v>
      </c>
      <c r="C14" s="13" t="s">
        <v>22</v>
      </c>
      <c r="D14" s="12">
        <v>498062</v>
      </c>
      <c r="E14" s="12">
        <v>1938</v>
      </c>
      <c r="F14" s="14">
        <f t="shared" si="0"/>
        <v>3.8760000000000001E-3</v>
      </c>
      <c r="K14" s="15">
        <f>VLOOKUP(C14,STATS!$A$2:$I$55,3,0)</f>
        <v>1020714</v>
      </c>
      <c r="L14" s="15">
        <f>VLOOKUP(C14,STATS!$A$1:$I$55,4,0)</f>
        <v>166608</v>
      </c>
      <c r="M14" s="15" t="str">
        <f>VLOOKUP(C14,STATS!$A$1:$I$55,5,0)</f>
        <v>0.0</v>
      </c>
      <c r="N14" s="15" t="str">
        <f>VLOOKUP(C14,STATS!$A$1:$I$55,6,0)</f>
        <v>1.00</v>
      </c>
      <c r="O14" s="15" t="str">
        <f>VLOOKUP(C14,STATS!$A$1:$I$55,7,0)</f>
        <v>1.0</v>
      </c>
      <c r="P14" s="15">
        <f>VLOOKUP(C14,STATS!$A$1:$I$55,8,0)</f>
        <v>1000000</v>
      </c>
      <c r="Q14" s="15">
        <f>VLOOKUP(C14,STATS!$A$1:$I$55,9,0)</f>
        <v>4000000</v>
      </c>
    </row>
    <row r="15" spans="1:17" ht="17" x14ac:dyDescent="0.2">
      <c r="A15" s="6" t="s">
        <v>228</v>
      </c>
      <c r="B15" s="12" t="s">
        <v>94</v>
      </c>
      <c r="C15" s="13" t="s">
        <v>23</v>
      </c>
      <c r="D15" s="12">
        <v>500000</v>
      </c>
      <c r="E15" s="12">
        <v>0</v>
      </c>
      <c r="F15" s="14">
        <f t="shared" si="0"/>
        <v>0</v>
      </c>
      <c r="K15" s="15">
        <f>VLOOKUP(C15,STATS!$A$2:$I$55,3,0)</f>
        <v>987816</v>
      </c>
      <c r="L15" s="15">
        <f>VLOOKUP(C15,STATS!$A$1:$I$55,4,0)</f>
        <v>109706.8</v>
      </c>
      <c r="M15" s="15" t="str">
        <f>VLOOKUP(C15,STATS!$A$1:$I$55,5,0)</f>
        <v>0.0</v>
      </c>
      <c r="N15" s="15" t="str">
        <f>VLOOKUP(C15,STATS!$A$1:$I$55,6,0)</f>
        <v>1.00</v>
      </c>
      <c r="O15" s="15" t="str">
        <f>VLOOKUP(C15,STATS!$A$1:$I$55,7,0)</f>
        <v>1.0</v>
      </c>
      <c r="P15" s="15">
        <f>VLOOKUP(C15,STATS!$A$1:$I$55,8,0)</f>
        <v>1000000</v>
      </c>
      <c r="Q15" s="15">
        <f>VLOOKUP(C15,STATS!$A$1:$I$55,9,0)</f>
        <v>1000000</v>
      </c>
    </row>
    <row r="16" spans="1:17" ht="17" x14ac:dyDescent="0.2">
      <c r="A16" s="6" t="s">
        <v>229</v>
      </c>
      <c r="B16" s="12" t="s">
        <v>94</v>
      </c>
      <c r="C16" s="13" t="s">
        <v>24</v>
      </c>
      <c r="D16" s="12">
        <v>500000</v>
      </c>
      <c r="E16" s="12">
        <v>0</v>
      </c>
      <c r="F16" s="14">
        <f t="shared" si="0"/>
        <v>0</v>
      </c>
      <c r="K16" s="15">
        <f>VLOOKUP(C16,STATS!$A$2:$I$55,3,0)</f>
        <v>108037500</v>
      </c>
      <c r="L16" s="15">
        <f>VLOOKUP(C16,STATS!$A$1:$I$55,4,0)</f>
        <v>63068540</v>
      </c>
      <c r="M16" s="15" t="str">
        <f>VLOOKUP(C16,STATS!$A$1:$I$55,5,0)</f>
        <v>1.0</v>
      </c>
      <c r="N16" s="15" t="str">
        <f>VLOOKUP(C16,STATS!$A$1:$I$55,6,0)</f>
        <v>51.00</v>
      </c>
      <c r="O16" s="15" t="str">
        <f>VLOOKUP(C16,STATS!$A$1:$I$55,7,0)</f>
        <v>97.0</v>
      </c>
      <c r="P16" s="15">
        <f>VLOOKUP(C16,STATS!$A$1:$I$55,8,0)</f>
        <v>162000000</v>
      </c>
      <c r="Q16" s="15">
        <f>VLOOKUP(C16,STATS!$A$1:$I$55,9,0)</f>
        <v>222000000</v>
      </c>
    </row>
    <row r="17" spans="1:17" ht="17" x14ac:dyDescent="0.2">
      <c r="A17" s="6" t="s">
        <v>230</v>
      </c>
      <c r="B17" s="12" t="s">
        <v>96</v>
      </c>
      <c r="C17" s="13" t="s">
        <v>25</v>
      </c>
      <c r="D17" s="12">
        <v>481760</v>
      </c>
      <c r="E17" s="12">
        <v>18240</v>
      </c>
      <c r="F17" s="14">
        <f t="shared" si="0"/>
        <v>3.6479999999999999E-2</v>
      </c>
      <c r="K17" s="15">
        <f>VLOOKUP(C17,STATS!$A$2:$I$55,3,0)</f>
        <v>81271650000</v>
      </c>
      <c r="L17" s="15">
        <f>VLOOKUP(C17,STATS!$A$1:$I$55,4,0)</f>
        <v>48985130000</v>
      </c>
      <c r="M17" s="15" t="str">
        <f>VLOOKUP(C17,STATS!$A$1:$I$55,5,0)</f>
        <v>7.0</v>
      </c>
      <c r="N17" s="15" t="str">
        <f>VLOOKUP(C17,STATS!$A$1:$I$55,6,0)</f>
        <v>36825.00</v>
      </c>
      <c r="O17" s="15" t="str">
        <f>VLOOKUP(C17,STATS!$A$1:$I$55,7,0)</f>
        <v>82373.0</v>
      </c>
      <c r="P17" s="15">
        <f>VLOOKUP(C17,STATS!$A$1:$I$55,8,0)</f>
        <v>123939500000</v>
      </c>
      <c r="Q17" s="15">
        <f>VLOOKUP(C17,STATS!$A$1:$I$55,9,0)</f>
        <v>167958000000</v>
      </c>
    </row>
    <row r="18" spans="1:17" ht="34" x14ac:dyDescent="0.2">
      <c r="A18" s="6" t="s">
        <v>231</v>
      </c>
      <c r="B18" s="12" t="s">
        <v>96</v>
      </c>
      <c r="C18" s="13" t="s">
        <v>26</v>
      </c>
      <c r="D18" s="12">
        <v>345437</v>
      </c>
      <c r="E18" s="12">
        <v>154563</v>
      </c>
      <c r="F18" s="14">
        <f t="shared" si="0"/>
        <v>0.30912600000000001</v>
      </c>
      <c r="K18" s="15">
        <f>VLOOKUP(C18,STATS!$A$2:$I$55,3,0)</f>
        <v>24869940</v>
      </c>
      <c r="L18" s="15">
        <f>VLOOKUP(C18,STATS!$A$1:$I$55,4,0)</f>
        <v>5613712</v>
      </c>
      <c r="M18" s="15" t="str">
        <f>VLOOKUP(C18,STATS!$A$1:$I$55,5,0)</f>
        <v>1.0</v>
      </c>
      <c r="N18" s="15" t="str">
        <f>VLOOKUP(C18,STATS!$A$1:$I$55,6,0)</f>
        <v>18.00</v>
      </c>
      <c r="O18" s="15" t="str">
        <f>VLOOKUP(C18,STATS!$A$1:$I$55,7,0)</f>
        <v>27.0</v>
      </c>
      <c r="P18" s="15">
        <f>VLOOKUP(C18,STATS!$A$1:$I$55,8,0)</f>
        <v>27000000</v>
      </c>
      <c r="Q18" s="15">
        <f>VLOOKUP(C18,STATS!$A$1:$I$55,9,0)</f>
        <v>52000000</v>
      </c>
    </row>
    <row r="19" spans="1:17" ht="17" x14ac:dyDescent="0.2">
      <c r="A19" s="6" t="s">
        <v>232</v>
      </c>
      <c r="B19" s="12" t="s">
        <v>96</v>
      </c>
      <c r="C19" s="13" t="s">
        <v>27</v>
      </c>
      <c r="D19" s="12">
        <v>499984</v>
      </c>
      <c r="E19" s="12">
        <v>16</v>
      </c>
      <c r="F19" s="14">
        <f t="shared" si="0"/>
        <v>3.1999999999999999E-5</v>
      </c>
      <c r="K19" s="15">
        <f>VLOOKUP(C19,STATS!$A$2:$I$55,3,0)</f>
        <v>169730400</v>
      </c>
      <c r="L19" s="15">
        <f>VLOOKUP(C19,STATS!$A$1:$I$55,4,0)</f>
        <v>89325170</v>
      </c>
      <c r="M19" s="15" t="str">
        <f>VLOOKUP(C19,STATS!$A$1:$I$55,5,0)</f>
        <v>1.0</v>
      </c>
      <c r="N19" s="15" t="str">
        <f>VLOOKUP(C19,STATS!$A$1:$I$55,6,0)</f>
        <v>89.00</v>
      </c>
      <c r="O19" s="15" t="str">
        <f>VLOOKUP(C19,STATS!$A$1:$I$55,7,0)</f>
        <v>181.0</v>
      </c>
      <c r="P19" s="15">
        <f>VLOOKUP(C19,STATS!$A$1:$I$55,8,0)</f>
        <v>267000000</v>
      </c>
      <c r="Q19" s="15">
        <f>VLOOKUP(C19,STATS!$A$1:$I$55,9,0)</f>
        <v>296000000</v>
      </c>
    </row>
    <row r="20" spans="1:17" ht="17" x14ac:dyDescent="0.2">
      <c r="A20" s="6" t="s">
        <v>233</v>
      </c>
      <c r="B20" s="12" t="s">
        <v>94</v>
      </c>
      <c r="C20" s="13" t="s">
        <v>28</v>
      </c>
      <c r="D20" s="12">
        <v>500000</v>
      </c>
      <c r="E20" s="12">
        <v>0</v>
      </c>
      <c r="F20" s="14">
        <f t="shared" si="0"/>
        <v>0</v>
      </c>
      <c r="K20" s="15">
        <f>VLOOKUP(C20,STATS!$A$2:$I$55,3,0)</f>
        <v>122611000</v>
      </c>
      <c r="L20" s="15">
        <f>VLOOKUP(C20,STATS!$A$1:$I$55,4,0)</f>
        <v>69303170</v>
      </c>
      <c r="M20" s="15" t="str">
        <f>VLOOKUP(C20,STATS!$A$1:$I$55,5,0)</f>
        <v>1.0</v>
      </c>
      <c r="N20" s="15" t="str">
        <f>VLOOKUP(C20,STATS!$A$1:$I$55,6,0)</f>
        <v>74.00</v>
      </c>
      <c r="O20" s="15" t="str">
        <f>VLOOKUP(C20,STATS!$A$1:$I$55,7,0)</f>
        <v>88.0</v>
      </c>
      <c r="P20" s="15">
        <f>VLOOKUP(C20,STATS!$A$1:$I$55,8,0)</f>
        <v>182000000</v>
      </c>
      <c r="Q20" s="15">
        <f>VLOOKUP(C20,STATS!$A$1:$I$55,9,0)</f>
        <v>283000000</v>
      </c>
    </row>
    <row r="21" spans="1:17" ht="17" x14ac:dyDescent="0.2">
      <c r="A21" s="6" t="s">
        <v>234</v>
      </c>
      <c r="B21" s="12" t="s">
        <v>95</v>
      </c>
      <c r="C21" s="13" t="s">
        <v>29</v>
      </c>
      <c r="D21" s="12">
        <v>500000</v>
      </c>
      <c r="E21" s="12">
        <v>0</v>
      </c>
      <c r="F21" s="14">
        <f t="shared" si="0"/>
        <v>0</v>
      </c>
      <c r="K21" s="15" t="e">
        <f>VLOOKUP(C21,STATS!$A$2:$I$55,3,0)</f>
        <v>#N/A</v>
      </c>
      <c r="L21" s="15" t="e">
        <f>VLOOKUP(C21,STATS!$A$1:$I$55,4,0)</f>
        <v>#N/A</v>
      </c>
      <c r="M21" s="15" t="e">
        <f>VLOOKUP(C21,STATS!$A$1:$I$55,5,0)</f>
        <v>#N/A</v>
      </c>
      <c r="N21" s="15" t="e">
        <f>VLOOKUP(C21,STATS!$A$1:$I$55,6,0)</f>
        <v>#N/A</v>
      </c>
      <c r="O21" s="15" t="e">
        <f>VLOOKUP(C21,STATS!$A$1:$I$55,7,0)</f>
        <v>#N/A</v>
      </c>
      <c r="P21" s="15" t="e">
        <f>VLOOKUP(C21,STATS!$A$1:$I$55,8,0)</f>
        <v>#N/A</v>
      </c>
      <c r="Q21" s="15" t="e">
        <f>VLOOKUP(C21,STATS!$A$1:$I$55,9,0)</f>
        <v>#N/A</v>
      </c>
    </row>
    <row r="22" spans="1:17" ht="17" x14ac:dyDescent="0.2">
      <c r="A22" s="6" t="s">
        <v>235</v>
      </c>
      <c r="B22" s="12" t="s">
        <v>95</v>
      </c>
      <c r="C22" s="13" t="s">
        <v>30</v>
      </c>
      <c r="D22" s="12">
        <v>500000</v>
      </c>
      <c r="E22" s="12">
        <v>0</v>
      </c>
      <c r="F22" s="14">
        <f t="shared" si="0"/>
        <v>0</v>
      </c>
      <c r="K22" s="15" t="e">
        <f>VLOOKUP(C22,STATS!$A$2:$I$55,3,0)</f>
        <v>#N/A</v>
      </c>
      <c r="L22" s="15" t="e">
        <f>VLOOKUP(C22,STATS!$A$1:$I$55,4,0)</f>
        <v>#N/A</v>
      </c>
      <c r="M22" s="15" t="e">
        <f>VLOOKUP(C22,STATS!$A$1:$I$55,5,0)</f>
        <v>#N/A</v>
      </c>
      <c r="N22" s="15" t="e">
        <f>VLOOKUP(C22,STATS!$A$1:$I$55,6,0)</f>
        <v>#N/A</v>
      </c>
      <c r="O22" s="15" t="e">
        <f>VLOOKUP(C22,STATS!$A$1:$I$55,7,0)</f>
        <v>#N/A</v>
      </c>
      <c r="P22" s="15" t="e">
        <f>VLOOKUP(C22,STATS!$A$1:$I$55,8,0)</f>
        <v>#N/A</v>
      </c>
      <c r="Q22" s="15" t="e">
        <f>VLOOKUP(C22,STATS!$A$1:$I$55,9,0)</f>
        <v>#N/A</v>
      </c>
    </row>
    <row r="23" spans="1:17" ht="17" x14ac:dyDescent="0.2">
      <c r="A23" s="6" t="s">
        <v>236</v>
      </c>
      <c r="B23" s="12" t="s">
        <v>95</v>
      </c>
      <c r="C23" s="13" t="s">
        <v>31</v>
      </c>
      <c r="D23" s="12">
        <v>500000</v>
      </c>
      <c r="E23" s="12">
        <v>0</v>
      </c>
      <c r="F23" s="14">
        <f t="shared" si="0"/>
        <v>0</v>
      </c>
      <c r="K23" s="15" t="e">
        <f>VLOOKUP(C23,STATS!$A$2:$I$55,3,0)</f>
        <v>#N/A</v>
      </c>
      <c r="L23" s="15" t="e">
        <f>VLOOKUP(C23,STATS!$A$1:$I$55,4,0)</f>
        <v>#N/A</v>
      </c>
      <c r="M23" s="15" t="e">
        <f>VLOOKUP(C23,STATS!$A$1:$I$55,5,0)</f>
        <v>#N/A</v>
      </c>
      <c r="N23" s="15" t="e">
        <f>VLOOKUP(C23,STATS!$A$1:$I$55,6,0)</f>
        <v>#N/A</v>
      </c>
      <c r="O23" s="15" t="e">
        <f>VLOOKUP(C23,STATS!$A$1:$I$55,7,0)</f>
        <v>#N/A</v>
      </c>
      <c r="P23" s="15" t="e">
        <f>VLOOKUP(C23,STATS!$A$1:$I$55,8,0)</f>
        <v>#N/A</v>
      </c>
      <c r="Q23" s="15" t="e">
        <f>VLOOKUP(C23,STATS!$A$1:$I$55,9,0)</f>
        <v>#N/A</v>
      </c>
    </row>
    <row r="24" spans="1:17" ht="17" x14ac:dyDescent="0.2">
      <c r="A24" s="6" t="s">
        <v>237</v>
      </c>
      <c r="B24" s="12" t="s">
        <v>94</v>
      </c>
      <c r="C24" s="13" t="s">
        <v>32</v>
      </c>
      <c r="D24" s="12">
        <v>500000</v>
      </c>
      <c r="E24" s="12">
        <v>0</v>
      </c>
      <c r="F24" s="14">
        <f t="shared" si="0"/>
        <v>0</v>
      </c>
      <c r="K24" s="15">
        <f>VLOOKUP(C24,STATS!$A$2:$I$55,3,0)</f>
        <v>15726930000</v>
      </c>
      <c r="L24" s="15">
        <f>VLOOKUP(C24,STATS!$A$1:$I$55,4,0)</f>
        <v>2188646000</v>
      </c>
      <c r="M24" s="15" t="str">
        <f>VLOOKUP(C24,STATS!$A$1:$I$55,5,0)</f>
        <v>7600.0</v>
      </c>
      <c r="N24" s="15" t="str">
        <f>VLOOKUP(C24,STATS!$A$1:$I$55,6,0)</f>
        <v>15063.00</v>
      </c>
      <c r="O24" s="15" t="str">
        <f>VLOOKUP(C24,STATS!$A$1:$I$55,7,0)</f>
        <v>16299.0</v>
      </c>
      <c r="P24" s="15">
        <f>VLOOKUP(C24,STATS!$A$1:$I$55,8,0)</f>
        <v>17134000000</v>
      </c>
      <c r="Q24" s="15">
        <f>VLOOKUP(C24,STATS!$A$1:$I$55,9,0)</f>
        <v>18242000000</v>
      </c>
    </row>
    <row r="25" spans="1:17" ht="17" x14ac:dyDescent="0.2">
      <c r="A25" s="6" t="s">
        <v>238</v>
      </c>
      <c r="B25" s="12" t="s">
        <v>94</v>
      </c>
      <c r="C25" s="13" t="s">
        <v>33</v>
      </c>
      <c r="D25" s="12">
        <v>500000</v>
      </c>
      <c r="E25" s="12">
        <v>0</v>
      </c>
      <c r="F25" s="14">
        <f t="shared" si="0"/>
        <v>0</v>
      </c>
      <c r="K25" s="15">
        <f>VLOOKUP(C25,STATS!$A$2:$I$55,3,0)</f>
        <v>574718600</v>
      </c>
      <c r="L25" s="15">
        <f>VLOOKUP(C25,STATS!$A$1:$I$55,4,0)</f>
        <v>248203300</v>
      </c>
      <c r="M25" s="15" t="str">
        <f>VLOOKUP(C25,STATS!$A$1:$I$55,5,0)</f>
        <v>16.0</v>
      </c>
      <c r="N25" s="15" t="str">
        <f>VLOOKUP(C25,STATS!$A$1:$I$55,6,0)</f>
        <v>256.00</v>
      </c>
      <c r="O25" s="15" t="str">
        <f>VLOOKUP(C25,STATS!$A$1:$I$55,7,0)</f>
        <v>768.0</v>
      </c>
      <c r="P25" s="15">
        <f>VLOOKUP(C25,STATS!$A$1:$I$55,8,0)</f>
        <v>768000000</v>
      </c>
      <c r="Q25" s="15">
        <f>VLOOKUP(C25,STATS!$A$1:$I$55,9,0)</f>
        <v>784000000</v>
      </c>
    </row>
    <row r="26" spans="1:17" ht="17" x14ac:dyDescent="0.2">
      <c r="A26" s="6" t="s">
        <v>239</v>
      </c>
      <c r="B26" s="12" t="s">
        <v>95</v>
      </c>
      <c r="C26" s="13" t="s">
        <v>34</v>
      </c>
      <c r="D26" s="12">
        <v>500000</v>
      </c>
      <c r="E26" s="12">
        <v>0</v>
      </c>
      <c r="F26" s="14">
        <f t="shared" si="0"/>
        <v>0</v>
      </c>
      <c r="K26" s="15" t="e">
        <f>VLOOKUP(C26,STATS!$A$2:$I$55,3,0)</f>
        <v>#N/A</v>
      </c>
      <c r="L26" s="15" t="e">
        <f>VLOOKUP(C26,STATS!$A$1:$I$55,4,0)</f>
        <v>#N/A</v>
      </c>
      <c r="M26" s="15" t="e">
        <f>VLOOKUP(C26,STATS!$A$1:$I$55,5,0)</f>
        <v>#N/A</v>
      </c>
      <c r="N26" s="15" t="e">
        <f>VLOOKUP(C26,STATS!$A$1:$I$55,6,0)</f>
        <v>#N/A</v>
      </c>
      <c r="O26" s="15" t="e">
        <f>VLOOKUP(C26,STATS!$A$1:$I$55,7,0)</f>
        <v>#N/A</v>
      </c>
      <c r="P26" s="15" t="e">
        <f>VLOOKUP(C26,STATS!$A$1:$I$55,8,0)</f>
        <v>#N/A</v>
      </c>
      <c r="Q26" s="15" t="e">
        <f>VLOOKUP(C26,STATS!$A$1:$I$55,9,0)</f>
        <v>#N/A</v>
      </c>
    </row>
    <row r="27" spans="1:17" ht="34" x14ac:dyDescent="0.2">
      <c r="A27" s="6" t="s">
        <v>240</v>
      </c>
      <c r="B27" s="12" t="s">
        <v>95</v>
      </c>
      <c r="C27" s="13" t="s">
        <v>35</v>
      </c>
      <c r="D27" s="12">
        <v>499999</v>
      </c>
      <c r="E27" s="12">
        <v>1</v>
      </c>
      <c r="F27" s="14">
        <f t="shared" si="0"/>
        <v>1.9999999999999999E-6</v>
      </c>
      <c r="K27" s="15" t="e">
        <f>VLOOKUP(C27,STATS!$A$2:$I$55,3,0)</f>
        <v>#N/A</v>
      </c>
      <c r="L27" s="15" t="e">
        <f>VLOOKUP(C27,STATS!$A$1:$I$55,4,0)</f>
        <v>#N/A</v>
      </c>
      <c r="M27" s="15" t="e">
        <f>VLOOKUP(C27,STATS!$A$1:$I$55,5,0)</f>
        <v>#N/A</v>
      </c>
      <c r="N27" s="15" t="e">
        <f>VLOOKUP(C27,STATS!$A$1:$I$55,6,0)</f>
        <v>#N/A</v>
      </c>
      <c r="O27" s="15" t="e">
        <f>VLOOKUP(C27,STATS!$A$1:$I$55,7,0)</f>
        <v>#N/A</v>
      </c>
      <c r="P27" s="15" t="e">
        <f>VLOOKUP(C27,STATS!$A$1:$I$55,8,0)</f>
        <v>#N/A</v>
      </c>
      <c r="Q27" s="15" t="e">
        <f>VLOOKUP(C27,STATS!$A$1:$I$55,9,0)</f>
        <v>#N/A</v>
      </c>
    </row>
    <row r="28" spans="1:17" ht="34" x14ac:dyDescent="0.2">
      <c r="A28" s="6" t="s">
        <v>279</v>
      </c>
      <c r="B28" s="12" t="s">
        <v>95</v>
      </c>
      <c r="C28" s="13" t="s">
        <v>36</v>
      </c>
      <c r="D28" s="12">
        <v>500000</v>
      </c>
      <c r="E28" s="12">
        <v>0</v>
      </c>
      <c r="F28" s="14">
        <f t="shared" si="0"/>
        <v>0</v>
      </c>
      <c r="K28" s="15" t="e">
        <f>VLOOKUP(C28,STATS!$A$2:$I$55,3,0)</f>
        <v>#N/A</v>
      </c>
      <c r="L28" s="15" t="e">
        <f>VLOOKUP(C28,STATS!$A$1:$I$55,4,0)</f>
        <v>#N/A</v>
      </c>
      <c r="M28" s="15" t="e">
        <f>VLOOKUP(C28,STATS!$A$1:$I$55,5,0)</f>
        <v>#N/A</v>
      </c>
      <c r="N28" s="15" t="e">
        <f>VLOOKUP(C28,STATS!$A$1:$I$55,6,0)</f>
        <v>#N/A</v>
      </c>
      <c r="O28" s="15" t="e">
        <f>VLOOKUP(C28,STATS!$A$1:$I$55,7,0)</f>
        <v>#N/A</v>
      </c>
      <c r="P28" s="15" t="e">
        <f>VLOOKUP(C28,STATS!$A$1:$I$55,8,0)</f>
        <v>#N/A</v>
      </c>
      <c r="Q28" s="15" t="e">
        <f>VLOOKUP(C28,STATS!$A$1:$I$55,9,0)</f>
        <v>#N/A</v>
      </c>
    </row>
    <row r="29" spans="1:17" ht="34" x14ac:dyDescent="0.2">
      <c r="A29" s="6" t="s">
        <v>241</v>
      </c>
      <c r="B29" s="12" t="s">
        <v>96</v>
      </c>
      <c r="C29" s="13" t="s">
        <v>37</v>
      </c>
      <c r="D29" s="12">
        <v>498074</v>
      </c>
      <c r="E29" s="12">
        <v>1926</v>
      </c>
      <c r="F29" s="14">
        <f t="shared" si="0"/>
        <v>3.852E-3</v>
      </c>
      <c r="K29" s="15">
        <f>VLOOKUP(C29,STATS!$A$2:$I$55,3,0)</f>
        <v>945789.2</v>
      </c>
      <c r="L29" s="15">
        <f>VLOOKUP(C29,STATS!$A$1:$I$55,4,0)</f>
        <v>226433.5</v>
      </c>
      <c r="M29" s="15" t="str">
        <f>VLOOKUP(C29,STATS!$A$1:$I$55,5,0)</f>
        <v>0.0</v>
      </c>
      <c r="N29" s="15" t="str">
        <f>VLOOKUP(C29,STATS!$A$1:$I$55,6,0)</f>
        <v>1.00</v>
      </c>
      <c r="O29" s="15" t="str">
        <f>VLOOKUP(C29,STATS!$A$1:$I$55,7,0)</f>
        <v>1.0</v>
      </c>
      <c r="P29" s="15">
        <f>VLOOKUP(C29,STATS!$A$1:$I$55,8,0)</f>
        <v>1000000</v>
      </c>
      <c r="Q29" s="15">
        <f>VLOOKUP(C29,STATS!$A$1:$I$55,9,0)</f>
        <v>1000000</v>
      </c>
    </row>
    <row r="30" spans="1:17" ht="34" x14ac:dyDescent="0.2">
      <c r="A30" s="6" t="s">
        <v>242</v>
      </c>
      <c r="B30" s="12" t="s">
        <v>94</v>
      </c>
      <c r="C30" s="13" t="s">
        <v>38</v>
      </c>
      <c r="D30" s="12">
        <v>500000</v>
      </c>
      <c r="E30" s="12">
        <v>0</v>
      </c>
      <c r="F30" s="14">
        <f t="shared" si="0"/>
        <v>0</v>
      </c>
      <c r="K30" s="15">
        <f>VLOOKUP(C30,STATS!$A$2:$I$55,3,0)</f>
        <v>28</v>
      </c>
      <c r="L30" s="15">
        <f>VLOOKUP(C30,STATS!$A$1:$I$55,4,0)</f>
        <v>5291.4340000000002</v>
      </c>
      <c r="M30" s="15" t="str">
        <f>VLOOKUP(C30,STATS!$A$1:$I$55,5,0)</f>
        <v>0.0</v>
      </c>
      <c r="N30" s="15" t="str">
        <f>VLOOKUP(C30,STATS!$A$1:$I$55,6,0)</f>
        <v>0.00</v>
      </c>
      <c r="O30" s="15" t="str">
        <f>VLOOKUP(C30,STATS!$A$1:$I$55,7,0)</f>
        <v>0.0</v>
      </c>
      <c r="P30" s="15" t="str">
        <f>VLOOKUP(C30,STATS!$A$1:$I$55,8,0)</f>
        <v>0.000000e+00</v>
      </c>
      <c r="Q30" s="15">
        <f>VLOOKUP(C30,STATS!$A$1:$I$55,9,0)</f>
        <v>1000000</v>
      </c>
    </row>
    <row r="31" spans="1:17" ht="17" x14ac:dyDescent="0.2">
      <c r="A31" s="6" t="s">
        <v>243</v>
      </c>
      <c r="B31" s="12" t="s">
        <v>95</v>
      </c>
      <c r="C31" s="13" t="s">
        <v>39</v>
      </c>
      <c r="D31" s="12">
        <v>126</v>
      </c>
      <c r="E31" s="12">
        <v>499874</v>
      </c>
      <c r="F31" s="14">
        <f t="shared" si="0"/>
        <v>0.99974799999999997</v>
      </c>
      <c r="K31" s="15" t="e">
        <f>VLOOKUP(C31,STATS!$A$2:$I$55,3,0)</f>
        <v>#N/A</v>
      </c>
      <c r="L31" s="15" t="e">
        <f>VLOOKUP(C31,STATS!$A$1:$I$55,4,0)</f>
        <v>#N/A</v>
      </c>
      <c r="M31" s="15" t="e">
        <f>VLOOKUP(C31,STATS!$A$1:$I$55,5,0)</f>
        <v>#N/A</v>
      </c>
      <c r="N31" s="15" t="e">
        <f>VLOOKUP(C31,STATS!$A$1:$I$55,6,0)</f>
        <v>#N/A</v>
      </c>
      <c r="O31" s="15" t="e">
        <f>VLOOKUP(C31,STATS!$A$1:$I$55,7,0)</f>
        <v>#N/A</v>
      </c>
      <c r="P31" s="15" t="e">
        <f>VLOOKUP(C31,STATS!$A$1:$I$55,8,0)</f>
        <v>#N/A</v>
      </c>
      <c r="Q31" s="15" t="e">
        <f>VLOOKUP(C31,STATS!$A$1:$I$55,9,0)</f>
        <v>#N/A</v>
      </c>
    </row>
    <row r="32" spans="1:17" ht="34" x14ac:dyDescent="0.2">
      <c r="A32" s="6" t="s">
        <v>244</v>
      </c>
      <c r="B32" s="12" t="s">
        <v>96</v>
      </c>
      <c r="C32" s="13" t="s">
        <v>40</v>
      </c>
      <c r="D32" s="12">
        <v>470152</v>
      </c>
      <c r="E32" s="12">
        <v>29848</v>
      </c>
      <c r="F32" s="14">
        <f t="shared" si="0"/>
        <v>5.9695999999999999E-2</v>
      </c>
      <c r="K32" s="15">
        <f>VLOOKUP(C32,STATS!$A$2:$I$55,3,0)</f>
        <v>438.15620000000001</v>
      </c>
      <c r="L32" s="15">
        <f>VLOOKUP(C32,STATS!$A$1:$I$55,4,0)</f>
        <v>20927.62</v>
      </c>
      <c r="M32" s="15" t="str">
        <f>VLOOKUP(C32,STATS!$A$1:$I$55,5,0)</f>
        <v>0.0</v>
      </c>
      <c r="N32" s="15" t="str">
        <f>VLOOKUP(C32,STATS!$A$1:$I$55,6,0)</f>
        <v>0.00</v>
      </c>
      <c r="O32" s="15" t="str">
        <f>VLOOKUP(C32,STATS!$A$1:$I$55,7,0)</f>
        <v>0.0</v>
      </c>
      <c r="P32" s="15" t="str">
        <f>VLOOKUP(C32,STATS!$A$1:$I$55,8,0)</f>
        <v>0.000000e+00</v>
      </c>
      <c r="Q32" s="15">
        <f>VLOOKUP(C32,STATS!$A$1:$I$55,9,0)</f>
        <v>1000000</v>
      </c>
    </row>
    <row r="33" spans="1:17" ht="17" x14ac:dyDescent="0.2">
      <c r="A33" s="6" t="s">
        <v>225</v>
      </c>
      <c r="B33" s="12" t="s">
        <v>96</v>
      </c>
      <c r="C33" s="13" t="s">
        <v>41</v>
      </c>
      <c r="D33" s="12">
        <v>496791</v>
      </c>
      <c r="E33" s="12">
        <v>3209</v>
      </c>
      <c r="F33" s="14">
        <f t="shared" si="0"/>
        <v>6.4180000000000001E-3</v>
      </c>
      <c r="K33" s="15">
        <f>VLOOKUP(C33,STATS!$A$2:$I$55,3,0)</f>
        <v>126662600</v>
      </c>
      <c r="L33" s="15">
        <f>VLOOKUP(C33,STATS!$A$1:$I$55,4,0)</f>
        <v>42634890</v>
      </c>
      <c r="M33" s="15" t="str">
        <f>VLOOKUP(C33,STATS!$A$1:$I$55,5,0)</f>
        <v>8.0</v>
      </c>
      <c r="N33" s="15" t="str">
        <f>VLOOKUP(C33,STATS!$A$1:$I$55,6,0)</f>
        <v>111.00</v>
      </c>
      <c r="O33" s="15" t="str">
        <f>VLOOKUP(C33,STATS!$A$1:$I$55,7,0)</f>
        <v>135.0</v>
      </c>
      <c r="P33" s="15">
        <f>VLOOKUP(C33,STATS!$A$1:$I$55,8,0)</f>
        <v>137000000</v>
      </c>
      <c r="Q33" s="15">
        <f>VLOOKUP(C33,STATS!$A$1:$I$55,9,0)</f>
        <v>429000000</v>
      </c>
    </row>
    <row r="34" spans="1:17" ht="68" x14ac:dyDescent="0.2">
      <c r="A34" s="6" t="s">
        <v>245</v>
      </c>
      <c r="B34" s="12" t="s">
        <v>95</v>
      </c>
      <c r="C34" s="13" t="s">
        <v>42</v>
      </c>
      <c r="D34" s="12">
        <v>321404</v>
      </c>
      <c r="E34" s="12">
        <v>178596</v>
      </c>
      <c r="F34" s="14">
        <f t="shared" si="0"/>
        <v>0.35719200000000001</v>
      </c>
      <c r="K34" s="15" t="e">
        <f>VLOOKUP(C34,STATS!$A$2:$I$55,3,0)</f>
        <v>#N/A</v>
      </c>
      <c r="L34" s="15" t="e">
        <f>VLOOKUP(C34,STATS!$A$1:$I$55,4,0)</f>
        <v>#N/A</v>
      </c>
      <c r="M34" s="15" t="e">
        <f>VLOOKUP(C34,STATS!$A$1:$I$55,5,0)</f>
        <v>#N/A</v>
      </c>
      <c r="N34" s="15" t="e">
        <f>VLOOKUP(C34,STATS!$A$1:$I$55,6,0)</f>
        <v>#N/A</v>
      </c>
      <c r="O34" s="15" t="e">
        <f>VLOOKUP(C34,STATS!$A$1:$I$55,7,0)</f>
        <v>#N/A</v>
      </c>
      <c r="P34" s="15" t="e">
        <f>VLOOKUP(C34,STATS!$A$1:$I$55,8,0)</f>
        <v>#N/A</v>
      </c>
      <c r="Q34" s="15" t="e">
        <f>VLOOKUP(C34,STATS!$A$1:$I$55,9,0)</f>
        <v>#N/A</v>
      </c>
    </row>
    <row r="35" spans="1:17" ht="34" x14ac:dyDescent="0.2">
      <c r="A35" s="6" t="s">
        <v>246</v>
      </c>
      <c r="B35" s="12" t="s">
        <v>96</v>
      </c>
      <c r="C35" s="13" t="s">
        <v>43</v>
      </c>
      <c r="D35" s="12">
        <v>494838</v>
      </c>
      <c r="E35" s="12">
        <v>5162</v>
      </c>
      <c r="F35" s="14">
        <f t="shared" si="0"/>
        <v>1.0324E-2</v>
      </c>
      <c r="K35" s="15">
        <f>VLOOKUP(C35,STATS!$A$2:$I$55,3,0)</f>
        <v>978241.4</v>
      </c>
      <c r="L35" s="15">
        <f>VLOOKUP(C35,STATS!$A$1:$I$55,4,0)</f>
        <v>145894.6</v>
      </c>
      <c r="M35" s="15" t="str">
        <f>VLOOKUP(C35,STATS!$A$1:$I$55,5,0)</f>
        <v>0.0</v>
      </c>
      <c r="N35" s="15" t="str">
        <f>VLOOKUP(C35,STATS!$A$1:$I$55,6,0)</f>
        <v>1.00</v>
      </c>
      <c r="O35" s="15" t="str">
        <f>VLOOKUP(C35,STATS!$A$1:$I$55,7,0)</f>
        <v>1.0</v>
      </c>
      <c r="P35" s="15">
        <f>VLOOKUP(C35,STATS!$A$1:$I$55,8,0)</f>
        <v>1000000</v>
      </c>
      <c r="Q35" s="15">
        <f>VLOOKUP(C35,STATS!$A$1:$I$55,9,0)</f>
        <v>1000000</v>
      </c>
    </row>
    <row r="36" spans="1:17" ht="51" x14ac:dyDescent="0.2">
      <c r="A36" s="6" t="s">
        <v>247</v>
      </c>
      <c r="B36" s="12" t="s">
        <v>96</v>
      </c>
      <c r="C36" s="13" t="s">
        <v>44</v>
      </c>
      <c r="D36" s="12">
        <v>499377</v>
      </c>
      <c r="E36" s="12">
        <v>623</v>
      </c>
      <c r="F36" s="14">
        <f t="shared" si="0"/>
        <v>1.2459999999999999E-3</v>
      </c>
      <c r="K36" s="15">
        <f>VLOOKUP(C36,STATS!$A$2:$I$55,3,0)</f>
        <v>13725030</v>
      </c>
      <c r="L36" s="15">
        <f>VLOOKUP(C36,STATS!$A$1:$I$55,4,0)</f>
        <v>8995848000</v>
      </c>
      <c r="M36" s="15" t="str">
        <f>VLOOKUP(C36,STATS!$A$1:$I$55,5,0)</f>
        <v>0.0</v>
      </c>
      <c r="N36" s="15" t="str">
        <f>VLOOKUP(C36,STATS!$A$1:$I$55,6,0)</f>
        <v>1.00</v>
      </c>
      <c r="O36" s="15" t="str">
        <f>VLOOKUP(C36,STATS!$A$1:$I$55,7,0)</f>
        <v>1.0</v>
      </c>
      <c r="P36" s="15">
        <f>VLOOKUP(C36,STATS!$A$1:$I$55,8,0)</f>
        <v>1000000</v>
      </c>
      <c r="Q36" s="15">
        <f>VLOOKUP(C36,STATS!$A$1:$I$55,9,0)</f>
        <v>6357062000000</v>
      </c>
    </row>
    <row r="37" spans="1:17" ht="68" x14ac:dyDescent="0.2">
      <c r="A37" s="6" t="s">
        <v>248</v>
      </c>
      <c r="B37" s="12" t="s">
        <v>95</v>
      </c>
      <c r="C37" s="13" t="s">
        <v>45</v>
      </c>
      <c r="D37" s="12">
        <v>500000</v>
      </c>
      <c r="E37" s="12">
        <v>0</v>
      </c>
      <c r="F37" s="14">
        <f t="shared" si="0"/>
        <v>0</v>
      </c>
      <c r="K37" s="15" t="e">
        <f>VLOOKUP(C37,STATS!$A$2:$I$55,3,0)</f>
        <v>#N/A</v>
      </c>
      <c r="L37" s="15" t="e">
        <f>VLOOKUP(C37,STATS!$A$1:$I$55,4,0)</f>
        <v>#N/A</v>
      </c>
      <c r="M37" s="15" t="e">
        <f>VLOOKUP(C37,STATS!$A$1:$I$55,5,0)</f>
        <v>#N/A</v>
      </c>
      <c r="N37" s="15" t="e">
        <f>VLOOKUP(C37,STATS!$A$1:$I$55,6,0)</f>
        <v>#N/A</v>
      </c>
      <c r="O37" s="15" t="e">
        <f>VLOOKUP(C37,STATS!$A$1:$I$55,7,0)</f>
        <v>#N/A</v>
      </c>
      <c r="P37" s="15" t="e">
        <f>VLOOKUP(C37,STATS!$A$1:$I$55,8,0)</f>
        <v>#N/A</v>
      </c>
      <c r="Q37" s="15" t="e">
        <f>VLOOKUP(C37,STATS!$A$1:$I$55,9,0)</f>
        <v>#N/A</v>
      </c>
    </row>
    <row r="38" spans="1:17" ht="34" x14ac:dyDescent="0.2">
      <c r="A38" s="6" t="s">
        <v>249</v>
      </c>
      <c r="B38" s="12" t="s">
        <v>95</v>
      </c>
      <c r="C38" s="13" t="s">
        <v>46</v>
      </c>
      <c r="D38" s="12">
        <v>500000</v>
      </c>
      <c r="E38" s="12">
        <v>0</v>
      </c>
      <c r="F38" s="14">
        <f t="shared" si="0"/>
        <v>0</v>
      </c>
      <c r="K38" s="15" t="e">
        <f>VLOOKUP(C38,STATS!$A$2:$I$55,3,0)</f>
        <v>#N/A</v>
      </c>
      <c r="L38" s="15" t="e">
        <f>VLOOKUP(C38,STATS!$A$1:$I$55,4,0)</f>
        <v>#N/A</v>
      </c>
      <c r="M38" s="15" t="e">
        <f>VLOOKUP(C38,STATS!$A$1:$I$55,5,0)</f>
        <v>#N/A</v>
      </c>
      <c r="N38" s="15" t="e">
        <f>VLOOKUP(C38,STATS!$A$1:$I$55,6,0)</f>
        <v>#N/A</v>
      </c>
      <c r="O38" s="15" t="e">
        <f>VLOOKUP(C38,STATS!$A$1:$I$55,7,0)</f>
        <v>#N/A</v>
      </c>
      <c r="P38" s="15" t="e">
        <f>VLOOKUP(C38,STATS!$A$1:$I$55,8,0)</f>
        <v>#N/A</v>
      </c>
      <c r="Q38" s="15" t="e">
        <f>VLOOKUP(C38,STATS!$A$1:$I$55,9,0)</f>
        <v>#N/A</v>
      </c>
    </row>
    <row r="39" spans="1:17" ht="17" x14ac:dyDescent="0.2">
      <c r="A39" s="6" t="s">
        <v>225</v>
      </c>
      <c r="B39" s="12" t="s">
        <v>96</v>
      </c>
      <c r="C39" s="13" t="s">
        <v>47</v>
      </c>
      <c r="D39" s="12">
        <v>494619</v>
      </c>
      <c r="E39" s="12">
        <v>5381</v>
      </c>
      <c r="F39" s="14">
        <f t="shared" si="0"/>
        <v>1.0762000000000001E-2</v>
      </c>
      <c r="K39" s="15">
        <f>VLOOKUP(C39,STATS!$A$2:$I$55,3,0)</f>
        <v>2218646000</v>
      </c>
      <c r="L39" s="15">
        <f>VLOOKUP(C39,STATS!$A$1:$I$55,4,0)</f>
        <v>1315710000</v>
      </c>
      <c r="M39" s="15" t="str">
        <f>VLOOKUP(C39,STATS!$A$1:$I$55,5,0)</f>
        <v>54.0</v>
      </c>
      <c r="N39" s="15" t="str">
        <f>VLOOKUP(C39,STATS!$A$1:$I$55,6,0)</f>
        <v>1443.00</v>
      </c>
      <c r="O39" s="15" t="str">
        <f>VLOOKUP(C39,STATS!$A$1:$I$55,7,0)</f>
        <v>2102.0</v>
      </c>
      <c r="P39" s="15">
        <f>VLOOKUP(C39,STATS!$A$1:$I$55,8,0)</f>
        <v>2668000000</v>
      </c>
      <c r="Q39" s="15">
        <f>VLOOKUP(C39,STATS!$A$1:$I$55,9,0)</f>
        <v>6143000000</v>
      </c>
    </row>
    <row r="40" spans="1:17" ht="17" x14ac:dyDescent="0.2">
      <c r="A40" s="6" t="s">
        <v>225</v>
      </c>
      <c r="B40" s="12" t="s">
        <v>96</v>
      </c>
      <c r="C40" s="13" t="s">
        <v>48</v>
      </c>
      <c r="D40" s="12">
        <v>494236</v>
      </c>
      <c r="E40" s="12">
        <v>5764</v>
      </c>
      <c r="F40" s="14">
        <f t="shared" si="0"/>
        <v>1.1528E-2</v>
      </c>
      <c r="K40" s="15">
        <f>VLOOKUP(C40,STATS!$A$2:$I$55,3,0)</f>
        <v>239128000000</v>
      </c>
      <c r="L40" s="15">
        <f>VLOOKUP(C40,STATS!$A$1:$I$55,4,0)</f>
        <v>72048880000</v>
      </c>
      <c r="M40" s="15" t="str">
        <f>VLOOKUP(C40,STATS!$A$1:$I$55,5,0)</f>
        <v>1.0</v>
      </c>
      <c r="N40" s="15" t="str">
        <f>VLOOKUP(C40,STATS!$A$1:$I$55,6,0)</f>
        <v>189641.75</v>
      </c>
      <c r="O40" s="15" t="str">
        <f>VLOOKUP(C40,STATS!$A$1:$I$55,7,0)</f>
        <v>247520.0</v>
      </c>
      <c r="P40" s="15">
        <f>VLOOKUP(C40,STATS!$A$1:$I$55,8,0)</f>
        <v>304438000000</v>
      </c>
      <c r="Q40" s="15">
        <f>VLOOKUP(C40,STATS!$A$1:$I$55,9,0)</f>
        <v>345493000000</v>
      </c>
    </row>
    <row r="41" spans="1:17" ht="17" x14ac:dyDescent="0.2">
      <c r="A41" s="6" t="s">
        <v>250</v>
      </c>
      <c r="B41" s="12" t="s">
        <v>96</v>
      </c>
      <c r="C41" s="13" t="s">
        <v>49</v>
      </c>
      <c r="D41" s="12">
        <v>497653</v>
      </c>
      <c r="E41" s="12">
        <v>2347</v>
      </c>
      <c r="F41" s="14">
        <f t="shared" si="0"/>
        <v>4.6940000000000003E-3</v>
      </c>
      <c r="K41" s="15">
        <f>VLOOKUP(C41,STATS!$A$2:$I$55,3,0)</f>
        <v>3994074</v>
      </c>
      <c r="L41" s="15">
        <f>VLOOKUP(C41,STATS!$A$1:$I$55,4,0)</f>
        <v>2071281</v>
      </c>
      <c r="M41" s="15" t="str">
        <f>VLOOKUP(C41,STATS!$A$1:$I$55,5,0)</f>
        <v>1.0</v>
      </c>
      <c r="N41" s="15" t="str">
        <f>VLOOKUP(C41,STATS!$A$1:$I$55,6,0)</f>
        <v>2.00</v>
      </c>
      <c r="O41" s="15" t="str">
        <f>VLOOKUP(C41,STATS!$A$1:$I$55,7,0)</f>
        <v>4.0</v>
      </c>
      <c r="P41" s="15">
        <f>VLOOKUP(C41,STATS!$A$1:$I$55,8,0)</f>
        <v>4000000</v>
      </c>
      <c r="Q41" s="15">
        <f>VLOOKUP(C41,STATS!$A$1:$I$55,9,0)</f>
        <v>88000000</v>
      </c>
    </row>
    <row r="42" spans="1:17" ht="17" x14ac:dyDescent="0.2">
      <c r="A42" s="6" t="s">
        <v>225</v>
      </c>
      <c r="B42" s="12" t="s">
        <v>96</v>
      </c>
      <c r="C42" s="13" t="s">
        <v>50</v>
      </c>
      <c r="D42" s="12">
        <v>497653</v>
      </c>
      <c r="E42" s="12">
        <v>2347</v>
      </c>
      <c r="F42" s="14">
        <f t="shared" si="0"/>
        <v>4.6940000000000003E-3</v>
      </c>
      <c r="K42" s="15">
        <f>VLOOKUP(C42,STATS!$A$2:$I$55,3,0)</f>
        <v>4529069</v>
      </c>
      <c r="L42" s="15">
        <f>VLOOKUP(C42,STATS!$A$1:$I$55,4,0)</f>
        <v>1289635</v>
      </c>
      <c r="M42" s="15" t="str">
        <f>VLOOKUP(C42,STATS!$A$1:$I$55,5,0)</f>
        <v>1.0</v>
      </c>
      <c r="N42" s="15" t="str">
        <f>VLOOKUP(C42,STATS!$A$1:$I$55,6,0)</f>
        <v>5.00</v>
      </c>
      <c r="O42" s="15" t="str">
        <f>VLOOKUP(C42,STATS!$A$1:$I$55,7,0)</f>
        <v>5.0</v>
      </c>
      <c r="P42" s="15">
        <f>VLOOKUP(C42,STATS!$A$1:$I$55,8,0)</f>
        <v>5000000</v>
      </c>
      <c r="Q42" s="15">
        <f>VLOOKUP(C42,STATS!$A$1:$I$55,9,0)</f>
        <v>10000000</v>
      </c>
    </row>
    <row r="43" spans="1:17" ht="17" x14ac:dyDescent="0.2">
      <c r="A43" s="6" t="s">
        <v>225</v>
      </c>
      <c r="B43" s="12" t="s">
        <v>96</v>
      </c>
      <c r="C43" s="13" t="s">
        <v>51</v>
      </c>
      <c r="D43" s="12">
        <v>497651</v>
      </c>
      <c r="E43" s="12">
        <v>2349</v>
      </c>
      <c r="F43" s="14">
        <f t="shared" si="0"/>
        <v>4.6979999999999999E-3</v>
      </c>
      <c r="K43" s="15">
        <f>VLOOKUP(C43,STATS!$A$2:$I$55,3,0)</f>
        <v>2370987000</v>
      </c>
      <c r="L43" s="15">
        <f>VLOOKUP(C43,STATS!$A$1:$I$55,4,0)</f>
        <v>842136700</v>
      </c>
      <c r="M43" s="15" t="str">
        <f>VLOOKUP(C43,STATS!$A$1:$I$55,5,0)</f>
        <v>3.0</v>
      </c>
      <c r="N43" s="15" t="str">
        <f>VLOOKUP(C43,STATS!$A$1:$I$55,6,0)</f>
        <v>1998.00</v>
      </c>
      <c r="O43" s="15" t="str">
        <f>VLOOKUP(C43,STATS!$A$1:$I$55,7,0)</f>
        <v>2500.0</v>
      </c>
      <c r="P43" s="15">
        <f>VLOOKUP(C43,STATS!$A$1:$I$55,8,0)</f>
        <v>2877000000</v>
      </c>
      <c r="Q43" s="15">
        <f>VLOOKUP(C43,STATS!$A$1:$I$55,9,0)</f>
        <v>4472000000</v>
      </c>
    </row>
    <row r="44" spans="1:17" ht="34" x14ac:dyDescent="0.2">
      <c r="A44" s="6" t="s">
        <v>251</v>
      </c>
      <c r="B44" s="12" t="s">
        <v>95</v>
      </c>
      <c r="C44" s="13" t="s">
        <v>52</v>
      </c>
      <c r="D44" s="12">
        <v>2082</v>
      </c>
      <c r="E44" s="12">
        <v>497918</v>
      </c>
      <c r="F44" s="14">
        <f t="shared" si="0"/>
        <v>0.99583600000000005</v>
      </c>
      <c r="K44" s="15" t="e">
        <f>VLOOKUP(C44,STATS!$A$2:$I$55,3,0)</f>
        <v>#N/A</v>
      </c>
      <c r="L44" s="15" t="e">
        <f>VLOOKUP(C44,STATS!$A$1:$I$55,4,0)</f>
        <v>#N/A</v>
      </c>
      <c r="M44" s="15" t="e">
        <f>VLOOKUP(C44,STATS!$A$1:$I$55,5,0)</f>
        <v>#N/A</v>
      </c>
      <c r="N44" s="15" t="e">
        <f>VLOOKUP(C44,STATS!$A$1:$I$55,6,0)</f>
        <v>#N/A</v>
      </c>
      <c r="O44" s="15" t="e">
        <f>VLOOKUP(C44,STATS!$A$1:$I$55,7,0)</f>
        <v>#N/A</v>
      </c>
      <c r="P44" s="15" t="e">
        <f>VLOOKUP(C44,STATS!$A$1:$I$55,8,0)</f>
        <v>#N/A</v>
      </c>
      <c r="Q44" s="15" t="e">
        <f>VLOOKUP(C44,STATS!$A$1:$I$55,9,0)</f>
        <v>#N/A</v>
      </c>
    </row>
    <row r="45" spans="1:17" ht="17" x14ac:dyDescent="0.2">
      <c r="A45" s="6" t="s">
        <v>216</v>
      </c>
      <c r="B45" s="12" t="s">
        <v>96</v>
      </c>
      <c r="C45" s="13" t="s">
        <v>53</v>
      </c>
      <c r="D45" s="12">
        <v>497024</v>
      </c>
      <c r="E45" s="12">
        <v>2976</v>
      </c>
      <c r="F45" s="14">
        <f t="shared" si="0"/>
        <v>5.9519999999999998E-3</v>
      </c>
      <c r="K45" s="15">
        <f>VLOOKUP(C45,STATS!$A$2:$I$55,3,0)</f>
        <v>514043300000</v>
      </c>
      <c r="L45" s="15">
        <f>VLOOKUP(C45,STATS!$A$1:$I$55,4,0)</f>
        <v>370446800000</v>
      </c>
      <c r="M45" s="15" t="str">
        <f>VLOOKUP(C45,STATS!$A$1:$I$55,5,0)</f>
        <v>10240.0</v>
      </c>
      <c r="N45" s="15" t="str">
        <f>VLOOKUP(C45,STATS!$A$1:$I$55,6,0)</f>
        <v>239372.00</v>
      </c>
      <c r="O45" s="15" t="str">
        <f>VLOOKUP(C45,STATS!$A$1:$I$55,7,0)</f>
        <v>476940.0</v>
      </c>
      <c r="P45" s="15">
        <f>VLOOKUP(C45,STATS!$A$1:$I$55,8,0)</f>
        <v>953869000000</v>
      </c>
      <c r="Q45" s="15">
        <f>VLOOKUP(C45,STATS!$A$1:$I$55,9,0)</f>
        <v>47687670000000</v>
      </c>
    </row>
    <row r="46" spans="1:17" ht="17" x14ac:dyDescent="0.2">
      <c r="A46" s="6" t="s">
        <v>217</v>
      </c>
      <c r="B46" s="12" t="s">
        <v>95</v>
      </c>
      <c r="C46" s="13" t="s">
        <v>54</v>
      </c>
      <c r="D46" s="12">
        <v>499291</v>
      </c>
      <c r="E46" s="12">
        <v>709</v>
      </c>
      <c r="F46" s="14">
        <f t="shared" si="0"/>
        <v>1.418E-3</v>
      </c>
      <c r="K46" s="15" t="e">
        <f>VLOOKUP(C46,STATS!$A$2:$I$55,3,0)</f>
        <v>#N/A</v>
      </c>
      <c r="L46" s="15" t="e">
        <f>VLOOKUP(C46,STATS!$A$1:$I$55,4,0)</f>
        <v>#N/A</v>
      </c>
      <c r="M46" s="15" t="e">
        <f>VLOOKUP(C46,STATS!$A$1:$I$55,5,0)</f>
        <v>#N/A</v>
      </c>
      <c r="N46" s="15" t="e">
        <f>VLOOKUP(C46,STATS!$A$1:$I$55,6,0)</f>
        <v>#N/A</v>
      </c>
      <c r="O46" s="15" t="e">
        <f>VLOOKUP(C46,STATS!$A$1:$I$55,7,0)</f>
        <v>#N/A</v>
      </c>
      <c r="P46" s="15" t="e">
        <f>VLOOKUP(C46,STATS!$A$1:$I$55,8,0)</f>
        <v>#N/A</v>
      </c>
      <c r="Q46" s="15" t="e">
        <f>VLOOKUP(C46,STATS!$A$1:$I$55,9,0)</f>
        <v>#N/A</v>
      </c>
    </row>
    <row r="47" spans="1:17" ht="17" x14ac:dyDescent="0.2">
      <c r="A47" s="6" t="s">
        <v>218</v>
      </c>
      <c r="B47" s="12" t="s">
        <v>96</v>
      </c>
      <c r="C47" s="13" t="s">
        <v>55</v>
      </c>
      <c r="D47" s="12">
        <v>497024</v>
      </c>
      <c r="E47" s="12">
        <v>2976</v>
      </c>
      <c r="F47" s="14">
        <f t="shared" si="0"/>
        <v>5.9519999999999998E-3</v>
      </c>
      <c r="K47" s="15">
        <f>VLOOKUP(C47,STATS!$A$2:$I$55,3,0)</f>
        <v>378054600000</v>
      </c>
      <c r="L47" s="15">
        <f>VLOOKUP(C47,STATS!$A$1:$I$55,4,0)</f>
        <v>338472200000</v>
      </c>
      <c r="M47" s="15" t="str">
        <f>VLOOKUP(C47,STATS!$A$1:$I$55,5,0)</f>
        <v>9689.0</v>
      </c>
      <c r="N47" s="15" t="str">
        <f>VLOOKUP(C47,STATS!$A$1:$I$55,6,0)</f>
        <v>120775.00</v>
      </c>
      <c r="O47" s="15" t="str">
        <f>VLOOKUP(C47,STATS!$A$1:$I$55,7,0)</f>
        <v>249450.0</v>
      </c>
      <c r="P47" s="15">
        <f>VLOOKUP(C47,STATS!$A$1:$I$55,8,0)</f>
        <v>475981000000</v>
      </c>
      <c r="Q47" s="15">
        <f>VLOOKUP(C47,STATS!$A$1:$I$55,9,0)</f>
        <v>47687100000000</v>
      </c>
    </row>
    <row r="48" spans="1:17" ht="17" x14ac:dyDescent="0.2">
      <c r="A48" s="6" t="s">
        <v>252</v>
      </c>
      <c r="B48" s="12" t="s">
        <v>94</v>
      </c>
      <c r="C48" s="13" t="s">
        <v>56</v>
      </c>
      <c r="D48" s="12">
        <v>500000</v>
      </c>
      <c r="E48" s="12">
        <v>0</v>
      </c>
      <c r="F48" s="14">
        <f t="shared" si="0"/>
        <v>0</v>
      </c>
      <c r="K48" s="15">
        <f>VLOOKUP(C48,STATS!$A$2:$I$55,3,0)</f>
        <v>77034</v>
      </c>
      <c r="L48" s="15">
        <f>VLOOKUP(C48,STATS!$A$1:$I$55,4,0)</f>
        <v>266645.7</v>
      </c>
      <c r="M48" s="15" t="str">
        <f>VLOOKUP(C48,STATS!$A$1:$I$55,5,0)</f>
        <v>0.0</v>
      </c>
      <c r="N48" s="15" t="str">
        <f>VLOOKUP(C48,STATS!$A$1:$I$55,6,0)</f>
        <v>0.00</v>
      </c>
      <c r="O48" s="15" t="str">
        <f>VLOOKUP(C48,STATS!$A$1:$I$55,7,0)</f>
        <v>0.0</v>
      </c>
      <c r="P48" s="15" t="str">
        <f>VLOOKUP(C48,STATS!$A$1:$I$55,8,0)</f>
        <v>0.000000e+00</v>
      </c>
      <c r="Q48" s="15">
        <f>VLOOKUP(C48,STATS!$A$1:$I$55,9,0)</f>
        <v>1000000</v>
      </c>
    </row>
    <row r="49" spans="1:17" ht="17" x14ac:dyDescent="0.2">
      <c r="A49" s="6" t="s">
        <v>253</v>
      </c>
      <c r="B49" s="12" t="s">
        <v>96</v>
      </c>
      <c r="C49" s="13" t="s">
        <v>57</v>
      </c>
      <c r="D49" s="12">
        <v>495444</v>
      </c>
      <c r="E49" s="12">
        <v>4556</v>
      </c>
      <c r="F49" s="14">
        <f t="shared" si="0"/>
        <v>9.1120000000000003E-3</v>
      </c>
      <c r="K49" s="15">
        <f>VLOOKUP(C49,STATS!$A$2:$I$55,3,0)</f>
        <v>6129232000</v>
      </c>
      <c r="L49" s="15">
        <f>VLOOKUP(C49,STATS!$A$1:$I$55,4,0)</f>
        <v>4964521000</v>
      </c>
      <c r="M49" s="15" t="str">
        <f>VLOOKUP(C49,STATS!$A$1:$I$55,5,0)</f>
        <v>512.0</v>
      </c>
      <c r="N49" s="15" t="str">
        <f>VLOOKUP(C49,STATS!$A$1:$I$55,6,0)</f>
        <v>4096.00</v>
      </c>
      <c r="O49" s="15" t="str">
        <f>VLOOKUP(C49,STATS!$A$1:$I$55,7,0)</f>
        <v>4096.0</v>
      </c>
      <c r="P49" s="15">
        <f>VLOOKUP(C49,STATS!$A$1:$I$55,8,0)</f>
        <v>8192000000</v>
      </c>
      <c r="Q49" s="15">
        <f>VLOOKUP(C49,STATS!$A$1:$I$55,9,0)</f>
        <v>393216000000</v>
      </c>
    </row>
    <row r="50" spans="1:17" ht="34" x14ac:dyDescent="0.2">
      <c r="A50" s="6" t="s">
        <v>254</v>
      </c>
      <c r="B50" s="12" t="s">
        <v>95</v>
      </c>
      <c r="C50" s="13" t="s">
        <v>58</v>
      </c>
      <c r="D50" s="12">
        <v>499963</v>
      </c>
      <c r="E50" s="12">
        <v>37</v>
      </c>
      <c r="F50" s="14">
        <f t="shared" si="0"/>
        <v>7.3999999999999996E-5</v>
      </c>
      <c r="K50" s="15" t="e">
        <f>VLOOKUP(C50,STATS!$A$2:$I$55,3,0)</f>
        <v>#N/A</v>
      </c>
      <c r="L50" s="15" t="e">
        <f>VLOOKUP(C50,STATS!$A$1:$I$55,4,0)</f>
        <v>#N/A</v>
      </c>
      <c r="M50" s="15" t="e">
        <f>VLOOKUP(C50,STATS!$A$1:$I$55,5,0)</f>
        <v>#N/A</v>
      </c>
      <c r="N50" s="15" t="e">
        <f>VLOOKUP(C50,STATS!$A$1:$I$55,6,0)</f>
        <v>#N/A</v>
      </c>
      <c r="O50" s="15" t="e">
        <f>VLOOKUP(C50,STATS!$A$1:$I$55,7,0)</f>
        <v>#N/A</v>
      </c>
      <c r="P50" s="15" t="e">
        <f>VLOOKUP(C50,STATS!$A$1:$I$55,8,0)</f>
        <v>#N/A</v>
      </c>
      <c r="Q50" s="15" t="e">
        <f>VLOOKUP(C50,STATS!$A$1:$I$55,9,0)</f>
        <v>#N/A</v>
      </c>
    </row>
    <row r="51" spans="1:17" ht="17" x14ac:dyDescent="0.2">
      <c r="A51" s="6" t="s">
        <v>255</v>
      </c>
      <c r="B51" s="12" t="s">
        <v>96</v>
      </c>
      <c r="C51" s="13" t="s">
        <v>59</v>
      </c>
      <c r="D51" s="12">
        <v>497346</v>
      </c>
      <c r="E51" s="12">
        <v>2654</v>
      </c>
      <c r="F51" s="14">
        <f t="shared" si="0"/>
        <v>5.3080000000000002E-3</v>
      </c>
      <c r="K51" s="15">
        <f>VLOOKUP(C51,STATS!$A$2:$I$55,3,0)</f>
        <v>16689840</v>
      </c>
      <c r="L51" s="15">
        <f>VLOOKUP(C51,STATS!$A$1:$I$55,4,0)</f>
        <v>5932014</v>
      </c>
      <c r="M51" s="15" t="str">
        <f>VLOOKUP(C51,STATS!$A$1:$I$55,5,0)</f>
        <v>4.9</v>
      </c>
      <c r="N51" s="15" t="str">
        <f>VLOOKUP(C51,STATS!$A$1:$I$55,6,0)</f>
        <v>13.90</v>
      </c>
      <c r="O51" s="15" t="str">
        <f>VLOOKUP(C51,STATS!$A$1:$I$55,7,0)</f>
        <v>15.5</v>
      </c>
      <c r="P51" s="15">
        <f>VLOOKUP(C51,STATS!$A$1:$I$55,8,0)</f>
        <v>17200000</v>
      </c>
      <c r="Q51" s="15">
        <f>VLOOKUP(C51,STATS!$A$1:$I$55,9,0)</f>
        <v>142000000</v>
      </c>
    </row>
    <row r="52" spans="1:17" ht="17" x14ac:dyDescent="0.2">
      <c r="A52" s="6" t="s">
        <v>256</v>
      </c>
      <c r="B52" s="12" t="s">
        <v>96</v>
      </c>
      <c r="C52" s="13" t="s">
        <v>60</v>
      </c>
      <c r="D52" s="12">
        <v>497350</v>
      </c>
      <c r="E52" s="12">
        <v>2650</v>
      </c>
      <c r="F52" s="14">
        <f t="shared" si="0"/>
        <v>5.3E-3</v>
      </c>
      <c r="K52" s="15">
        <f>VLOOKUP(C52,STATS!$A$2:$I$55,3,0)</f>
        <v>1548304000</v>
      </c>
      <c r="L52" s="15">
        <f>VLOOKUP(C52,STATS!$A$1:$I$55,4,0)</f>
        <v>368565900</v>
      </c>
      <c r="M52" s="15" t="str">
        <f>VLOOKUP(C52,STATS!$A$1:$I$55,5,0)</f>
        <v>-1.0</v>
      </c>
      <c r="N52" s="15" t="str">
        <f>VLOOKUP(C52,STATS!$A$1:$I$55,6,0)</f>
        <v>1366.00</v>
      </c>
      <c r="O52" s="15" t="str">
        <f>VLOOKUP(C52,STATS!$A$1:$I$55,7,0)</f>
        <v>1366.0</v>
      </c>
      <c r="P52" s="15">
        <f>VLOOKUP(C52,STATS!$A$1:$I$55,8,0)</f>
        <v>1920000000</v>
      </c>
      <c r="Q52" s="15">
        <f>VLOOKUP(C52,STATS!$A$1:$I$55,9,0)</f>
        <v>11520000000</v>
      </c>
    </row>
    <row r="53" spans="1:17" ht="17" x14ac:dyDescent="0.2">
      <c r="A53" s="6" t="s">
        <v>257</v>
      </c>
      <c r="B53" s="12" t="s">
        <v>96</v>
      </c>
      <c r="C53" s="13" t="s">
        <v>61</v>
      </c>
      <c r="D53" s="12">
        <v>497350</v>
      </c>
      <c r="E53" s="12">
        <v>2650</v>
      </c>
      <c r="F53" s="14">
        <f t="shared" si="0"/>
        <v>5.3E-3</v>
      </c>
      <c r="K53" s="15">
        <f>VLOOKUP(C53,STATS!$A$2:$I$55,3,0)</f>
        <v>898239300</v>
      </c>
      <c r="L53" s="15">
        <f>VLOOKUP(C53,STATS!$A$1:$I$55,4,0)</f>
        <v>214862500</v>
      </c>
      <c r="M53" s="15" t="str">
        <f>VLOOKUP(C53,STATS!$A$1:$I$55,5,0)</f>
        <v>-1.0</v>
      </c>
      <c r="N53" s="15" t="str">
        <f>VLOOKUP(C53,STATS!$A$1:$I$55,6,0)</f>
        <v>768.00</v>
      </c>
      <c r="O53" s="15" t="str">
        <f>VLOOKUP(C53,STATS!$A$1:$I$55,7,0)</f>
        <v>768.0</v>
      </c>
      <c r="P53" s="15">
        <f>VLOOKUP(C53,STATS!$A$1:$I$55,8,0)</f>
        <v>1080000000</v>
      </c>
      <c r="Q53" s="15">
        <f>VLOOKUP(C53,STATS!$A$1:$I$55,9,0)</f>
        <v>4320000000</v>
      </c>
    </row>
    <row r="54" spans="1:17" ht="34" x14ac:dyDescent="0.2">
      <c r="A54" s="6" t="s">
        <v>215</v>
      </c>
      <c r="B54" s="12" t="s">
        <v>95</v>
      </c>
      <c r="C54" s="13" t="s">
        <v>62</v>
      </c>
      <c r="D54" s="12">
        <v>499998</v>
      </c>
      <c r="E54" s="12">
        <v>2</v>
      </c>
      <c r="F54" s="14">
        <f t="shared" si="0"/>
        <v>3.9999999999999998E-6</v>
      </c>
      <c r="K54" s="15" t="e">
        <f>VLOOKUP(C54,STATS!$A$2:$I$55,3,0)</f>
        <v>#N/A</v>
      </c>
      <c r="L54" s="15" t="e">
        <f>VLOOKUP(C54,STATS!$A$1:$I$55,4,0)</f>
        <v>#N/A</v>
      </c>
      <c r="M54" s="15" t="e">
        <f>VLOOKUP(C54,STATS!$A$1:$I$55,5,0)</f>
        <v>#N/A</v>
      </c>
      <c r="N54" s="15" t="e">
        <f>VLOOKUP(C54,STATS!$A$1:$I$55,6,0)</f>
        <v>#N/A</v>
      </c>
      <c r="O54" s="15" t="e">
        <f>VLOOKUP(C54,STATS!$A$1:$I$55,7,0)</f>
        <v>#N/A</v>
      </c>
      <c r="P54" s="15" t="e">
        <f>VLOOKUP(C54,STATS!$A$1:$I$55,8,0)</f>
        <v>#N/A</v>
      </c>
      <c r="Q54" s="15" t="e">
        <f>VLOOKUP(C54,STATS!$A$1:$I$55,9,0)</f>
        <v>#N/A</v>
      </c>
    </row>
    <row r="55" spans="1:17" ht="17" x14ac:dyDescent="0.2">
      <c r="A55" s="6" t="s">
        <v>225</v>
      </c>
      <c r="B55" s="12" t="s">
        <v>95</v>
      </c>
      <c r="C55" s="13" t="s">
        <v>63</v>
      </c>
      <c r="D55" s="12">
        <v>144397</v>
      </c>
      <c r="E55" s="12">
        <v>355603</v>
      </c>
      <c r="F55" s="14">
        <f t="shared" si="0"/>
        <v>0.711206</v>
      </c>
      <c r="K55" s="15" t="e">
        <f>VLOOKUP(C55,STATS!$A$2:$I$55,3,0)</f>
        <v>#N/A</v>
      </c>
      <c r="L55" s="15" t="e">
        <f>VLOOKUP(C55,STATS!$A$1:$I$55,4,0)</f>
        <v>#N/A</v>
      </c>
      <c r="M55" s="15" t="e">
        <f>VLOOKUP(C55,STATS!$A$1:$I$55,5,0)</f>
        <v>#N/A</v>
      </c>
      <c r="N55" s="15" t="e">
        <f>VLOOKUP(C55,STATS!$A$1:$I$55,6,0)</f>
        <v>#N/A</v>
      </c>
      <c r="O55" s="15" t="e">
        <f>VLOOKUP(C55,STATS!$A$1:$I$55,7,0)</f>
        <v>#N/A</v>
      </c>
      <c r="P55" s="15" t="e">
        <f>VLOOKUP(C55,STATS!$A$1:$I$55,8,0)</f>
        <v>#N/A</v>
      </c>
      <c r="Q55" s="15" t="e">
        <f>VLOOKUP(C55,STATS!$A$1:$I$55,9,0)</f>
        <v>#N/A</v>
      </c>
    </row>
    <row r="56" spans="1:17" ht="17" x14ac:dyDescent="0.2">
      <c r="A56" s="6" t="s">
        <v>225</v>
      </c>
      <c r="B56" s="12" t="s">
        <v>96</v>
      </c>
      <c r="C56" s="13" t="s">
        <v>64</v>
      </c>
      <c r="D56" s="12">
        <v>484962</v>
      </c>
      <c r="E56" s="12">
        <v>15038</v>
      </c>
      <c r="F56" s="14">
        <f t="shared" si="0"/>
        <v>3.0075999999999999E-2</v>
      </c>
      <c r="K56" s="15">
        <f>VLOOKUP(C56,STATS!$A$2:$I$55,3,0)</f>
        <v>1125600000000000</v>
      </c>
      <c r="L56" s="15">
        <f>VLOOKUP(C56,STATS!$A$1:$I$55,4,0)</f>
        <v>1888768000000000</v>
      </c>
      <c r="M56" s="15" t="str">
        <f>VLOOKUP(C56,STATS!$A$1:$I$55,5,0)</f>
        <v>0.0</v>
      </c>
      <c r="N56" s="15" t="str">
        <f>VLOOKUP(C56,STATS!$A$1:$I$55,6,0)</f>
        <v>0.00</v>
      </c>
      <c r="O56" s="15" t="str">
        <f>VLOOKUP(C56,STATS!$A$1:$I$55,7,0)</f>
        <v>0.0</v>
      </c>
      <c r="P56" s="15">
        <f>VLOOKUP(C56,STATS!$A$1:$I$55,8,0)</f>
        <v>4294967000000000</v>
      </c>
      <c r="Q56" s="15">
        <f>VLOOKUP(C56,STATS!$A$1:$I$55,9,0)</f>
        <v>4294967000000000</v>
      </c>
    </row>
    <row r="57" spans="1:17" ht="17" x14ac:dyDescent="0.2">
      <c r="A57" s="6" t="s">
        <v>258</v>
      </c>
      <c r="B57" s="12" t="s">
        <v>95</v>
      </c>
      <c r="C57" s="13" t="s">
        <v>65</v>
      </c>
      <c r="D57" s="12">
        <v>500000</v>
      </c>
      <c r="E57" s="12">
        <v>0</v>
      </c>
      <c r="F57" s="14">
        <f t="shared" si="0"/>
        <v>0</v>
      </c>
      <c r="K57" s="15" t="e">
        <f>VLOOKUP(C57,STATS!$A$2:$I$55,3,0)</f>
        <v>#N/A</v>
      </c>
      <c r="L57" s="15" t="e">
        <f>VLOOKUP(C57,STATS!$A$1:$I$55,4,0)</f>
        <v>#N/A</v>
      </c>
      <c r="M57" s="15" t="e">
        <f>VLOOKUP(C57,STATS!$A$1:$I$55,5,0)</f>
        <v>#N/A</v>
      </c>
      <c r="N57" s="15" t="e">
        <f>VLOOKUP(C57,STATS!$A$1:$I$55,6,0)</f>
        <v>#N/A</v>
      </c>
      <c r="O57" s="15" t="e">
        <f>VLOOKUP(C57,STATS!$A$1:$I$55,7,0)</f>
        <v>#N/A</v>
      </c>
      <c r="P57" s="15" t="e">
        <f>VLOOKUP(C57,STATS!$A$1:$I$55,8,0)</f>
        <v>#N/A</v>
      </c>
      <c r="Q57" s="15" t="e">
        <f>VLOOKUP(C57,STATS!$A$1:$I$55,9,0)</f>
        <v>#N/A</v>
      </c>
    </row>
    <row r="58" spans="1:17" ht="17" x14ac:dyDescent="0.2">
      <c r="A58" s="6" t="s">
        <v>259</v>
      </c>
      <c r="B58" s="12" t="s">
        <v>95</v>
      </c>
      <c r="C58" s="13" t="s">
        <v>66</v>
      </c>
      <c r="D58" s="12">
        <v>500000</v>
      </c>
      <c r="E58" s="12">
        <v>0</v>
      </c>
      <c r="F58" s="14">
        <f t="shared" si="0"/>
        <v>0</v>
      </c>
      <c r="K58" s="15" t="e">
        <f>VLOOKUP(C58,STATS!$A$2:$I$55,3,0)</f>
        <v>#N/A</v>
      </c>
      <c r="L58" s="15" t="e">
        <f>VLOOKUP(C58,STATS!$A$1:$I$55,4,0)</f>
        <v>#N/A</v>
      </c>
      <c r="M58" s="15" t="e">
        <f>VLOOKUP(C58,STATS!$A$1:$I$55,5,0)</f>
        <v>#N/A</v>
      </c>
      <c r="N58" s="15" t="e">
        <f>VLOOKUP(C58,STATS!$A$1:$I$55,6,0)</f>
        <v>#N/A</v>
      </c>
      <c r="O58" s="15" t="e">
        <f>VLOOKUP(C58,STATS!$A$1:$I$55,7,0)</f>
        <v>#N/A</v>
      </c>
      <c r="P58" s="15" t="e">
        <f>VLOOKUP(C58,STATS!$A$1:$I$55,8,0)</f>
        <v>#N/A</v>
      </c>
      <c r="Q58" s="15" t="e">
        <f>VLOOKUP(C58,STATS!$A$1:$I$55,9,0)</f>
        <v>#N/A</v>
      </c>
    </row>
    <row r="59" spans="1:17" ht="17" x14ac:dyDescent="0.2">
      <c r="A59" s="6" t="s">
        <v>260</v>
      </c>
      <c r="B59" s="12" t="s">
        <v>95</v>
      </c>
      <c r="C59" s="13" t="s">
        <v>67</v>
      </c>
      <c r="D59" s="12">
        <v>500000</v>
      </c>
      <c r="E59" s="12">
        <v>0</v>
      </c>
      <c r="F59" s="14">
        <f t="shared" si="0"/>
        <v>0</v>
      </c>
      <c r="K59" s="15" t="e">
        <f>VLOOKUP(C59,STATS!$A$2:$I$55,3,0)</f>
        <v>#N/A</v>
      </c>
      <c r="L59" s="15" t="e">
        <f>VLOOKUP(C59,STATS!$A$1:$I$55,4,0)</f>
        <v>#N/A</v>
      </c>
      <c r="M59" s="15" t="e">
        <f>VLOOKUP(C59,STATS!$A$1:$I$55,5,0)</f>
        <v>#N/A</v>
      </c>
      <c r="N59" s="15" t="e">
        <f>VLOOKUP(C59,STATS!$A$1:$I$55,6,0)</f>
        <v>#N/A</v>
      </c>
      <c r="O59" s="15" t="e">
        <f>VLOOKUP(C59,STATS!$A$1:$I$55,7,0)</f>
        <v>#N/A</v>
      </c>
      <c r="P59" s="15" t="e">
        <f>VLOOKUP(C59,STATS!$A$1:$I$55,8,0)</f>
        <v>#N/A</v>
      </c>
      <c r="Q59" s="15" t="e">
        <f>VLOOKUP(C59,STATS!$A$1:$I$55,9,0)</f>
        <v>#N/A</v>
      </c>
    </row>
    <row r="60" spans="1:17" ht="17" x14ac:dyDescent="0.2">
      <c r="A60" s="6" t="s">
        <v>261</v>
      </c>
      <c r="B60" s="12" t="s">
        <v>94</v>
      </c>
      <c r="C60" s="13" t="s">
        <v>68</v>
      </c>
      <c r="D60" s="12">
        <v>500000</v>
      </c>
      <c r="E60" s="12">
        <v>0</v>
      </c>
      <c r="F60" s="14">
        <f t="shared" si="0"/>
        <v>0</v>
      </c>
      <c r="K60" s="15">
        <f>VLOOKUP(C60,STATS!$A$2:$I$55,3,0)</f>
        <v>15841370000</v>
      </c>
      <c r="L60" s="15">
        <f>VLOOKUP(C60,STATS!$A$1:$I$55,4,0)</f>
        <v>1959440000</v>
      </c>
      <c r="M60" s="15" t="str">
        <f>VLOOKUP(C60,STATS!$A$1:$I$55,5,0)</f>
        <v>9600.0</v>
      </c>
      <c r="N60" s="15" t="str">
        <f>VLOOKUP(C60,STATS!$A$1:$I$55,6,0)</f>
        <v>15063.00</v>
      </c>
      <c r="O60" s="15" t="str">
        <f>VLOOKUP(C60,STATS!$A$1:$I$55,7,0)</f>
        <v>16299.0</v>
      </c>
      <c r="P60" s="15">
        <f>VLOOKUP(C60,STATS!$A$1:$I$55,8,0)</f>
        <v>17134000000</v>
      </c>
      <c r="Q60" s="15">
        <f>VLOOKUP(C60,STATS!$A$1:$I$55,9,0)</f>
        <v>18242000000</v>
      </c>
    </row>
    <row r="61" spans="1:17" ht="17" x14ac:dyDescent="0.2">
      <c r="A61" s="6" t="s">
        <v>262</v>
      </c>
      <c r="B61" s="12" t="s">
        <v>94</v>
      </c>
      <c r="C61" s="13" t="s">
        <v>69</v>
      </c>
      <c r="D61" s="12">
        <v>500000</v>
      </c>
      <c r="E61" s="12">
        <v>0</v>
      </c>
      <c r="F61" s="14">
        <f t="shared" si="0"/>
        <v>0</v>
      </c>
      <c r="K61" s="15">
        <f>VLOOKUP(C61,STATS!$A$2:$I$55,3,0)</f>
        <v>967224800</v>
      </c>
      <c r="L61" s="15">
        <f>VLOOKUP(C61,STATS!$A$1:$I$55,4,0)</f>
        <v>2920628000</v>
      </c>
      <c r="M61" s="15" t="str">
        <f>VLOOKUP(C61,STATS!$A$1:$I$55,5,0)</f>
        <v>0.0</v>
      </c>
      <c r="N61" s="15" t="str">
        <f>VLOOKUP(C61,STATS!$A$1:$I$55,6,0)</f>
        <v>165.00</v>
      </c>
      <c r="O61" s="15" t="str">
        <f>VLOOKUP(C61,STATS!$A$1:$I$55,7,0)</f>
        <v>285.0</v>
      </c>
      <c r="P61" s="15">
        <f>VLOOKUP(C61,STATS!$A$1:$I$55,8,0)</f>
        <v>547000000</v>
      </c>
      <c r="Q61" s="15">
        <f>VLOOKUP(C61,STATS!$A$1:$I$55,9,0)</f>
        <v>19069000000</v>
      </c>
    </row>
    <row r="62" spans="1:17" ht="34" x14ac:dyDescent="0.2">
      <c r="A62" s="6" t="s">
        <v>263</v>
      </c>
      <c r="B62" s="12" t="s">
        <v>95</v>
      </c>
      <c r="C62" s="13" t="s">
        <v>70</v>
      </c>
      <c r="D62" s="12">
        <v>500000</v>
      </c>
      <c r="E62" s="12">
        <v>0</v>
      </c>
      <c r="F62" s="14">
        <f t="shared" si="0"/>
        <v>0</v>
      </c>
      <c r="K62" s="15" t="e">
        <f>VLOOKUP(C62,STATS!$A$2:$I$55,3,0)</f>
        <v>#N/A</v>
      </c>
      <c r="L62" s="15" t="e">
        <f>VLOOKUP(C62,STATS!$A$1:$I$55,4,0)</f>
        <v>#N/A</v>
      </c>
      <c r="M62" s="15" t="e">
        <f>VLOOKUP(C62,STATS!$A$1:$I$55,5,0)</f>
        <v>#N/A</v>
      </c>
      <c r="N62" s="15" t="e">
        <f>VLOOKUP(C62,STATS!$A$1:$I$55,6,0)</f>
        <v>#N/A</v>
      </c>
      <c r="O62" s="15" t="e">
        <f>VLOOKUP(C62,STATS!$A$1:$I$55,7,0)</f>
        <v>#N/A</v>
      </c>
      <c r="P62" s="15" t="e">
        <f>VLOOKUP(C62,STATS!$A$1:$I$55,8,0)</f>
        <v>#N/A</v>
      </c>
      <c r="Q62" s="15" t="e">
        <f>VLOOKUP(C62,STATS!$A$1:$I$55,9,0)</f>
        <v>#N/A</v>
      </c>
    </row>
    <row r="63" spans="1:17" ht="17" x14ac:dyDescent="0.2">
      <c r="A63" s="6" t="s">
        <v>264</v>
      </c>
      <c r="B63" s="12" t="s">
        <v>95</v>
      </c>
      <c r="C63" s="13" t="s">
        <v>71</v>
      </c>
      <c r="D63" s="12">
        <v>500000</v>
      </c>
      <c r="E63" s="12">
        <v>0</v>
      </c>
      <c r="F63" s="14">
        <f t="shared" si="0"/>
        <v>0</v>
      </c>
      <c r="K63" s="15" t="e">
        <f>VLOOKUP(C63,STATS!$A$2:$I$55,3,0)</f>
        <v>#N/A</v>
      </c>
      <c r="L63" s="15" t="e">
        <f>VLOOKUP(C63,STATS!$A$1:$I$55,4,0)</f>
        <v>#N/A</v>
      </c>
      <c r="M63" s="15" t="e">
        <f>VLOOKUP(C63,STATS!$A$1:$I$55,5,0)</f>
        <v>#N/A</v>
      </c>
      <c r="N63" s="15" t="e">
        <f>VLOOKUP(C63,STATS!$A$1:$I$55,6,0)</f>
        <v>#N/A</v>
      </c>
      <c r="O63" s="15" t="e">
        <f>VLOOKUP(C63,STATS!$A$1:$I$55,7,0)</f>
        <v>#N/A</v>
      </c>
      <c r="P63" s="15" t="e">
        <f>VLOOKUP(C63,STATS!$A$1:$I$55,8,0)</f>
        <v>#N/A</v>
      </c>
      <c r="Q63" s="15" t="e">
        <f>VLOOKUP(C63,STATS!$A$1:$I$55,9,0)</f>
        <v>#N/A</v>
      </c>
    </row>
    <row r="64" spans="1:17" ht="17" x14ac:dyDescent="0.2">
      <c r="A64" s="6" t="s">
        <v>265</v>
      </c>
      <c r="B64" s="12" t="s">
        <v>95</v>
      </c>
      <c r="C64" s="13" t="s">
        <v>72</v>
      </c>
      <c r="D64" s="12">
        <v>500000</v>
      </c>
      <c r="E64" s="12">
        <v>0</v>
      </c>
      <c r="F64" s="14">
        <f t="shared" si="0"/>
        <v>0</v>
      </c>
      <c r="K64" s="15" t="e">
        <f>VLOOKUP(C64,STATS!$A$2:$I$55,3,0)</f>
        <v>#N/A</v>
      </c>
      <c r="L64" s="15" t="e">
        <f>VLOOKUP(C64,STATS!$A$1:$I$55,4,0)</f>
        <v>#N/A</v>
      </c>
      <c r="M64" s="15" t="e">
        <f>VLOOKUP(C64,STATS!$A$1:$I$55,5,0)</f>
        <v>#N/A</v>
      </c>
      <c r="N64" s="15" t="e">
        <f>VLOOKUP(C64,STATS!$A$1:$I$55,6,0)</f>
        <v>#N/A</v>
      </c>
      <c r="O64" s="15" t="e">
        <f>VLOOKUP(C64,STATS!$A$1:$I$55,7,0)</f>
        <v>#N/A</v>
      </c>
      <c r="P64" s="15" t="e">
        <f>VLOOKUP(C64,STATS!$A$1:$I$55,8,0)</f>
        <v>#N/A</v>
      </c>
      <c r="Q64" s="15" t="e">
        <f>VLOOKUP(C64,STATS!$A$1:$I$55,9,0)</f>
        <v>#N/A</v>
      </c>
    </row>
    <row r="65" spans="1:17" ht="17" x14ac:dyDescent="0.2">
      <c r="A65" s="6" t="s">
        <v>225</v>
      </c>
      <c r="B65" s="12" t="s">
        <v>96</v>
      </c>
      <c r="C65" s="13" t="s">
        <v>73</v>
      </c>
      <c r="D65" s="12">
        <v>496668</v>
      </c>
      <c r="E65" s="12">
        <v>3332</v>
      </c>
      <c r="F65" s="14">
        <f t="shared" si="0"/>
        <v>6.6639999999999998E-3</v>
      </c>
      <c r="K65" s="15">
        <f>VLOOKUP(C65,STATS!$A$2:$I$55,3,0)</f>
        <v>14605510</v>
      </c>
      <c r="L65" s="15">
        <f>VLOOKUP(C65,STATS!$A$1:$I$55,4,0)</f>
        <v>10200950</v>
      </c>
      <c r="M65" s="15" t="str">
        <f>VLOOKUP(C65,STATS!$A$1:$I$55,5,0)</f>
        <v>1.0</v>
      </c>
      <c r="N65" s="15" t="str">
        <f>VLOOKUP(C65,STATS!$A$1:$I$55,6,0)</f>
        <v>8.00</v>
      </c>
      <c r="O65" s="15" t="str">
        <f>VLOOKUP(C65,STATS!$A$1:$I$55,7,0)</f>
        <v>9.0</v>
      </c>
      <c r="P65" s="15">
        <f>VLOOKUP(C65,STATS!$A$1:$I$55,8,0)</f>
        <v>20000000</v>
      </c>
      <c r="Q65" s="15">
        <f>VLOOKUP(C65,STATS!$A$1:$I$55,9,0)</f>
        <v>39000000</v>
      </c>
    </row>
    <row r="66" spans="1:17" ht="17" x14ac:dyDescent="0.2">
      <c r="A66" s="6" t="s">
        <v>225</v>
      </c>
      <c r="B66" s="12" t="s">
        <v>94</v>
      </c>
      <c r="C66" s="13" t="s">
        <v>74</v>
      </c>
      <c r="D66" s="12">
        <v>500000</v>
      </c>
      <c r="E66" s="12">
        <v>0</v>
      </c>
      <c r="F66" s="14">
        <f t="shared" si="0"/>
        <v>0</v>
      </c>
      <c r="K66" s="15">
        <f>VLOOKUP(C66,STATS!$A$2:$I$55,3,0)</f>
        <v>60446310</v>
      </c>
      <c r="L66" s="15">
        <f>VLOOKUP(C66,STATS!$A$1:$I$55,4,0)</f>
        <v>45000420</v>
      </c>
      <c r="M66" s="15" t="str">
        <f>VLOOKUP(C66,STATS!$A$1:$I$55,5,0)</f>
        <v>1.0</v>
      </c>
      <c r="N66" s="15" t="str">
        <f>VLOOKUP(C66,STATS!$A$1:$I$55,6,0)</f>
        <v>31.00</v>
      </c>
      <c r="O66" s="15" t="str">
        <f>VLOOKUP(C66,STATS!$A$1:$I$55,7,0)</f>
        <v>34.0</v>
      </c>
      <c r="P66" s="15">
        <f>VLOOKUP(C66,STATS!$A$1:$I$55,8,0)</f>
        <v>90000000</v>
      </c>
      <c r="Q66" s="15">
        <f>VLOOKUP(C66,STATS!$A$1:$I$55,9,0)</f>
        <v>162000000</v>
      </c>
    </row>
    <row r="67" spans="1:17" ht="17" x14ac:dyDescent="0.2">
      <c r="A67" s="6" t="s">
        <v>266</v>
      </c>
      <c r="B67" s="12" t="s">
        <v>95</v>
      </c>
      <c r="C67" s="13" t="s">
        <v>75</v>
      </c>
      <c r="D67" s="12">
        <v>500000</v>
      </c>
      <c r="E67" s="12">
        <v>0</v>
      </c>
      <c r="F67" s="14">
        <f t="shared" ref="F67:F85" si="1" xml:space="preserve"> E67/500000</f>
        <v>0</v>
      </c>
      <c r="K67" s="15" t="e">
        <f>VLOOKUP(C67,STATS!$A$2:$I$55,3,0)</f>
        <v>#N/A</v>
      </c>
      <c r="L67" s="15" t="e">
        <f>VLOOKUP(C67,STATS!$A$1:$I$55,4,0)</f>
        <v>#N/A</v>
      </c>
      <c r="M67" s="15" t="e">
        <f>VLOOKUP(C67,STATS!$A$1:$I$55,5,0)</f>
        <v>#N/A</v>
      </c>
      <c r="N67" s="15" t="e">
        <f>VLOOKUP(C67,STATS!$A$1:$I$55,6,0)</f>
        <v>#N/A</v>
      </c>
      <c r="O67" s="15" t="e">
        <f>VLOOKUP(C67,STATS!$A$1:$I$55,7,0)</f>
        <v>#N/A</v>
      </c>
      <c r="P67" s="15" t="e">
        <f>VLOOKUP(C67,STATS!$A$1:$I$55,8,0)</f>
        <v>#N/A</v>
      </c>
      <c r="Q67" s="15" t="e">
        <f>VLOOKUP(C67,STATS!$A$1:$I$55,9,0)</f>
        <v>#N/A</v>
      </c>
    </row>
    <row r="68" spans="1:17" ht="17" x14ac:dyDescent="0.2">
      <c r="A68" s="6" t="s">
        <v>267</v>
      </c>
      <c r="B68" s="12" t="s">
        <v>94</v>
      </c>
      <c r="C68" s="13" t="s">
        <v>76</v>
      </c>
      <c r="D68" s="12">
        <v>500000</v>
      </c>
      <c r="E68" s="12">
        <v>0</v>
      </c>
      <c r="F68" s="14">
        <f t="shared" si="1"/>
        <v>0</v>
      </c>
      <c r="K68" s="15">
        <f>VLOOKUP(C68,STATS!$A$2:$I$55,3,0)</f>
        <v>522</v>
      </c>
      <c r="L68" s="15">
        <f>VLOOKUP(C68,STATS!$A$1:$I$55,4,0)</f>
        <v>22841.38</v>
      </c>
      <c r="M68" s="15" t="str">
        <f>VLOOKUP(C68,STATS!$A$1:$I$55,5,0)</f>
        <v>0.0</v>
      </c>
      <c r="N68" s="15" t="str">
        <f>VLOOKUP(C68,STATS!$A$1:$I$55,6,0)</f>
        <v>0.00</v>
      </c>
      <c r="O68" s="15" t="str">
        <f>VLOOKUP(C68,STATS!$A$1:$I$55,7,0)</f>
        <v>0.0</v>
      </c>
      <c r="P68" s="15" t="str">
        <f>VLOOKUP(C68,STATS!$A$1:$I$55,8,0)</f>
        <v>0.000000e+00</v>
      </c>
      <c r="Q68" s="15">
        <f>VLOOKUP(C68,STATS!$A$1:$I$55,9,0)</f>
        <v>1000000</v>
      </c>
    </row>
    <row r="69" spans="1:17" ht="17" x14ac:dyDescent="0.2">
      <c r="A69" s="6" t="s">
        <v>268</v>
      </c>
      <c r="B69" s="12" t="s">
        <v>95</v>
      </c>
      <c r="C69" s="13" t="s">
        <v>77</v>
      </c>
      <c r="D69" s="12">
        <v>500000</v>
      </c>
      <c r="E69" s="12">
        <v>0</v>
      </c>
      <c r="F69" s="14">
        <f t="shared" si="1"/>
        <v>0</v>
      </c>
      <c r="K69" s="15" t="e">
        <f>VLOOKUP(C69,STATS!$A$2:$I$55,3,0)</f>
        <v>#N/A</v>
      </c>
      <c r="L69" s="15" t="e">
        <f>VLOOKUP(C69,STATS!$A$1:$I$55,4,0)</f>
        <v>#N/A</v>
      </c>
      <c r="M69" s="15" t="e">
        <f>VLOOKUP(C69,STATS!$A$1:$I$55,5,0)</f>
        <v>#N/A</v>
      </c>
      <c r="N69" s="15" t="e">
        <f>VLOOKUP(C69,STATS!$A$1:$I$55,6,0)</f>
        <v>#N/A</v>
      </c>
      <c r="O69" s="15" t="e">
        <f>VLOOKUP(C69,STATS!$A$1:$I$55,7,0)</f>
        <v>#N/A</v>
      </c>
      <c r="P69" s="15" t="e">
        <f>VLOOKUP(C69,STATS!$A$1:$I$55,8,0)</f>
        <v>#N/A</v>
      </c>
      <c r="Q69" s="15" t="e">
        <f>VLOOKUP(C69,STATS!$A$1:$I$55,9,0)</f>
        <v>#N/A</v>
      </c>
    </row>
    <row r="70" spans="1:17" ht="17" x14ac:dyDescent="0.2">
      <c r="A70" s="6" t="s">
        <v>269</v>
      </c>
      <c r="B70" s="12" t="s">
        <v>95</v>
      </c>
      <c r="C70" s="13" t="s">
        <v>78</v>
      </c>
      <c r="D70" s="12">
        <v>500000</v>
      </c>
      <c r="E70" s="12">
        <v>0</v>
      </c>
      <c r="F70" s="14">
        <f t="shared" si="1"/>
        <v>0</v>
      </c>
      <c r="K70" s="15" t="e">
        <f>VLOOKUP(C70,STATS!$A$2:$I$55,3,0)</f>
        <v>#N/A</v>
      </c>
      <c r="L70" s="15" t="e">
        <f>VLOOKUP(C70,STATS!$A$1:$I$55,4,0)</f>
        <v>#N/A</v>
      </c>
      <c r="M70" s="15" t="e">
        <f>VLOOKUP(C70,STATS!$A$1:$I$55,5,0)</f>
        <v>#N/A</v>
      </c>
      <c r="N70" s="15" t="e">
        <f>VLOOKUP(C70,STATS!$A$1:$I$55,6,0)</f>
        <v>#N/A</v>
      </c>
      <c r="O70" s="15" t="e">
        <f>VLOOKUP(C70,STATS!$A$1:$I$55,7,0)</f>
        <v>#N/A</v>
      </c>
      <c r="P70" s="15" t="e">
        <f>VLOOKUP(C70,STATS!$A$1:$I$55,8,0)</f>
        <v>#N/A</v>
      </c>
      <c r="Q70" s="15" t="e">
        <f>VLOOKUP(C70,STATS!$A$1:$I$55,9,0)</f>
        <v>#N/A</v>
      </c>
    </row>
    <row r="71" spans="1:17" ht="17" x14ac:dyDescent="0.2">
      <c r="A71" s="6" t="s">
        <v>225</v>
      </c>
      <c r="B71" s="12" t="s">
        <v>96</v>
      </c>
      <c r="C71" s="13" t="s">
        <v>79</v>
      </c>
      <c r="D71" s="12">
        <v>84775</v>
      </c>
      <c r="E71" s="12">
        <v>415225</v>
      </c>
      <c r="F71" s="14">
        <f t="shared" si="1"/>
        <v>0.83045000000000002</v>
      </c>
      <c r="K71" s="15">
        <f>VLOOKUP(C71,STATS!$A$2:$I$55,3,0)</f>
        <v>23.59186</v>
      </c>
      <c r="L71" s="15">
        <f>VLOOKUP(C71,STATS!$A$1:$I$55,4,0)</f>
        <v>4857.1170000000002</v>
      </c>
      <c r="M71" s="15" t="str">
        <f>VLOOKUP(C71,STATS!$A$1:$I$55,5,0)</f>
        <v>0.0</v>
      </c>
      <c r="N71" s="15" t="str">
        <f>VLOOKUP(C71,STATS!$A$1:$I$55,6,0)</f>
        <v>0.00</v>
      </c>
      <c r="O71" s="15" t="str">
        <f>VLOOKUP(C71,STATS!$A$1:$I$55,7,0)</f>
        <v>0.0</v>
      </c>
      <c r="P71" s="15" t="str">
        <f>VLOOKUP(C71,STATS!$A$1:$I$55,8,0)</f>
        <v>0.000000e+00</v>
      </c>
      <c r="Q71" s="15">
        <f>VLOOKUP(C71,STATS!$A$1:$I$55,9,0)</f>
        <v>1000000</v>
      </c>
    </row>
    <row r="72" spans="1:17" ht="17" x14ac:dyDescent="0.2">
      <c r="A72" s="6" t="s">
        <v>270</v>
      </c>
      <c r="B72" s="12" t="s">
        <v>96</v>
      </c>
      <c r="C72" s="13" t="s">
        <v>80</v>
      </c>
      <c r="D72" s="12">
        <v>491067</v>
      </c>
      <c r="E72" s="12">
        <v>8933</v>
      </c>
      <c r="F72" s="14">
        <f t="shared" si="1"/>
        <v>1.7866E-2</v>
      </c>
      <c r="K72" s="15">
        <f>VLOOKUP(C72,STATS!$A$2:$I$55,3,0)</f>
        <v>14.254670000000001</v>
      </c>
      <c r="L72" s="15">
        <f>VLOOKUP(C72,STATS!$A$1:$I$55,4,0)</f>
        <v>3775.5129999999999</v>
      </c>
      <c r="M72" s="15" t="str">
        <f>VLOOKUP(C72,STATS!$A$1:$I$55,5,0)</f>
        <v>0.0</v>
      </c>
      <c r="N72" s="15" t="str">
        <f>VLOOKUP(C72,STATS!$A$1:$I$55,6,0)</f>
        <v>0.00</v>
      </c>
      <c r="O72" s="15" t="str">
        <f>VLOOKUP(C72,STATS!$A$1:$I$55,7,0)</f>
        <v>0.0</v>
      </c>
      <c r="P72" s="15" t="str">
        <f>VLOOKUP(C72,STATS!$A$1:$I$55,8,0)</f>
        <v>0.000000e+00</v>
      </c>
      <c r="Q72" s="15">
        <f>VLOOKUP(C72,STATS!$A$1:$I$55,9,0)</f>
        <v>1000000</v>
      </c>
    </row>
    <row r="73" spans="1:17" ht="51" x14ac:dyDescent="0.2">
      <c r="A73" s="6" t="s">
        <v>271</v>
      </c>
      <c r="B73" s="12" t="s">
        <v>95</v>
      </c>
      <c r="C73" s="13" t="s">
        <v>81</v>
      </c>
      <c r="D73" s="12">
        <v>500000</v>
      </c>
      <c r="E73" s="12">
        <v>0</v>
      </c>
      <c r="F73" s="14">
        <f t="shared" si="1"/>
        <v>0</v>
      </c>
      <c r="K73" s="15" t="e">
        <f>VLOOKUP(C73,STATS!$A$2:$I$55,3,0)</f>
        <v>#N/A</v>
      </c>
      <c r="L73" s="15" t="e">
        <f>VLOOKUP(C73,STATS!$A$1:$I$55,4,0)</f>
        <v>#N/A</v>
      </c>
      <c r="M73" s="15" t="e">
        <f>VLOOKUP(C73,STATS!$A$1:$I$55,5,0)</f>
        <v>#N/A</v>
      </c>
      <c r="N73" s="15" t="e">
        <f>VLOOKUP(C73,STATS!$A$1:$I$55,6,0)</f>
        <v>#N/A</v>
      </c>
      <c r="O73" s="15" t="e">
        <f>VLOOKUP(C73,STATS!$A$1:$I$55,7,0)</f>
        <v>#N/A</v>
      </c>
      <c r="P73" s="15" t="e">
        <f>VLOOKUP(C73,STATS!$A$1:$I$55,8,0)</f>
        <v>#N/A</v>
      </c>
      <c r="Q73" s="15" t="e">
        <f>VLOOKUP(C73,STATS!$A$1:$I$55,9,0)</f>
        <v>#N/A</v>
      </c>
    </row>
    <row r="74" spans="1:17" ht="17" x14ac:dyDescent="0.2">
      <c r="A74" s="6" t="s">
        <v>225</v>
      </c>
      <c r="B74" s="12" t="s">
        <v>96</v>
      </c>
      <c r="C74" s="13" t="s">
        <v>82</v>
      </c>
      <c r="D74" s="12">
        <v>181896</v>
      </c>
      <c r="E74" s="12">
        <v>318104</v>
      </c>
      <c r="F74" s="14">
        <f t="shared" si="1"/>
        <v>0.636208</v>
      </c>
      <c r="K74" s="15">
        <f>VLOOKUP(C74,STATS!$A$2:$I$55,3,0)</f>
        <v>258.38940000000002</v>
      </c>
      <c r="L74" s="15">
        <f>VLOOKUP(C74,STATS!$A$1:$I$55,4,0)</f>
        <v>16072.46</v>
      </c>
      <c r="M74" s="15" t="str">
        <f>VLOOKUP(C74,STATS!$A$1:$I$55,5,0)</f>
        <v>0.0</v>
      </c>
      <c r="N74" s="15" t="str">
        <f>VLOOKUP(C74,STATS!$A$1:$I$55,6,0)</f>
        <v>0.00</v>
      </c>
      <c r="O74" s="15" t="str">
        <f>VLOOKUP(C74,STATS!$A$1:$I$55,7,0)</f>
        <v>0.0</v>
      </c>
      <c r="P74" s="15" t="str">
        <f>VLOOKUP(C74,STATS!$A$1:$I$55,8,0)</f>
        <v>0.000000e+00</v>
      </c>
      <c r="Q74" s="15">
        <f>VLOOKUP(C74,STATS!$A$1:$I$55,9,0)</f>
        <v>1000000</v>
      </c>
    </row>
    <row r="75" spans="1:17" ht="17" x14ac:dyDescent="0.2">
      <c r="A75" s="6" t="s">
        <v>225</v>
      </c>
      <c r="B75" s="12" t="s">
        <v>96</v>
      </c>
      <c r="C75" s="13" t="s">
        <v>83</v>
      </c>
      <c r="D75" s="12">
        <v>489651</v>
      </c>
      <c r="E75" s="12">
        <v>10349</v>
      </c>
      <c r="F75" s="14">
        <f t="shared" si="1"/>
        <v>2.0698000000000001E-2</v>
      </c>
      <c r="K75" s="15">
        <f>VLOOKUP(C75,STATS!$A$2:$I$55,3,0)</f>
        <v>402675900</v>
      </c>
      <c r="L75" s="15">
        <f>VLOOKUP(C75,STATS!$A$1:$I$55,4,0)</f>
        <v>221527100</v>
      </c>
      <c r="M75" s="15" t="str">
        <f>VLOOKUP(C75,STATS!$A$1:$I$55,5,0)</f>
        <v>11.0</v>
      </c>
      <c r="N75" s="15" t="str">
        <f>VLOOKUP(C75,STATS!$A$1:$I$55,6,0)</f>
        <v>142.00</v>
      </c>
      <c r="O75" s="15" t="str">
        <f>VLOOKUP(C75,STATS!$A$1:$I$55,7,0)</f>
        <v>500.0</v>
      </c>
      <c r="P75" s="15">
        <f>VLOOKUP(C75,STATS!$A$1:$I$55,8,0)</f>
        <v>556000000</v>
      </c>
      <c r="Q75" s="15">
        <f>VLOOKUP(C75,STATS!$A$1:$I$55,9,0)</f>
        <v>1084000000</v>
      </c>
    </row>
    <row r="76" spans="1:17" ht="17" x14ac:dyDescent="0.2">
      <c r="A76" s="6" t="s">
        <v>225</v>
      </c>
      <c r="B76" s="12" t="s">
        <v>96</v>
      </c>
      <c r="C76" s="13" t="s">
        <v>84</v>
      </c>
      <c r="D76" s="12">
        <v>490939</v>
      </c>
      <c r="E76" s="12">
        <v>9061</v>
      </c>
      <c r="F76" s="14">
        <f t="shared" si="1"/>
        <v>1.8121999999999999E-2</v>
      </c>
      <c r="K76" s="15">
        <f>VLOOKUP(C76,STATS!$A$2:$I$55,3,0)</f>
        <v>33030990000</v>
      </c>
      <c r="L76" s="15">
        <f>VLOOKUP(C76,STATS!$A$1:$I$55,4,0)</f>
        <v>21220160000</v>
      </c>
      <c r="M76" s="15" t="str">
        <f>VLOOKUP(C76,STATS!$A$1:$I$55,5,0)</f>
        <v>10.0</v>
      </c>
      <c r="N76" s="15" t="str">
        <f>VLOOKUP(C76,STATS!$A$1:$I$55,6,0)</f>
        <v>13156.00</v>
      </c>
      <c r="O76" s="15" t="str">
        <f>VLOOKUP(C76,STATS!$A$1:$I$55,7,0)</f>
        <v>33070.0</v>
      </c>
      <c r="P76" s="15">
        <f>VLOOKUP(C76,STATS!$A$1:$I$55,8,0)</f>
        <v>52436000000</v>
      </c>
      <c r="Q76" s="15">
        <f>VLOOKUP(C76,STATS!$A$1:$I$55,9,0)</f>
        <v>72091000000</v>
      </c>
    </row>
    <row r="77" spans="1:17" ht="34" x14ac:dyDescent="0.2">
      <c r="A77" s="6" t="s">
        <v>278</v>
      </c>
      <c r="B77" s="12" t="s">
        <v>94</v>
      </c>
      <c r="C77" s="13" t="s">
        <v>85</v>
      </c>
      <c r="D77" s="12">
        <v>500000</v>
      </c>
      <c r="E77" s="12">
        <v>0</v>
      </c>
      <c r="F77" s="14">
        <f t="shared" si="1"/>
        <v>0</v>
      </c>
      <c r="K77" s="15">
        <f>VLOOKUP(C77,STATS!$A$2:$I$55,3,0)</f>
        <v>485438</v>
      </c>
      <c r="L77" s="15">
        <f>VLOOKUP(C77,STATS!$A$1:$I$55,4,0)</f>
        <v>499788.4</v>
      </c>
      <c r="M77" s="15" t="str">
        <f>VLOOKUP(C77,STATS!$A$1:$I$55,5,0)</f>
        <v>0.0</v>
      </c>
      <c r="N77" s="15" t="str">
        <f>VLOOKUP(C77,STATS!$A$1:$I$55,6,0)</f>
        <v>0.00</v>
      </c>
      <c r="O77" s="15" t="str">
        <f>VLOOKUP(C77,STATS!$A$1:$I$55,7,0)</f>
        <v>0.0</v>
      </c>
      <c r="P77" s="15">
        <f>VLOOKUP(C77,STATS!$A$1:$I$55,8,0)</f>
        <v>1000000</v>
      </c>
      <c r="Q77" s="15">
        <f>VLOOKUP(C77,STATS!$A$1:$I$55,9,0)</f>
        <v>1000000</v>
      </c>
    </row>
    <row r="78" spans="1:17" ht="34" x14ac:dyDescent="0.2">
      <c r="A78" s="6" t="s">
        <v>277</v>
      </c>
      <c r="B78" s="12" t="s">
        <v>96</v>
      </c>
      <c r="C78" s="13" t="s">
        <v>86</v>
      </c>
      <c r="D78" s="12">
        <v>182334</v>
      </c>
      <c r="E78" s="12">
        <v>317666</v>
      </c>
      <c r="F78" s="14">
        <f t="shared" si="1"/>
        <v>0.63533200000000001</v>
      </c>
      <c r="K78" s="15" t="str">
        <f>VLOOKUP(C78,STATS!$A$2:$I$55,3,0)</f>
        <v>0.000000e+00</v>
      </c>
      <c r="L78" s="15" t="str">
        <f>VLOOKUP(C78,STATS!$A$1:$I$55,4,0)</f>
        <v>0.000000e+00</v>
      </c>
      <c r="M78" s="15" t="str">
        <f>VLOOKUP(C78,STATS!$A$1:$I$55,5,0)</f>
        <v>0.0</v>
      </c>
      <c r="N78" s="15" t="str">
        <f>VLOOKUP(C78,STATS!$A$1:$I$55,6,0)</f>
        <v>0.00</v>
      </c>
      <c r="O78" s="15" t="str">
        <f>VLOOKUP(C78,STATS!$A$1:$I$55,7,0)</f>
        <v>0.0</v>
      </c>
      <c r="P78" s="15" t="str">
        <f>VLOOKUP(C78,STATS!$A$1:$I$55,8,0)</f>
        <v>0.000000e+00</v>
      </c>
      <c r="Q78" s="15" t="str">
        <f>VLOOKUP(C78,STATS!$A$1:$I$55,9,0)</f>
        <v>0.000000e+00</v>
      </c>
    </row>
    <row r="79" spans="1:17" ht="17" x14ac:dyDescent="0.2">
      <c r="A79" s="6" t="s">
        <v>272</v>
      </c>
      <c r="B79" s="12" t="s">
        <v>96</v>
      </c>
      <c r="C79" s="13" t="s">
        <v>87</v>
      </c>
      <c r="D79" s="12">
        <v>499099</v>
      </c>
      <c r="E79" s="12">
        <v>901</v>
      </c>
      <c r="F79" s="14">
        <f t="shared" si="1"/>
        <v>1.802E-3</v>
      </c>
      <c r="K79" s="15">
        <f>VLOOKUP(C79,STATS!$A$2:$I$55,3,0)</f>
        <v>7066.7340000000004</v>
      </c>
      <c r="L79" s="15">
        <f>VLOOKUP(C79,STATS!$A$1:$I$55,4,0)</f>
        <v>83766.399999999994</v>
      </c>
      <c r="M79" s="15" t="str">
        <f>VLOOKUP(C79,STATS!$A$1:$I$55,5,0)</f>
        <v>0.0</v>
      </c>
      <c r="N79" s="15" t="str">
        <f>VLOOKUP(C79,STATS!$A$1:$I$55,6,0)</f>
        <v>0.00</v>
      </c>
      <c r="O79" s="15" t="str">
        <f>VLOOKUP(C79,STATS!$A$1:$I$55,7,0)</f>
        <v>0.0</v>
      </c>
      <c r="P79" s="15" t="str">
        <f>VLOOKUP(C79,STATS!$A$1:$I$55,8,0)</f>
        <v>0.000000e+00</v>
      </c>
      <c r="Q79" s="15">
        <f>VLOOKUP(C79,STATS!$A$1:$I$55,9,0)</f>
        <v>1000000</v>
      </c>
    </row>
    <row r="80" spans="1:17" ht="17" x14ac:dyDescent="0.2">
      <c r="A80" s="6" t="s">
        <v>273</v>
      </c>
      <c r="B80" s="12" t="s">
        <v>94</v>
      </c>
      <c r="C80" s="13" t="s">
        <v>88</v>
      </c>
      <c r="D80" s="12">
        <v>500000</v>
      </c>
      <c r="E80" s="12">
        <v>0</v>
      </c>
      <c r="F80" s="14">
        <f t="shared" si="1"/>
        <v>0</v>
      </c>
      <c r="K80" s="15">
        <f>VLOOKUP(C80,STATS!$A$2:$I$55,3,0)</f>
        <v>125434</v>
      </c>
      <c r="L80" s="15">
        <f>VLOOKUP(C80,STATS!$A$1:$I$55,4,0)</f>
        <v>331210.7</v>
      </c>
      <c r="M80" s="15" t="str">
        <f>VLOOKUP(C80,STATS!$A$1:$I$55,5,0)</f>
        <v>0.0</v>
      </c>
      <c r="N80" s="15" t="str">
        <f>VLOOKUP(C80,STATS!$A$1:$I$55,6,0)</f>
        <v>0.00</v>
      </c>
      <c r="O80" s="15" t="str">
        <f>VLOOKUP(C80,STATS!$A$1:$I$55,7,0)</f>
        <v>0.0</v>
      </c>
      <c r="P80" s="15" t="str">
        <f>VLOOKUP(C80,STATS!$A$1:$I$55,8,0)</f>
        <v>0.000000e+00</v>
      </c>
      <c r="Q80" s="15">
        <f>VLOOKUP(C80,STATS!$A$1:$I$55,9,0)</f>
        <v>1000000</v>
      </c>
    </row>
    <row r="81" spans="1:17" ht="17" x14ac:dyDescent="0.2">
      <c r="A81" s="6" t="s">
        <v>274</v>
      </c>
      <c r="B81" s="12" t="s">
        <v>94</v>
      </c>
      <c r="C81" s="13" t="s">
        <v>89</v>
      </c>
      <c r="D81" s="12">
        <v>500000</v>
      </c>
      <c r="E81" s="12">
        <v>0</v>
      </c>
      <c r="F81" s="14">
        <f t="shared" si="1"/>
        <v>0</v>
      </c>
      <c r="K81" s="15">
        <f>VLOOKUP(C81,STATS!$A$2:$I$55,3,0)</f>
        <v>37744</v>
      </c>
      <c r="L81" s="15">
        <f>VLOOKUP(C81,STATS!$A$1:$I$55,4,0)</f>
        <v>190576.7</v>
      </c>
      <c r="M81" s="15" t="str">
        <f>VLOOKUP(C81,STATS!$A$1:$I$55,5,0)</f>
        <v>0.0</v>
      </c>
      <c r="N81" s="15" t="str">
        <f>VLOOKUP(C81,STATS!$A$1:$I$55,6,0)</f>
        <v>0.00</v>
      </c>
      <c r="O81" s="15" t="str">
        <f>VLOOKUP(C81,STATS!$A$1:$I$55,7,0)</f>
        <v>0.0</v>
      </c>
      <c r="P81" s="15" t="str">
        <f>VLOOKUP(C81,STATS!$A$1:$I$55,8,0)</f>
        <v>0.000000e+00</v>
      </c>
      <c r="Q81" s="15">
        <f>VLOOKUP(C81,STATS!$A$1:$I$55,9,0)</f>
        <v>1000000</v>
      </c>
    </row>
    <row r="82" spans="1:17" ht="34" x14ac:dyDescent="0.2">
      <c r="A82" s="6" t="s">
        <v>275</v>
      </c>
      <c r="B82" s="12" t="s">
        <v>96</v>
      </c>
      <c r="C82" s="13" t="s">
        <v>90</v>
      </c>
      <c r="D82" s="12">
        <v>495960</v>
      </c>
      <c r="E82" s="12">
        <v>4040</v>
      </c>
      <c r="F82" s="14">
        <f t="shared" si="1"/>
        <v>8.0800000000000004E-3</v>
      </c>
      <c r="K82" s="15">
        <f>VLOOKUP(C82,STATS!$A$2:$I$55,3,0)</f>
        <v>57244.54</v>
      </c>
      <c r="L82" s="15">
        <f>VLOOKUP(C82,STATS!$A$1:$I$55,4,0)</f>
        <v>232309.5</v>
      </c>
      <c r="M82" s="15" t="str">
        <f>VLOOKUP(C82,STATS!$A$1:$I$55,5,0)</f>
        <v>0.0</v>
      </c>
      <c r="N82" s="15" t="str">
        <f>VLOOKUP(C82,STATS!$A$1:$I$55,6,0)</f>
        <v>0.00</v>
      </c>
      <c r="O82" s="15" t="str">
        <f>VLOOKUP(C82,STATS!$A$1:$I$55,7,0)</f>
        <v>0.0</v>
      </c>
      <c r="P82" s="15" t="str">
        <f>VLOOKUP(C82,STATS!$A$1:$I$55,8,0)</f>
        <v>0.000000e+00</v>
      </c>
      <c r="Q82" s="15">
        <f>VLOOKUP(C82,STATS!$A$1:$I$55,9,0)</f>
        <v>1000000</v>
      </c>
    </row>
    <row r="83" spans="1:17" ht="17" x14ac:dyDescent="0.2">
      <c r="A83" s="6" t="s">
        <v>276</v>
      </c>
      <c r="B83" s="12" t="s">
        <v>96</v>
      </c>
      <c r="C83" s="13" t="s">
        <v>91</v>
      </c>
      <c r="D83" s="12">
        <v>483050</v>
      </c>
      <c r="E83" s="12">
        <v>16950</v>
      </c>
      <c r="F83" s="14">
        <f t="shared" si="1"/>
        <v>3.39E-2</v>
      </c>
      <c r="K83" s="15">
        <f>VLOOKUP(C83,STATS!$A$2:$I$55,3,0)</f>
        <v>284059.59999999998</v>
      </c>
      <c r="L83" s="15">
        <f>VLOOKUP(C83,STATS!$A$1:$I$55,4,0)</f>
        <v>450965.8</v>
      </c>
      <c r="M83" s="15" t="str">
        <f>VLOOKUP(C83,STATS!$A$1:$I$55,5,0)</f>
        <v>0.0</v>
      </c>
      <c r="N83" s="15" t="str">
        <f>VLOOKUP(C83,STATS!$A$1:$I$55,6,0)</f>
        <v>0.00</v>
      </c>
      <c r="O83" s="15" t="str">
        <f>VLOOKUP(C83,STATS!$A$1:$I$55,7,0)</f>
        <v>0.0</v>
      </c>
      <c r="P83" s="15">
        <f>VLOOKUP(C83,STATS!$A$1:$I$55,8,0)</f>
        <v>1000000</v>
      </c>
      <c r="Q83" s="15">
        <f>VLOOKUP(C83,STATS!$A$1:$I$55,9,0)</f>
        <v>1000000</v>
      </c>
    </row>
    <row r="84" spans="1:17" ht="17" x14ac:dyDescent="0.2">
      <c r="A84" s="6" t="s">
        <v>225</v>
      </c>
      <c r="B84" s="12" t="s">
        <v>96</v>
      </c>
      <c r="C84" s="13" t="s">
        <v>92</v>
      </c>
      <c r="D84" s="12">
        <v>483050</v>
      </c>
      <c r="E84" s="12">
        <v>16950</v>
      </c>
      <c r="F84" s="14">
        <f t="shared" si="1"/>
        <v>3.39E-2</v>
      </c>
      <c r="K84" s="15">
        <f>VLOOKUP(C84,STATS!$A$2:$I$55,3,0)</f>
        <v>7888577</v>
      </c>
      <c r="L84" s="15">
        <f>VLOOKUP(C84,STATS!$A$1:$I$55,4,0)</f>
        <v>4551764</v>
      </c>
      <c r="M84" s="15" t="str">
        <f>VLOOKUP(C84,STATS!$A$1:$I$55,5,0)</f>
        <v>1.0</v>
      </c>
      <c r="N84" s="15" t="str">
        <f>VLOOKUP(C84,STATS!$A$1:$I$55,6,0)</f>
        <v>3.00</v>
      </c>
      <c r="O84" s="15" t="str">
        <f>VLOOKUP(C84,STATS!$A$1:$I$55,7,0)</f>
        <v>10.0</v>
      </c>
      <c r="P84" s="15">
        <f>VLOOKUP(C84,STATS!$A$1:$I$55,8,0)</f>
        <v>11000000</v>
      </c>
      <c r="Q84" s="15">
        <f>VLOOKUP(C84,STATS!$A$1:$I$55,9,0)</f>
        <v>15000000</v>
      </c>
    </row>
    <row r="85" spans="1:17" ht="17" x14ac:dyDescent="0.2">
      <c r="A85" s="7" t="s">
        <v>214</v>
      </c>
      <c r="B85" s="12" t="s">
        <v>94</v>
      </c>
      <c r="C85" s="13" t="s">
        <v>93</v>
      </c>
      <c r="D85" s="12">
        <v>500000</v>
      </c>
      <c r="E85" s="12">
        <v>0</v>
      </c>
      <c r="F85" s="14">
        <f t="shared" si="1"/>
        <v>0</v>
      </c>
      <c r="K85" s="15">
        <f>VLOOKUP(C85,STATS!$A$2:$I$55,3,0)</f>
        <v>499906</v>
      </c>
      <c r="L85" s="15">
        <f>VLOOKUP(C85,STATS!$A$1:$I$55,4,0)</f>
        <v>500000.5</v>
      </c>
      <c r="M85" s="15" t="str">
        <f>VLOOKUP(C85,STATS!$A$1:$I$55,5,0)</f>
        <v>0.0</v>
      </c>
      <c r="N85" s="15" t="str">
        <f>VLOOKUP(C85,STATS!$A$1:$I$55,6,0)</f>
        <v>0.00</v>
      </c>
      <c r="O85" s="15" t="str">
        <f>VLOOKUP(C85,STATS!$A$1:$I$55,7,0)</f>
        <v>0.0</v>
      </c>
      <c r="P85" s="15">
        <f>VLOOKUP(C85,STATS!$A$1:$I$55,8,0)</f>
        <v>1000000</v>
      </c>
      <c r="Q85" s="15">
        <f>VLOOKUP(C85,STATS!$A$1:$I$55,9,0)</f>
        <v>1000000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A2" sqref="A2"/>
    </sheetView>
  </sheetViews>
  <sheetFormatPr baseColWidth="10" defaultRowHeight="16" x14ac:dyDescent="0.2"/>
  <cols>
    <col min="1" max="1" width="51.1640625" bestFit="1" customWidth="1"/>
    <col min="2" max="2" width="9.83203125" bestFit="1" customWidth="1"/>
    <col min="3" max="4" width="14.5" bestFit="1" customWidth="1"/>
    <col min="5" max="5" width="8.6640625" bestFit="1" customWidth="1"/>
    <col min="6" max="6" width="12.1640625" bestFit="1" customWidth="1"/>
    <col min="7" max="7" width="11" bestFit="1" customWidth="1"/>
    <col min="8" max="9" width="14.5" bestFit="1" customWidth="1"/>
  </cols>
  <sheetData>
    <row r="1" spans="1:9" x14ac:dyDescent="0.2">
      <c r="A1" s="1" t="s">
        <v>1</v>
      </c>
      <c r="B1" s="1" t="s">
        <v>100</v>
      </c>
      <c r="C1" s="1" t="s">
        <v>101</v>
      </c>
      <c r="D1" s="1" t="s">
        <v>102</v>
      </c>
      <c r="E1" s="1" t="s">
        <v>103</v>
      </c>
      <c r="F1" s="2">
        <v>0.25</v>
      </c>
      <c r="G1" s="2">
        <v>0.5</v>
      </c>
      <c r="H1" s="2">
        <v>0.75</v>
      </c>
      <c r="I1" s="1" t="s">
        <v>104</v>
      </c>
    </row>
    <row r="2" spans="1:9" x14ac:dyDescent="0.2">
      <c r="A2" s="3" t="s">
        <v>105</v>
      </c>
      <c r="B2" s="3" t="s">
        <v>106</v>
      </c>
      <c r="C2" s="4">
        <v>4458888000000</v>
      </c>
      <c r="D2" s="4">
        <v>2575619000000</v>
      </c>
      <c r="E2" s="3" t="s">
        <v>107</v>
      </c>
      <c r="F2" s="3" t="s">
        <v>108</v>
      </c>
      <c r="G2" s="3" t="s">
        <v>109</v>
      </c>
      <c r="H2" s="4">
        <v>6690936000000</v>
      </c>
      <c r="I2" s="4">
        <v>8921471000000</v>
      </c>
    </row>
    <row r="3" spans="1:9" x14ac:dyDescent="0.2">
      <c r="A3" s="3" t="s">
        <v>16</v>
      </c>
      <c r="B3" s="3" t="s">
        <v>106</v>
      </c>
      <c r="C3" s="4">
        <v>2</v>
      </c>
      <c r="D3" s="4">
        <v>1414.2139999999999</v>
      </c>
      <c r="E3" s="3" t="s">
        <v>110</v>
      </c>
      <c r="F3" s="3" t="s">
        <v>111</v>
      </c>
      <c r="G3" s="3" t="s">
        <v>110</v>
      </c>
      <c r="H3" s="3" t="s">
        <v>112</v>
      </c>
      <c r="I3" s="4">
        <v>1000000</v>
      </c>
    </row>
    <row r="4" spans="1:9" x14ac:dyDescent="0.2">
      <c r="A4" s="3" t="s">
        <v>17</v>
      </c>
      <c r="B4" s="3" t="s">
        <v>113</v>
      </c>
      <c r="C4" s="4">
        <v>6846207</v>
      </c>
      <c r="D4" s="4">
        <v>1023049</v>
      </c>
      <c r="E4" s="3" t="s">
        <v>110</v>
      </c>
      <c r="F4" s="3" t="s">
        <v>114</v>
      </c>
      <c r="G4" s="3" t="s">
        <v>115</v>
      </c>
      <c r="H4" s="4">
        <v>7000000</v>
      </c>
      <c r="I4" s="4">
        <v>35000000</v>
      </c>
    </row>
    <row r="5" spans="1:9" x14ac:dyDescent="0.2">
      <c r="A5" s="3" t="s">
        <v>18</v>
      </c>
      <c r="B5" s="3" t="s">
        <v>106</v>
      </c>
      <c r="C5" s="4">
        <v>17242</v>
      </c>
      <c r="D5" s="4">
        <v>130172</v>
      </c>
      <c r="E5" s="3" t="s">
        <v>110</v>
      </c>
      <c r="F5" s="3" t="s">
        <v>111</v>
      </c>
      <c r="G5" s="3" t="s">
        <v>110</v>
      </c>
      <c r="H5" s="3" t="s">
        <v>112</v>
      </c>
      <c r="I5" s="4">
        <v>1000000</v>
      </c>
    </row>
    <row r="6" spans="1:9" x14ac:dyDescent="0.2">
      <c r="A6" s="3" t="s">
        <v>19</v>
      </c>
      <c r="B6" s="3" t="s">
        <v>116</v>
      </c>
      <c r="C6" s="4">
        <v>1652825000</v>
      </c>
      <c r="D6" s="4">
        <v>1004754000</v>
      </c>
      <c r="E6" s="3" t="s">
        <v>117</v>
      </c>
      <c r="F6" s="3" t="s">
        <v>118</v>
      </c>
      <c r="G6" s="3" t="s">
        <v>119</v>
      </c>
      <c r="H6" s="4">
        <v>2381000000</v>
      </c>
      <c r="I6" s="4">
        <v>3209000000</v>
      </c>
    </row>
    <row r="7" spans="1:9" x14ac:dyDescent="0.2">
      <c r="A7" s="3" t="s">
        <v>20</v>
      </c>
      <c r="B7" s="3" t="s">
        <v>120</v>
      </c>
      <c r="C7" s="4">
        <v>47850910000</v>
      </c>
      <c r="D7" s="4">
        <v>14023090000</v>
      </c>
      <c r="E7" s="3" t="s">
        <v>121</v>
      </c>
      <c r="F7" s="3" t="s">
        <v>122</v>
      </c>
      <c r="G7" s="3" t="s">
        <v>123</v>
      </c>
      <c r="H7" s="4">
        <v>53447000000</v>
      </c>
      <c r="I7" s="4">
        <v>70492000000</v>
      </c>
    </row>
    <row r="8" spans="1:9" x14ac:dyDescent="0.2">
      <c r="A8" s="3" t="s">
        <v>21</v>
      </c>
      <c r="B8" s="3" t="s">
        <v>120</v>
      </c>
      <c r="C8" s="4">
        <v>1326763</v>
      </c>
      <c r="D8" s="4">
        <v>522999.9</v>
      </c>
      <c r="E8" s="3" t="s">
        <v>117</v>
      </c>
      <c r="F8" s="3" t="s">
        <v>124</v>
      </c>
      <c r="G8" s="3" t="s">
        <v>117</v>
      </c>
      <c r="H8" s="4">
        <v>2000000</v>
      </c>
      <c r="I8" s="4">
        <v>5000000</v>
      </c>
    </row>
    <row r="9" spans="1:9" x14ac:dyDescent="0.2">
      <c r="A9" s="3" t="s">
        <v>22</v>
      </c>
      <c r="B9" s="3" t="s">
        <v>120</v>
      </c>
      <c r="C9" s="4">
        <v>1020714</v>
      </c>
      <c r="D9" s="4">
        <v>166608</v>
      </c>
      <c r="E9" s="3" t="s">
        <v>110</v>
      </c>
      <c r="F9" s="3" t="s">
        <v>124</v>
      </c>
      <c r="G9" s="3" t="s">
        <v>117</v>
      </c>
      <c r="H9" s="4">
        <v>1000000</v>
      </c>
      <c r="I9" s="4">
        <v>4000000</v>
      </c>
    </row>
    <row r="10" spans="1:9" x14ac:dyDescent="0.2">
      <c r="A10" s="3" t="s">
        <v>23</v>
      </c>
      <c r="B10" s="3" t="s">
        <v>106</v>
      </c>
      <c r="C10" s="4">
        <v>987816</v>
      </c>
      <c r="D10" s="4">
        <v>109706.8</v>
      </c>
      <c r="E10" s="3" t="s">
        <v>110</v>
      </c>
      <c r="F10" s="3" t="s">
        <v>124</v>
      </c>
      <c r="G10" s="3" t="s">
        <v>117</v>
      </c>
      <c r="H10" s="4">
        <v>1000000</v>
      </c>
      <c r="I10" s="4">
        <v>1000000</v>
      </c>
    </row>
    <row r="11" spans="1:9" x14ac:dyDescent="0.2">
      <c r="A11" s="3" t="s">
        <v>24</v>
      </c>
      <c r="B11" s="3" t="s">
        <v>106</v>
      </c>
      <c r="C11" s="4">
        <v>108037500</v>
      </c>
      <c r="D11" s="4">
        <v>63068540</v>
      </c>
      <c r="E11" s="3" t="s">
        <v>117</v>
      </c>
      <c r="F11" s="3" t="s">
        <v>125</v>
      </c>
      <c r="G11" s="3" t="s">
        <v>126</v>
      </c>
      <c r="H11" s="4">
        <v>162000000</v>
      </c>
      <c r="I11" s="4">
        <v>222000000</v>
      </c>
    </row>
    <row r="12" spans="1:9" x14ac:dyDescent="0.2">
      <c r="A12" s="3" t="s">
        <v>25</v>
      </c>
      <c r="B12" s="3" t="s">
        <v>127</v>
      </c>
      <c r="C12" s="4">
        <v>81271650000</v>
      </c>
      <c r="D12" s="4">
        <v>48985130000</v>
      </c>
      <c r="E12" s="3" t="s">
        <v>115</v>
      </c>
      <c r="F12" s="3" t="s">
        <v>128</v>
      </c>
      <c r="G12" s="3" t="s">
        <v>129</v>
      </c>
      <c r="H12" s="4">
        <v>123939500000</v>
      </c>
      <c r="I12" s="4">
        <v>167958000000</v>
      </c>
    </row>
    <row r="13" spans="1:9" x14ac:dyDescent="0.2">
      <c r="A13" s="3" t="s">
        <v>26</v>
      </c>
      <c r="B13" s="3" t="s">
        <v>130</v>
      </c>
      <c r="C13" s="4">
        <v>24869940</v>
      </c>
      <c r="D13" s="4">
        <v>5613712</v>
      </c>
      <c r="E13" s="3" t="s">
        <v>117</v>
      </c>
      <c r="F13" s="3" t="s">
        <v>131</v>
      </c>
      <c r="G13" s="3" t="s">
        <v>132</v>
      </c>
      <c r="H13" s="4">
        <v>27000000</v>
      </c>
      <c r="I13" s="4">
        <v>52000000</v>
      </c>
    </row>
    <row r="14" spans="1:9" x14ac:dyDescent="0.2">
      <c r="A14" s="3" t="s">
        <v>27</v>
      </c>
      <c r="B14" s="3" t="s">
        <v>133</v>
      </c>
      <c r="C14" s="4">
        <v>169730400</v>
      </c>
      <c r="D14" s="4">
        <v>89325170</v>
      </c>
      <c r="E14" s="3" t="s">
        <v>117</v>
      </c>
      <c r="F14" s="3" t="s">
        <v>134</v>
      </c>
      <c r="G14" s="3" t="s">
        <v>135</v>
      </c>
      <c r="H14" s="4">
        <v>267000000</v>
      </c>
      <c r="I14" s="4">
        <v>296000000</v>
      </c>
    </row>
    <row r="15" spans="1:9" x14ac:dyDescent="0.2">
      <c r="A15" s="3" t="s">
        <v>28</v>
      </c>
      <c r="B15" s="3" t="s">
        <v>106</v>
      </c>
      <c r="C15" s="4">
        <v>122611000</v>
      </c>
      <c r="D15" s="4">
        <v>69303170</v>
      </c>
      <c r="E15" s="3" t="s">
        <v>117</v>
      </c>
      <c r="F15" s="3" t="s">
        <v>136</v>
      </c>
      <c r="G15" s="3" t="s">
        <v>137</v>
      </c>
      <c r="H15" s="4">
        <v>182000000</v>
      </c>
      <c r="I15" s="4">
        <v>283000000</v>
      </c>
    </row>
    <row r="16" spans="1:9" x14ac:dyDescent="0.2">
      <c r="A16" s="3" t="s">
        <v>32</v>
      </c>
      <c r="B16" s="3" t="s">
        <v>106</v>
      </c>
      <c r="C16" s="4">
        <v>15726930000</v>
      </c>
      <c r="D16" s="4">
        <v>2188646000</v>
      </c>
      <c r="E16" s="3" t="s">
        <v>138</v>
      </c>
      <c r="F16" s="3" t="s">
        <v>139</v>
      </c>
      <c r="G16" s="3" t="s">
        <v>140</v>
      </c>
      <c r="H16" s="4">
        <v>17134000000</v>
      </c>
      <c r="I16" s="4">
        <v>18242000000</v>
      </c>
    </row>
    <row r="17" spans="1:9" x14ac:dyDescent="0.2">
      <c r="A17" s="3" t="s">
        <v>33</v>
      </c>
      <c r="B17" s="3" t="s">
        <v>106</v>
      </c>
      <c r="C17" s="4">
        <v>574718600</v>
      </c>
      <c r="D17" s="4">
        <v>248203300</v>
      </c>
      <c r="E17" s="3" t="s">
        <v>141</v>
      </c>
      <c r="F17" s="3" t="s">
        <v>142</v>
      </c>
      <c r="G17" s="3" t="s">
        <v>143</v>
      </c>
      <c r="H17" s="4">
        <v>768000000</v>
      </c>
      <c r="I17" s="4">
        <v>784000000</v>
      </c>
    </row>
    <row r="18" spans="1:9" x14ac:dyDescent="0.2">
      <c r="A18" s="3" t="s">
        <v>37</v>
      </c>
      <c r="B18" s="3" t="s">
        <v>144</v>
      </c>
      <c r="C18" s="4">
        <v>945789.2</v>
      </c>
      <c r="D18" s="4">
        <v>226433.5</v>
      </c>
      <c r="E18" s="3" t="s">
        <v>110</v>
      </c>
      <c r="F18" s="3" t="s">
        <v>124</v>
      </c>
      <c r="G18" s="3" t="s">
        <v>117</v>
      </c>
      <c r="H18" s="4">
        <v>1000000</v>
      </c>
      <c r="I18" s="4">
        <v>1000000</v>
      </c>
    </row>
    <row r="19" spans="1:9" x14ac:dyDescent="0.2">
      <c r="A19" s="3" t="s">
        <v>38</v>
      </c>
      <c r="B19" s="3" t="s">
        <v>106</v>
      </c>
      <c r="C19" s="4">
        <v>28</v>
      </c>
      <c r="D19" s="4">
        <v>5291.4340000000002</v>
      </c>
      <c r="E19" s="3" t="s">
        <v>110</v>
      </c>
      <c r="F19" s="3" t="s">
        <v>111</v>
      </c>
      <c r="G19" s="3" t="s">
        <v>110</v>
      </c>
      <c r="H19" s="3" t="s">
        <v>112</v>
      </c>
      <c r="I19" s="4">
        <v>1000000</v>
      </c>
    </row>
    <row r="20" spans="1:9" x14ac:dyDescent="0.2">
      <c r="A20" s="3" t="s">
        <v>40</v>
      </c>
      <c r="B20" s="3" t="s">
        <v>145</v>
      </c>
      <c r="C20" s="4">
        <v>438.15620000000001</v>
      </c>
      <c r="D20" s="4">
        <v>20927.62</v>
      </c>
      <c r="E20" s="3" t="s">
        <v>110</v>
      </c>
      <c r="F20" s="3" t="s">
        <v>111</v>
      </c>
      <c r="G20" s="3" t="s">
        <v>110</v>
      </c>
      <c r="H20" s="3" t="s">
        <v>112</v>
      </c>
      <c r="I20" s="4">
        <v>1000000</v>
      </c>
    </row>
    <row r="21" spans="1:9" x14ac:dyDescent="0.2">
      <c r="A21" s="3" t="s">
        <v>41</v>
      </c>
      <c r="B21" s="3" t="s">
        <v>146</v>
      </c>
      <c r="C21" s="4">
        <v>126662600</v>
      </c>
      <c r="D21" s="4">
        <v>42634890</v>
      </c>
      <c r="E21" s="3" t="s">
        <v>147</v>
      </c>
      <c r="F21" s="3" t="s">
        <v>148</v>
      </c>
      <c r="G21" s="3" t="s">
        <v>149</v>
      </c>
      <c r="H21" s="4">
        <v>137000000</v>
      </c>
      <c r="I21" s="4">
        <v>429000000</v>
      </c>
    </row>
    <row r="22" spans="1:9" x14ac:dyDescent="0.2">
      <c r="A22" s="3" t="s">
        <v>43</v>
      </c>
      <c r="B22" s="3" t="s">
        <v>150</v>
      </c>
      <c r="C22" s="4">
        <v>978241.4</v>
      </c>
      <c r="D22" s="4">
        <v>145894.6</v>
      </c>
      <c r="E22" s="3" t="s">
        <v>110</v>
      </c>
      <c r="F22" s="3" t="s">
        <v>124</v>
      </c>
      <c r="G22" s="3" t="s">
        <v>117</v>
      </c>
      <c r="H22" s="4">
        <v>1000000</v>
      </c>
      <c r="I22" s="4">
        <v>1000000</v>
      </c>
    </row>
    <row r="23" spans="1:9" x14ac:dyDescent="0.2">
      <c r="A23" s="3" t="s">
        <v>44</v>
      </c>
      <c r="B23" s="3" t="s">
        <v>151</v>
      </c>
      <c r="C23" s="4">
        <v>13725030</v>
      </c>
      <c r="D23" s="4">
        <v>8995848000</v>
      </c>
      <c r="E23" s="3" t="s">
        <v>110</v>
      </c>
      <c r="F23" s="3" t="s">
        <v>124</v>
      </c>
      <c r="G23" s="3" t="s">
        <v>117</v>
      </c>
      <c r="H23" s="4">
        <v>1000000</v>
      </c>
      <c r="I23" s="4">
        <v>6357062000000</v>
      </c>
    </row>
    <row r="24" spans="1:9" x14ac:dyDescent="0.2">
      <c r="A24" s="3" t="s">
        <v>47</v>
      </c>
      <c r="B24" s="3" t="s">
        <v>152</v>
      </c>
      <c r="C24" s="4">
        <v>2218646000</v>
      </c>
      <c r="D24" s="4">
        <v>1315710000</v>
      </c>
      <c r="E24" s="3" t="s">
        <v>153</v>
      </c>
      <c r="F24" s="3" t="s">
        <v>154</v>
      </c>
      <c r="G24" s="3" t="s">
        <v>155</v>
      </c>
      <c r="H24" s="4">
        <v>2668000000</v>
      </c>
      <c r="I24" s="4">
        <v>6143000000</v>
      </c>
    </row>
    <row r="25" spans="1:9" x14ac:dyDescent="0.2">
      <c r="A25" s="3" t="s">
        <v>48</v>
      </c>
      <c r="B25" s="3" t="s">
        <v>156</v>
      </c>
      <c r="C25" s="4">
        <v>239128000000</v>
      </c>
      <c r="D25" s="4">
        <v>72048880000</v>
      </c>
      <c r="E25" s="3" t="s">
        <v>117</v>
      </c>
      <c r="F25" s="3" t="s">
        <v>157</v>
      </c>
      <c r="G25" s="3" t="s">
        <v>158</v>
      </c>
      <c r="H25" s="4">
        <v>304438000000</v>
      </c>
      <c r="I25" s="4">
        <v>345493000000</v>
      </c>
    </row>
    <row r="26" spans="1:9" x14ac:dyDescent="0.2">
      <c r="A26" s="3" t="s">
        <v>49</v>
      </c>
      <c r="B26" s="3" t="s">
        <v>159</v>
      </c>
      <c r="C26" s="4">
        <v>3994074</v>
      </c>
      <c r="D26" s="4">
        <v>2071281</v>
      </c>
      <c r="E26" s="3" t="s">
        <v>117</v>
      </c>
      <c r="F26" s="3" t="s">
        <v>160</v>
      </c>
      <c r="G26" s="3" t="s">
        <v>161</v>
      </c>
      <c r="H26" s="4">
        <v>4000000</v>
      </c>
      <c r="I26" s="4">
        <v>88000000</v>
      </c>
    </row>
    <row r="27" spans="1:9" x14ac:dyDescent="0.2">
      <c r="A27" s="3" t="s">
        <v>50</v>
      </c>
      <c r="B27" s="3" t="s">
        <v>159</v>
      </c>
      <c r="C27" s="4">
        <v>4529069</v>
      </c>
      <c r="D27" s="4">
        <v>1289635</v>
      </c>
      <c r="E27" s="3" t="s">
        <v>117</v>
      </c>
      <c r="F27" s="3" t="s">
        <v>162</v>
      </c>
      <c r="G27" s="3" t="s">
        <v>163</v>
      </c>
      <c r="H27" s="4">
        <v>5000000</v>
      </c>
      <c r="I27" s="4">
        <v>10000000</v>
      </c>
    </row>
    <row r="28" spans="1:9" x14ac:dyDescent="0.2">
      <c r="A28" s="3" t="s">
        <v>51</v>
      </c>
      <c r="B28" s="3" t="s">
        <v>164</v>
      </c>
      <c r="C28" s="4">
        <v>2370987000</v>
      </c>
      <c r="D28" s="4">
        <v>842136700</v>
      </c>
      <c r="E28" s="3" t="s">
        <v>121</v>
      </c>
      <c r="F28" s="3" t="s">
        <v>165</v>
      </c>
      <c r="G28" s="3" t="s">
        <v>166</v>
      </c>
      <c r="H28" s="4">
        <v>2877000000</v>
      </c>
      <c r="I28" s="4">
        <v>4472000000</v>
      </c>
    </row>
    <row r="29" spans="1:9" x14ac:dyDescent="0.2">
      <c r="A29" s="3" t="s">
        <v>53</v>
      </c>
      <c r="B29" s="3" t="s">
        <v>167</v>
      </c>
      <c r="C29" s="4">
        <v>514043300000</v>
      </c>
      <c r="D29" s="4">
        <v>370446800000</v>
      </c>
      <c r="E29" s="3" t="s">
        <v>168</v>
      </c>
      <c r="F29" s="3" t="s">
        <v>169</v>
      </c>
      <c r="G29" s="3" t="s">
        <v>170</v>
      </c>
      <c r="H29" s="4">
        <v>953869000000</v>
      </c>
      <c r="I29" s="4">
        <v>47687670000000</v>
      </c>
    </row>
    <row r="30" spans="1:9" x14ac:dyDescent="0.2">
      <c r="A30" s="3" t="s">
        <v>55</v>
      </c>
      <c r="B30" s="3" t="s">
        <v>167</v>
      </c>
      <c r="C30" s="4">
        <v>378054600000</v>
      </c>
      <c r="D30" s="4">
        <v>338472200000</v>
      </c>
      <c r="E30" s="3" t="s">
        <v>171</v>
      </c>
      <c r="F30" s="3" t="s">
        <v>172</v>
      </c>
      <c r="G30" s="3" t="s">
        <v>173</v>
      </c>
      <c r="H30" s="4">
        <v>475981000000</v>
      </c>
      <c r="I30" s="4">
        <v>47687100000000</v>
      </c>
    </row>
    <row r="31" spans="1:9" x14ac:dyDescent="0.2">
      <c r="A31" s="3" t="s">
        <v>56</v>
      </c>
      <c r="B31" s="3" t="s">
        <v>106</v>
      </c>
      <c r="C31" s="4">
        <v>77034</v>
      </c>
      <c r="D31" s="4">
        <v>266645.7</v>
      </c>
      <c r="E31" s="3" t="s">
        <v>110</v>
      </c>
      <c r="F31" s="3" t="s">
        <v>111</v>
      </c>
      <c r="G31" s="3" t="s">
        <v>110</v>
      </c>
      <c r="H31" s="3" t="s">
        <v>112</v>
      </c>
      <c r="I31" s="4">
        <v>1000000</v>
      </c>
    </row>
    <row r="32" spans="1:9" x14ac:dyDescent="0.2">
      <c r="A32" s="3" t="s">
        <v>57</v>
      </c>
      <c r="B32" s="3" t="s">
        <v>174</v>
      </c>
      <c r="C32" s="4">
        <v>6129232000</v>
      </c>
      <c r="D32" s="4">
        <v>4964521000</v>
      </c>
      <c r="E32" s="3" t="s">
        <v>175</v>
      </c>
      <c r="F32" s="3" t="s">
        <v>176</v>
      </c>
      <c r="G32" s="3" t="s">
        <v>177</v>
      </c>
      <c r="H32" s="4">
        <v>8192000000</v>
      </c>
      <c r="I32" s="4">
        <v>393216000000</v>
      </c>
    </row>
    <row r="33" spans="1:9" x14ac:dyDescent="0.2">
      <c r="A33" s="3" t="s">
        <v>59</v>
      </c>
      <c r="B33" s="3" t="s">
        <v>178</v>
      </c>
      <c r="C33" s="4">
        <v>16689840</v>
      </c>
      <c r="D33" s="4">
        <v>5932014</v>
      </c>
      <c r="E33" s="3" t="s">
        <v>179</v>
      </c>
      <c r="F33" s="3" t="s">
        <v>180</v>
      </c>
      <c r="G33" s="3" t="s">
        <v>181</v>
      </c>
      <c r="H33" s="4">
        <v>17200000</v>
      </c>
      <c r="I33" s="4">
        <v>142000000</v>
      </c>
    </row>
    <row r="34" spans="1:9" x14ac:dyDescent="0.2">
      <c r="A34" s="3" t="s">
        <v>60</v>
      </c>
      <c r="B34" s="3" t="s">
        <v>182</v>
      </c>
      <c r="C34" s="4">
        <v>1548304000</v>
      </c>
      <c r="D34" s="4">
        <v>368565900</v>
      </c>
      <c r="E34" s="3" t="s">
        <v>183</v>
      </c>
      <c r="F34" s="3" t="s">
        <v>184</v>
      </c>
      <c r="G34" s="3" t="s">
        <v>185</v>
      </c>
      <c r="H34" s="4">
        <v>1920000000</v>
      </c>
      <c r="I34" s="4">
        <v>11520000000</v>
      </c>
    </row>
    <row r="35" spans="1:9" x14ac:dyDescent="0.2">
      <c r="A35" s="3" t="s">
        <v>61</v>
      </c>
      <c r="B35" s="3" t="s">
        <v>182</v>
      </c>
      <c r="C35" s="4">
        <v>898239300</v>
      </c>
      <c r="D35" s="4">
        <v>214862500</v>
      </c>
      <c r="E35" s="3" t="s">
        <v>183</v>
      </c>
      <c r="F35" s="3" t="s">
        <v>186</v>
      </c>
      <c r="G35" s="3" t="s">
        <v>143</v>
      </c>
      <c r="H35" s="4">
        <v>1080000000</v>
      </c>
      <c r="I35" s="4">
        <v>4320000000</v>
      </c>
    </row>
    <row r="36" spans="1:9" x14ac:dyDescent="0.2">
      <c r="A36" s="3" t="s">
        <v>64</v>
      </c>
      <c r="B36" s="3" t="s">
        <v>187</v>
      </c>
      <c r="C36" s="4">
        <v>1125600000000000</v>
      </c>
      <c r="D36" s="4">
        <v>1888768000000000</v>
      </c>
      <c r="E36" s="3" t="s">
        <v>110</v>
      </c>
      <c r="F36" s="3" t="s">
        <v>111</v>
      </c>
      <c r="G36" s="3" t="s">
        <v>110</v>
      </c>
      <c r="H36" s="4">
        <v>4294967000000000</v>
      </c>
      <c r="I36" s="4">
        <v>4294967000000000</v>
      </c>
    </row>
    <row r="37" spans="1:9" x14ac:dyDescent="0.2">
      <c r="A37" s="3" t="s">
        <v>68</v>
      </c>
      <c r="B37" s="3" t="s">
        <v>106</v>
      </c>
      <c r="C37" s="4">
        <v>15841370000</v>
      </c>
      <c r="D37" s="4">
        <v>1959440000</v>
      </c>
      <c r="E37" s="3" t="s">
        <v>188</v>
      </c>
      <c r="F37" s="3" t="s">
        <v>139</v>
      </c>
      <c r="G37" s="3" t="s">
        <v>140</v>
      </c>
      <c r="H37" s="4">
        <v>17134000000</v>
      </c>
      <c r="I37" s="4">
        <v>18242000000</v>
      </c>
    </row>
    <row r="38" spans="1:9" x14ac:dyDescent="0.2">
      <c r="A38" s="3" t="s">
        <v>69</v>
      </c>
      <c r="B38" s="3" t="s">
        <v>106</v>
      </c>
      <c r="C38" s="4">
        <v>967224800</v>
      </c>
      <c r="D38" s="4">
        <v>2920628000</v>
      </c>
      <c r="E38" s="3" t="s">
        <v>110</v>
      </c>
      <c r="F38" s="3" t="s">
        <v>189</v>
      </c>
      <c r="G38" s="3" t="s">
        <v>190</v>
      </c>
      <c r="H38" s="4">
        <v>547000000</v>
      </c>
      <c r="I38" s="4">
        <v>19069000000</v>
      </c>
    </row>
    <row r="39" spans="1:9" x14ac:dyDescent="0.2">
      <c r="A39" s="3" t="s">
        <v>73</v>
      </c>
      <c r="B39" s="3" t="s">
        <v>191</v>
      </c>
      <c r="C39" s="4">
        <v>14605510</v>
      </c>
      <c r="D39" s="4">
        <v>10200950</v>
      </c>
      <c r="E39" s="3" t="s">
        <v>117</v>
      </c>
      <c r="F39" s="3" t="s">
        <v>192</v>
      </c>
      <c r="G39" s="3" t="s">
        <v>193</v>
      </c>
      <c r="H39" s="4">
        <v>20000000</v>
      </c>
      <c r="I39" s="4">
        <v>39000000</v>
      </c>
    </row>
    <row r="40" spans="1:9" x14ac:dyDescent="0.2">
      <c r="A40" s="3" t="s">
        <v>74</v>
      </c>
      <c r="B40" s="3" t="s">
        <v>106</v>
      </c>
      <c r="C40" s="4">
        <v>60446310</v>
      </c>
      <c r="D40" s="4">
        <v>45000420</v>
      </c>
      <c r="E40" s="3" t="s">
        <v>117</v>
      </c>
      <c r="F40" s="3" t="s">
        <v>194</v>
      </c>
      <c r="G40" s="3" t="s">
        <v>195</v>
      </c>
      <c r="H40" s="4">
        <v>90000000</v>
      </c>
      <c r="I40" s="4">
        <v>162000000</v>
      </c>
    </row>
    <row r="41" spans="1:9" x14ac:dyDescent="0.2">
      <c r="A41" s="3" t="s">
        <v>76</v>
      </c>
      <c r="B41" s="3" t="s">
        <v>106</v>
      </c>
      <c r="C41" s="4">
        <v>522</v>
      </c>
      <c r="D41" s="4">
        <v>22841.38</v>
      </c>
      <c r="E41" s="3" t="s">
        <v>110</v>
      </c>
      <c r="F41" s="3" t="s">
        <v>111</v>
      </c>
      <c r="G41" s="3" t="s">
        <v>110</v>
      </c>
      <c r="H41" s="3" t="s">
        <v>112</v>
      </c>
      <c r="I41" s="4">
        <v>1000000</v>
      </c>
    </row>
    <row r="42" spans="1:9" x14ac:dyDescent="0.2">
      <c r="A42" s="3" t="s">
        <v>79</v>
      </c>
      <c r="B42" s="3" t="s">
        <v>196</v>
      </c>
      <c r="C42" s="4">
        <v>23.59186</v>
      </c>
      <c r="D42" s="4">
        <v>4857.1170000000002</v>
      </c>
      <c r="E42" s="3" t="s">
        <v>110</v>
      </c>
      <c r="F42" s="3" t="s">
        <v>111</v>
      </c>
      <c r="G42" s="3" t="s">
        <v>110</v>
      </c>
      <c r="H42" s="3" t="s">
        <v>112</v>
      </c>
      <c r="I42" s="4">
        <v>1000000</v>
      </c>
    </row>
    <row r="43" spans="1:9" x14ac:dyDescent="0.2">
      <c r="A43" s="3" t="s">
        <v>80</v>
      </c>
      <c r="B43" s="3" t="s">
        <v>197</v>
      </c>
      <c r="C43" s="4">
        <v>14.254670000000001</v>
      </c>
      <c r="D43" s="4">
        <v>3775.5129999999999</v>
      </c>
      <c r="E43" s="3" t="s">
        <v>110</v>
      </c>
      <c r="F43" s="3" t="s">
        <v>111</v>
      </c>
      <c r="G43" s="3" t="s">
        <v>110</v>
      </c>
      <c r="H43" s="3" t="s">
        <v>112</v>
      </c>
      <c r="I43" s="4">
        <v>1000000</v>
      </c>
    </row>
    <row r="44" spans="1:9" x14ac:dyDescent="0.2">
      <c r="A44" s="3" t="s">
        <v>82</v>
      </c>
      <c r="B44" s="3" t="s">
        <v>198</v>
      </c>
      <c r="C44" s="4">
        <v>258.38940000000002</v>
      </c>
      <c r="D44" s="4">
        <v>16072.46</v>
      </c>
      <c r="E44" s="3" t="s">
        <v>110</v>
      </c>
      <c r="F44" s="3" t="s">
        <v>111</v>
      </c>
      <c r="G44" s="3" t="s">
        <v>110</v>
      </c>
      <c r="H44" s="3" t="s">
        <v>112</v>
      </c>
      <c r="I44" s="4">
        <v>1000000</v>
      </c>
    </row>
    <row r="45" spans="1:9" x14ac:dyDescent="0.2">
      <c r="A45" s="3" t="s">
        <v>83</v>
      </c>
      <c r="B45" s="3" t="s">
        <v>199</v>
      </c>
      <c r="C45" s="4">
        <v>402675900</v>
      </c>
      <c r="D45" s="4">
        <v>221527100</v>
      </c>
      <c r="E45" s="3" t="s">
        <v>200</v>
      </c>
      <c r="F45" s="3" t="s">
        <v>201</v>
      </c>
      <c r="G45" s="3" t="s">
        <v>202</v>
      </c>
      <c r="H45" s="4">
        <v>556000000</v>
      </c>
      <c r="I45" s="4">
        <v>1084000000</v>
      </c>
    </row>
    <row r="46" spans="1:9" x14ac:dyDescent="0.2">
      <c r="A46" s="3" t="s">
        <v>84</v>
      </c>
      <c r="B46" s="3" t="s">
        <v>203</v>
      </c>
      <c r="C46" s="4">
        <v>33030990000</v>
      </c>
      <c r="D46" s="4">
        <v>21220160000</v>
      </c>
      <c r="E46" s="3" t="s">
        <v>204</v>
      </c>
      <c r="F46" s="3" t="s">
        <v>205</v>
      </c>
      <c r="G46" s="3" t="s">
        <v>206</v>
      </c>
      <c r="H46" s="4">
        <v>52436000000</v>
      </c>
      <c r="I46" s="4">
        <v>72091000000</v>
      </c>
    </row>
    <row r="47" spans="1:9" x14ac:dyDescent="0.2">
      <c r="A47" s="3" t="s">
        <v>85</v>
      </c>
      <c r="B47" s="3" t="s">
        <v>106</v>
      </c>
      <c r="C47" s="4">
        <v>485438</v>
      </c>
      <c r="D47" s="4">
        <v>499788.4</v>
      </c>
      <c r="E47" s="3" t="s">
        <v>110</v>
      </c>
      <c r="F47" s="3" t="s">
        <v>111</v>
      </c>
      <c r="G47" s="3" t="s">
        <v>110</v>
      </c>
      <c r="H47" s="4">
        <v>1000000</v>
      </c>
      <c r="I47" s="4">
        <v>1000000</v>
      </c>
    </row>
    <row r="48" spans="1:9" x14ac:dyDescent="0.2">
      <c r="A48" s="3" t="s">
        <v>86</v>
      </c>
      <c r="B48" s="3" t="s">
        <v>207</v>
      </c>
      <c r="C48" s="3" t="s">
        <v>112</v>
      </c>
      <c r="D48" s="3" t="s">
        <v>112</v>
      </c>
      <c r="E48" s="3" t="s">
        <v>110</v>
      </c>
      <c r="F48" s="3" t="s">
        <v>111</v>
      </c>
      <c r="G48" s="3" t="s">
        <v>110</v>
      </c>
      <c r="H48" s="3" t="s">
        <v>112</v>
      </c>
      <c r="I48" s="3" t="s">
        <v>112</v>
      </c>
    </row>
    <row r="49" spans="1:9" x14ac:dyDescent="0.2">
      <c r="A49" s="3" t="s">
        <v>87</v>
      </c>
      <c r="B49" s="3" t="s">
        <v>208</v>
      </c>
      <c r="C49" s="4">
        <v>7066.7340000000004</v>
      </c>
      <c r="D49" s="4">
        <v>83766.399999999994</v>
      </c>
      <c r="E49" s="3" t="s">
        <v>110</v>
      </c>
      <c r="F49" s="3" t="s">
        <v>111</v>
      </c>
      <c r="G49" s="3" t="s">
        <v>110</v>
      </c>
      <c r="H49" s="3" t="s">
        <v>112</v>
      </c>
      <c r="I49" s="4">
        <v>1000000</v>
      </c>
    </row>
    <row r="50" spans="1:9" x14ac:dyDescent="0.2">
      <c r="A50" s="3" t="s">
        <v>88</v>
      </c>
      <c r="B50" s="3" t="s">
        <v>106</v>
      </c>
      <c r="C50" s="4">
        <v>125434</v>
      </c>
      <c r="D50" s="4">
        <v>331210.7</v>
      </c>
      <c r="E50" s="3" t="s">
        <v>110</v>
      </c>
      <c r="F50" s="3" t="s">
        <v>111</v>
      </c>
      <c r="G50" s="3" t="s">
        <v>110</v>
      </c>
      <c r="H50" s="3" t="s">
        <v>112</v>
      </c>
      <c r="I50" s="4">
        <v>1000000</v>
      </c>
    </row>
    <row r="51" spans="1:9" x14ac:dyDescent="0.2">
      <c r="A51" s="3" t="s">
        <v>89</v>
      </c>
      <c r="B51" s="3" t="s">
        <v>106</v>
      </c>
      <c r="C51" s="4">
        <v>37744</v>
      </c>
      <c r="D51" s="4">
        <v>190576.7</v>
      </c>
      <c r="E51" s="3" t="s">
        <v>110</v>
      </c>
      <c r="F51" s="3" t="s">
        <v>111</v>
      </c>
      <c r="G51" s="3" t="s">
        <v>110</v>
      </c>
      <c r="H51" s="3" t="s">
        <v>112</v>
      </c>
      <c r="I51" s="4">
        <v>1000000</v>
      </c>
    </row>
    <row r="52" spans="1:9" x14ac:dyDescent="0.2">
      <c r="A52" s="3" t="s">
        <v>90</v>
      </c>
      <c r="B52" s="3" t="s">
        <v>209</v>
      </c>
      <c r="C52" s="4">
        <v>57244.54</v>
      </c>
      <c r="D52" s="4">
        <v>232309.5</v>
      </c>
      <c r="E52" s="3" t="s">
        <v>110</v>
      </c>
      <c r="F52" s="3" t="s">
        <v>111</v>
      </c>
      <c r="G52" s="3" t="s">
        <v>110</v>
      </c>
      <c r="H52" s="3" t="s">
        <v>112</v>
      </c>
      <c r="I52" s="4">
        <v>1000000</v>
      </c>
    </row>
    <row r="53" spans="1:9" x14ac:dyDescent="0.2">
      <c r="A53" s="3" t="s">
        <v>91</v>
      </c>
      <c r="B53" s="3" t="s">
        <v>210</v>
      </c>
      <c r="C53" s="4">
        <v>284059.59999999998</v>
      </c>
      <c r="D53" s="4">
        <v>450965.8</v>
      </c>
      <c r="E53" s="3" t="s">
        <v>110</v>
      </c>
      <c r="F53" s="3" t="s">
        <v>111</v>
      </c>
      <c r="G53" s="3" t="s">
        <v>110</v>
      </c>
      <c r="H53" s="4">
        <v>1000000</v>
      </c>
      <c r="I53" s="4">
        <v>1000000</v>
      </c>
    </row>
    <row r="54" spans="1:9" x14ac:dyDescent="0.2">
      <c r="A54" s="3" t="s">
        <v>92</v>
      </c>
      <c r="B54" s="3" t="s">
        <v>210</v>
      </c>
      <c r="C54" s="4">
        <v>7888577</v>
      </c>
      <c r="D54" s="4">
        <v>4551764</v>
      </c>
      <c r="E54" s="3" t="s">
        <v>117</v>
      </c>
      <c r="F54" s="3" t="s">
        <v>211</v>
      </c>
      <c r="G54" s="3" t="s">
        <v>204</v>
      </c>
      <c r="H54" s="4">
        <v>11000000</v>
      </c>
      <c r="I54" s="4">
        <v>15000000</v>
      </c>
    </row>
    <row r="55" spans="1:9" x14ac:dyDescent="0.2">
      <c r="A55" s="3" t="s">
        <v>93</v>
      </c>
      <c r="B55" s="3" t="s">
        <v>106</v>
      </c>
      <c r="C55" s="4">
        <v>499906</v>
      </c>
      <c r="D55" s="4">
        <v>500000.5</v>
      </c>
      <c r="E55" s="3" t="s">
        <v>110</v>
      </c>
      <c r="F55" s="3" t="s">
        <v>111</v>
      </c>
      <c r="G55" s="3" t="s">
        <v>110</v>
      </c>
      <c r="H55" s="4">
        <v>1000000</v>
      </c>
      <c r="I55" s="4">
        <v>1000000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INFO</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Orlan D. O.</cp:lastModifiedBy>
  <dcterms:created xsi:type="dcterms:W3CDTF">2024-05-25T11:06:29Z</dcterms:created>
  <dcterms:modified xsi:type="dcterms:W3CDTF">2024-05-26T17:50:33Z</dcterms:modified>
</cp:coreProperties>
</file>